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1º Trimestre" sheetId="4" r:id="rId1"/>
    <sheet name="Despesas Correntes" sheetId="1" r:id="rId2"/>
    <sheet name="Folha" sheetId="2" r:id="rId3"/>
    <sheet name="Investimentos" sheetId="3" r:id="rId4"/>
  </sheets>
  <calcPr calcId="145621"/>
</workbook>
</file>

<file path=xl/calcChain.xml><?xml version="1.0" encoding="utf-8"?>
<calcChain xmlns="http://schemas.openxmlformats.org/spreadsheetml/2006/main">
  <c r="P7" i="4" l="1"/>
  <c r="P6" i="4"/>
  <c r="P5" i="4"/>
  <c r="D34" i="4"/>
  <c r="D29" i="4"/>
  <c r="D30" i="4"/>
  <c r="D31" i="4"/>
  <c r="D32" i="4"/>
  <c r="D33" i="4"/>
  <c r="C33" i="4"/>
  <c r="C32" i="4"/>
  <c r="C31" i="4"/>
  <c r="C30" i="4"/>
  <c r="C29" i="4"/>
  <c r="B33" i="4"/>
  <c r="B32" i="4"/>
  <c r="B31" i="4"/>
  <c r="B30" i="4"/>
  <c r="B29" i="4"/>
  <c r="H21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4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D20" i="4"/>
  <c r="D17" i="4"/>
  <c r="D18" i="4"/>
  <c r="D19" i="4"/>
  <c r="C19" i="4"/>
  <c r="C18" i="4"/>
  <c r="C17" i="4"/>
  <c r="B19" i="4"/>
  <c r="B18" i="4"/>
  <c r="B17" i="4"/>
  <c r="D11" i="4"/>
  <c r="D5" i="4"/>
  <c r="D6" i="4"/>
  <c r="D7" i="4"/>
  <c r="D8" i="4"/>
  <c r="D9" i="4"/>
  <c r="D10" i="4"/>
  <c r="C10" i="4"/>
  <c r="C9" i="4"/>
  <c r="C8" i="4"/>
  <c r="C7" i="4"/>
  <c r="C6" i="4"/>
  <c r="C5" i="4"/>
  <c r="B10" i="4"/>
  <c r="B9" i="4"/>
  <c r="B8" i="4"/>
  <c r="B7" i="4"/>
  <c r="B6" i="4"/>
  <c r="B5" i="4"/>
  <c r="G50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4" i="2"/>
  <c r="H140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4" i="1"/>
  <c r="C34" i="4" l="1"/>
  <c r="C36" i="4" s="1"/>
  <c r="Q7" i="4" s="1"/>
  <c r="C20" i="4"/>
  <c r="D36" i="4"/>
  <c r="D12" i="4"/>
  <c r="D24" i="4"/>
  <c r="C11" i="4"/>
  <c r="C12" i="4" s="1"/>
  <c r="Q5" i="4" s="1"/>
  <c r="C24" i="4"/>
  <c r="Q6" i="4" s="1"/>
  <c r="R7" i="4" l="1"/>
  <c r="R6" i="4"/>
  <c r="Q8" i="4"/>
  <c r="R5" i="4" s="1"/>
  <c r="R8" i="4" s="1"/>
</calcChain>
</file>

<file path=xl/sharedStrings.xml><?xml version="1.0" encoding="utf-8"?>
<sst xmlns="http://schemas.openxmlformats.org/spreadsheetml/2006/main" count="263" uniqueCount="188">
  <si>
    <t>DESPESAS LIQUIDADAS (CONTROLE EMPENHO)</t>
  </si>
  <si>
    <t>RESTOS A PAGAR NAO PROCESSADOS LIQUIDADOS</t>
  </si>
  <si>
    <t>CONTRIBUICOES A ENTIDADES NACIONAIS SEM EXIGENCIA DE PROGRAM</t>
  </si>
  <si>
    <t>OUTRAS DESPESAS CORRENTES</t>
  </si>
  <si>
    <t>ENTIDADES REPRESENTATIVAS DE CLASSE</t>
  </si>
  <si>
    <t>FUNCIONAMENTO DE INSTITUICOES FEDERAIS DE EDUCACAO PROFISSIO</t>
  </si>
  <si>
    <t>DIARIAS NO PAIS</t>
  </si>
  <si>
    <t>BOLSAS DE ESTUDO NO PAIS</t>
  </si>
  <si>
    <t>AUXILIOS PARA DESENV. DE ESTUDOS E PESQUISAS</t>
  </si>
  <si>
    <t>AUXILIO A PESQUISADORES</t>
  </si>
  <si>
    <t>COMBUSTIVEIS E LUBRIFICANTES AUTOMOTIVOS</t>
  </si>
  <si>
    <t>GAS E OUTROS MATERIAIS ENGARRAFADOS</t>
  </si>
  <si>
    <t>ALIMENTOS PARA ANIMAIS</t>
  </si>
  <si>
    <t>GENEROS DE ALIMENTACAO</t>
  </si>
  <si>
    <t>ANIMAIS PARA PESQUISA E ABATE</t>
  </si>
  <si>
    <t>MATERIAL FARMACOLOGICO</t>
  </si>
  <si>
    <t>MATERIAL ODONTOLOGICO</t>
  </si>
  <si>
    <t>MATERIAL QUIMICO</t>
  </si>
  <si>
    <t>MATERIAL DE COUDELARIA OU DE USO ZOOTECNICO</t>
  </si>
  <si>
    <t>MATERIAL EDUCATIVO E ESPORTIVO</t>
  </si>
  <si>
    <t>MATERIAL DE EXPEDIENTE</t>
  </si>
  <si>
    <t>MATERIAL DE TIC - MATERIAL DE CONSUMO</t>
  </si>
  <si>
    <t>MATERIAIS E MEDICAMENTOS P/ USO VETERINARIO</t>
  </si>
  <si>
    <t>MATERIAL DE ACONDICIONAMENTO E EMBALAGEM</t>
  </si>
  <si>
    <t>MATERIAL DE COPA E COZINHA</t>
  </si>
  <si>
    <t>MATERIAL DE LIMPEZA E PROD. DE HIGIENIZACAO</t>
  </si>
  <si>
    <t>UNIFORMES, TECIDOS E AVIAMENTOS</t>
  </si>
  <si>
    <t>MATERIAL P/ MANUT.DE BENS IMOVEIS/INSTALACOES</t>
  </si>
  <si>
    <t>MATERIAL P/ MANUTENCAO DE BENS MOVEIS</t>
  </si>
  <si>
    <t>MATERIAL ELETRICO E ELETRONICO</t>
  </si>
  <si>
    <t>MATERIAL DE PROTECAO E SEGURANCA</t>
  </si>
  <si>
    <t>MATERIAL PARA COMUNICACOES</t>
  </si>
  <si>
    <t>SEMENTES, MUDAS DE PLANTAS E INSUMOS</t>
  </si>
  <si>
    <t>MATERIAL P/ PRODUCAO INDUSTRIAL</t>
  </si>
  <si>
    <t>MATERIAL LABORATORIAL</t>
  </si>
  <si>
    <t>MATERIAL HOSPITALAR</t>
  </si>
  <si>
    <t>MATERIAL P/ MANUTENCAO DE VEICULOS</t>
  </si>
  <si>
    <t>FERRAMENTAS</t>
  </si>
  <si>
    <t>MATERIAL DE SINALIZACAO VISUAL E OUTROS</t>
  </si>
  <si>
    <t>BANDEIRAS, FLAMULAS E INSIGNIAS</t>
  </si>
  <si>
    <t>PASSAGENS PARA O PAIS</t>
  </si>
  <si>
    <t>TRANSPORTE DE SERVIDORES</t>
  </si>
  <si>
    <t>DIARIAS A COLABORADORES EVENTUAIS NO PAIS</t>
  </si>
  <si>
    <t>ESTAGIARIOS</t>
  </si>
  <si>
    <t>LOCACAO DE IMOVEIS</t>
  </si>
  <si>
    <t>SERVICO DE SELECAO E TREINAMENTO</t>
  </si>
  <si>
    <t>SERV. DE APOIO ADMIN., TECNICO E OPERACIONAL</t>
  </si>
  <si>
    <t>MULTAS INDEDUTIVEIS</t>
  </si>
  <si>
    <t>APOIO ADMINISTRATIVO, TECNICO E OPERACIONAL</t>
  </si>
  <si>
    <t>LIMPEZA E CONSERVACAO</t>
  </si>
  <si>
    <t>VIGILANCIA OSTENSIVA</t>
  </si>
  <si>
    <t>MANUTENCAO E CONSERVACAO DE BENS IMOVEIS</t>
  </si>
  <si>
    <t>OUTRAS LOCACOES DE MAO DE OBRA</t>
  </si>
  <si>
    <t>CONDOMINIOS</t>
  </si>
  <si>
    <t>LOCACAO DE MAQUINAS E EQUIPAMENTOS</t>
  </si>
  <si>
    <t>LOCACAO BENS MOV. OUT.NATUREZAS E INTANGIVEIS</t>
  </si>
  <si>
    <t>MANUTENCAO E CONSERV. DE BENS IMOVEIS</t>
  </si>
  <si>
    <t>MANUT. E CONSERV. DE MAQUINAS E EQUIPAMENTOS</t>
  </si>
  <si>
    <t>MANUTENCAO E CONSERV. DE VEICULOS</t>
  </si>
  <si>
    <t>MANUT.E CONS.DE B.MOVEIS DE OUTRAS NATUREZAS</t>
  </si>
  <si>
    <t>EXPOSICOES, CONGRESSOS E CONFERENCIAS</t>
  </si>
  <si>
    <t>FESTIVIDADES E HOMENAGENS</t>
  </si>
  <si>
    <t>FORNECIMENTO DE ALIMENTACAO</t>
  </si>
  <si>
    <t>SERVICOS DE ENERGIA ELETRICA</t>
  </si>
  <si>
    <t>SERVICOS DE AGUA E ESGOTO</t>
  </si>
  <si>
    <t>SERVICOS DE COMUNICACAO EM GERAL</t>
  </si>
  <si>
    <t>SERVICOS TECNICOS PROFISSIONAIS DE T.I.</t>
  </si>
  <si>
    <t>SERVICOS DE TELECOMUNICACOES</t>
  </si>
  <si>
    <t>SERVICOS DE AUDIO, VIDEO E FOTO</t>
  </si>
  <si>
    <t>SERVICOS DE PRODUCAO INDUSTRIAL</t>
  </si>
  <si>
    <t>SERVICOS GRAFICOS E EDITORIAIS</t>
  </si>
  <si>
    <t>SEGUROS EM GERAL</t>
  </si>
  <si>
    <t>FRETES E TRANSPORTES DE ENCOMENDAS</t>
  </si>
  <si>
    <t>VIGILANCIA OSTENSIVA/MONITORADA/RASTREAMENTO</t>
  </si>
  <si>
    <t>SERVICOS DE CONTROLE AMBIENTAL</t>
  </si>
  <si>
    <t>SERVICOS DE COPIAS E REPRODUCAO DE DOCUMENTOS</t>
  </si>
  <si>
    <t>SERVICOS DE PUBLICIDADE LEGAL</t>
  </si>
  <si>
    <t>SERVICOS DE PUBLICIDADE INSTITUCIONAL</t>
  </si>
  <si>
    <t>SERVICOS DE PUBLICIDADE DE UTILIDADE PUBLICA</t>
  </si>
  <si>
    <t>COMUNICACAO DE DADOS</t>
  </si>
  <si>
    <t>MANUTENCAO CORRETIVA/ADAPTATIVA E SUSTENTACAO SOFTWARES</t>
  </si>
  <si>
    <t>DESENVOLVIMENTO DE SOFTWARE</t>
  </si>
  <si>
    <t>SUPORTE A USUARIOS DE TIC</t>
  </si>
  <si>
    <t>COMUNICACAO DE DADOS E REDES EM GERAL</t>
  </si>
  <si>
    <t>TELEFONIA FIXA E MOVEL - PACOTE DE COMUNICACAO DE DADOS</t>
  </si>
  <si>
    <t>OUTSOURCING DE IMPRESSAO</t>
  </si>
  <si>
    <t>SERVICOS TECNICOS PROFISSIONAIS DE TIC</t>
  </si>
  <si>
    <t>IMPOSTO S/ PROP. PREDIAL E TERRIT.URBANA-IPTU</t>
  </si>
  <si>
    <t>IMPOSTO S/SERVICOS DE QUALQUER NATUREZA-ISSQN</t>
  </si>
  <si>
    <t>TAXAS</t>
  </si>
  <si>
    <t>CONTRIBUICAO P/ O PIS/PASEP</t>
  </si>
  <si>
    <t>MULTAS DEDUTIVEIS</t>
  </si>
  <si>
    <t>JUROS</t>
  </si>
  <si>
    <t>CONTRIB.PREVIDENCIARIAS-SERVICOS DE TERCEIROS</t>
  </si>
  <si>
    <t>CONTRIBUICAO P/ CUSTEIO DE ILUMINACAO PUBLICA</t>
  </si>
  <si>
    <t>DIARIAS - CIVIL</t>
  </si>
  <si>
    <t>OUTROS SERVICOS DE TERCEIROS - PJ</t>
  </si>
  <si>
    <t>RESTITUICOES</t>
  </si>
  <si>
    <t>RESSARCIMENTO DE PASSAGENS E DESP.C/LOCOMOCAO</t>
  </si>
  <si>
    <t>SERVICOS DE TERCEIROS - PESSOA JURIDICA</t>
  </si>
  <si>
    <t>AJUDA DE CUSTO PARA MORADIA OU AUXILIO-MORADIA A AGENTES PUB</t>
  </si>
  <si>
    <t>INDENIZACAO DE MORADIA - PESSOAL CIVIL</t>
  </si>
  <si>
    <t>ASSISTENCIA AOS ESTUDANTES DAS INSTITUICOES FEDERAIS DE EDUC</t>
  </si>
  <si>
    <t>MERCADORIAS PARA DOACAO</t>
  </si>
  <si>
    <t>SERVICOS DE COPA E COZINHA</t>
  </si>
  <si>
    <t>SERVICOS DOMESTICOS</t>
  </si>
  <si>
    <t>SERV.MEDICO-HOSPITAL.,ODONTOL.E LABORATORIAIS</t>
  </si>
  <si>
    <t>CAPACITACAO DE SERVIDORES PUBLICOS FEDERAIS EM PROCESSO DE Q</t>
  </si>
  <si>
    <t>NATUREZA DE DESPESA DETALHADA</t>
  </si>
  <si>
    <t>LIQUIDADO</t>
  </si>
  <si>
    <t>GRUPO DE DESPESA</t>
  </si>
  <si>
    <t>AÇÃO</t>
  </si>
  <si>
    <t>%</t>
  </si>
  <si>
    <t>SENTENCAS JUDICIAIS TRANSITADAS EM JULGADO (PRECATORIOS)</t>
  </si>
  <si>
    <t>PRECATORIOS JUDICIAIS DE NATUREZA ALIMENTICIA</t>
  </si>
  <si>
    <t>PESSOAL E ENCARGOS SOCIAIS</t>
  </si>
  <si>
    <t>PRECATORIOS - ATIVO CIVIL</t>
  </si>
  <si>
    <t>APOSENTADORIAS E PENSOES CIVIS DA UNIAO</t>
  </si>
  <si>
    <t>PROVENTOS - PESSOAL CIVIL</t>
  </si>
  <si>
    <t>13 SALARIO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</si>
  <si>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</si>
  <si>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</si>
  <si>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</si>
  <si>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</si>
  <si>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</si>
  <si>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</si>
  <si>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</si>
  <si>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</si>
  <si>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</si>
  <si>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RESSARCIMENTO ASSISTENCIA MEDICA/ODONTOLOGICA</t>
  </si>
  <si>
    <t>ATIVOS CIVIS DA UNIAO</t>
  </si>
  <si>
    <t>SALARIO CONTRATO TEMPORARIO</t>
  </si>
  <si>
    <t>ADICIONAL NOTURNO DE CONTRATO TEMPORARIO</t>
  </si>
  <si>
    <t>FERIAS VENCIDAS/PROPORCIONAIS - CONTRATO TEMPORARIO</t>
  </si>
  <si>
    <t>13¤ SALARIO - CONTRATO TEMPORARIO</t>
  </si>
  <si>
    <t>FERIAS - ABONO CONSTITUCIONAL - CONTRATO TEMPORARIO</t>
  </si>
  <si>
    <t>FERIAS PAGAMENTO ANTECIPADO - CONTRATOS TEMPORARIOS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</si>
  <si>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</si>
  <si>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</si>
  <si>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</si>
  <si>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</si>
  <si>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</si>
  <si>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</si>
  <si>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</si>
  <si>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</si>
  <si>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</si>
  <si>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</si>
  <si>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</si>
  <si>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</si>
  <si>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</si>
  <si>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</si>
  <si>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</si>
  <si>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</si>
  <si>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</si>
  <si>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</si>
  <si>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VENCIMENTOS E VANTAGENS FIXAS - PESSOAL CIVIL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</si>
  <si>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</si>
  <si>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</si>
  <si>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</si>
  <si>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</si>
  <si>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</si>
  <si>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</si>
  <si>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</si>
  <si>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</si>
  <si>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</si>
  <si>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</si>
  <si>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DESPESAS CORRENTES</t>
  </si>
  <si>
    <t>OUTROS</t>
  </si>
  <si>
    <t>TOTAL</t>
  </si>
  <si>
    <t>FOLHA</t>
  </si>
  <si>
    <t>INVESTIMENTOS</t>
  </si>
  <si>
    <t>REESTRUTURACAO E MODERNIZACAO DE INSTITUICOES FEDERAIS DE ED</t>
  </si>
  <si>
    <t>OBRAS EM ANDAMENTO</t>
  </si>
  <si>
    <t>COLECOES E MATERIAIS BIBLIOGRAFICOS</t>
  </si>
  <si>
    <t>INSTALACOES</t>
  </si>
  <si>
    <t>APAR.EQUIP.UTENS.MED.,ODONT,LABOR.HOSPIT.</t>
  </si>
  <si>
    <t>APARELHOS E UTENSILIOS DOMESTICOS</t>
  </si>
  <si>
    <t>INSTRUMENTOS MUSICAIS E ARTISTICOS</t>
  </si>
  <si>
    <t>MAQUINAS E EQUIPAMENTOS ENERGETICOS</t>
  </si>
  <si>
    <t>MAQUINAS E EQUIPAMENTOS GRAFICOS</t>
  </si>
  <si>
    <t>EQUIPAMENTOS PARA AUDIO, VIDEO E FOTO</t>
  </si>
  <si>
    <t>MAQUINAS, UTENSILIOS E EQUIPAMENTOS  DIVERSOS</t>
  </si>
  <si>
    <t>MATERIAL DE TIC (PERMANENTE)</t>
  </si>
  <si>
    <t>MAQ., FERRAMENTAS  E  UTENSILIOS  DE  OFICINA</t>
  </si>
  <si>
    <t>MAQUINAS E EQUIPAMENTOS AGRIC. E  RODOVIARIOS</t>
  </si>
  <si>
    <t>MOBILIARIO EM GERAL</t>
  </si>
  <si>
    <t>EQUIPAMENTOS DE TIC - TELEFONIA</t>
  </si>
  <si>
    <t>Relatório de Despesas Liquidadas - 1º Trimestre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</si>
</sst>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#,##0.00;\(#,##0.00\)"/>
  </numFmts>
  <fonts count="13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b/>
      <sz val="10"/>
      <color rgb="FFFFFFFF"/>
      <name val="Verdana"/>
      <family val="2"/>
    </font>
    <font>
      <b/>
      <sz val="8"/>
      <color rgb="FFFF0000"/>
      <name val="Verdana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10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vertical="center" wrapText="1"/>
    </xf>
    <xf numFmtId="164" fontId="1" fillId="5" borderId="4" xfId="0" applyNumberFormat="1" applyFont="1" applyFill="1" applyBorder="1" applyAlignment="1">
      <alignment horizontal="right" vertical="center"/>
    </xf>
    <xf numFmtId="164" fontId="1" fillId="5" borderId="8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4" borderId="2" xfId="0" applyFont="1" applyFill="1" applyBorder="1" applyAlignment="1">
      <alignment horizontal="center" vertical="center" wrapText="1"/>
    </xf>
    <xf numFmtId="44" fontId="1" fillId="5" borderId="8" xfId="1" applyFont="1" applyFill="1" applyBorder="1" applyAlignment="1">
      <alignment horizontal="right" vertical="center"/>
    </xf>
    <xf numFmtId="44" fontId="5" fillId="2" borderId="7" xfId="1" applyFont="1" applyFill="1" applyBorder="1" applyAlignment="1">
      <alignment horizontal="right" vertical="center"/>
    </xf>
    <xf numFmtId="10" fontId="0" fillId="0" borderId="0" xfId="0" applyNumberFormat="1"/>
    <xf numFmtId="0" fontId="6" fillId="3" borderId="4" xfId="0" applyFont="1" applyFill="1" applyBorder="1" applyAlignment="1">
      <alignment horizontal="left" vertical="center" wrapText="1"/>
    </xf>
    <xf numFmtId="164" fontId="7" fillId="5" borderId="4" xfId="0" applyNumberFormat="1" applyFont="1" applyFill="1" applyBorder="1" applyAlignment="1">
      <alignment horizontal="right" vertical="center"/>
    </xf>
    <xf numFmtId="164" fontId="7" fillId="5" borderId="8" xfId="0" applyNumberFormat="1" applyFont="1" applyFill="1" applyBorder="1" applyAlignment="1">
      <alignment horizontal="right" vertical="center"/>
    </xf>
    <xf numFmtId="44" fontId="7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10" fontId="7" fillId="5" borderId="8" xfId="2" applyNumberFormat="1" applyFont="1" applyFill="1" applyBorder="1" applyAlignment="1">
      <alignment horizontal="right" vertical="center"/>
    </xf>
    <xf numFmtId="10" fontId="5" fillId="2" borderId="7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8" fillId="4" borderId="10" xfId="3" applyFont="1" applyFill="1" applyBorder="1" applyAlignment="1">
      <alignment horizontal="center" vertical="center" wrapText="1"/>
    </xf>
    <xf numFmtId="0" fontId="8" fillId="4" borderId="9" xfId="3" applyFont="1" applyFill="1" applyBorder="1" applyAlignment="1">
      <alignment horizontal="center" vertical="center" wrapText="1"/>
    </xf>
    <xf numFmtId="0" fontId="8" fillId="4" borderId="9" xfId="3" applyFont="1" applyFill="1" applyBorder="1" applyAlignment="1">
      <alignment horizontal="center" vertical="center" wrapText="1"/>
    </xf>
    <xf numFmtId="10" fontId="8" fillId="4" borderId="9" xfId="3" applyNumberFormat="1" applyFont="1" applyFill="1" applyBorder="1" applyAlignment="1">
      <alignment horizontal="center" vertical="center" wrapText="1"/>
    </xf>
    <xf numFmtId="0" fontId="9" fillId="3" borderId="4" xfId="3" applyFont="1" applyFill="1" applyBorder="1" applyAlignment="1">
      <alignment horizontal="left" vertical="center" wrapText="1"/>
    </xf>
    <xf numFmtId="44" fontId="9" fillId="3" borderId="4" xfId="3" applyNumberFormat="1" applyFont="1" applyFill="1" applyBorder="1" applyAlignment="1">
      <alignment horizontal="left" vertical="center" wrapText="1"/>
    </xf>
    <xf numFmtId="10" fontId="9" fillId="3" borderId="4" xfId="3" applyNumberFormat="1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left" vertical="center"/>
    </xf>
    <xf numFmtId="164" fontId="9" fillId="2" borderId="6" xfId="3" applyNumberFormat="1" applyFont="1" applyFill="1" applyBorder="1" applyAlignment="1">
      <alignment horizontal="right" vertical="center"/>
    </xf>
    <xf numFmtId="10" fontId="9" fillId="2" borderId="7" xfId="3" applyNumberFormat="1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1" fillId="6" borderId="0" xfId="3" applyFont="1" applyFill="1" applyAlignment="1">
      <alignment horizontal="right" vertical="center"/>
    </xf>
    <xf numFmtId="0" fontId="11" fillId="6" borderId="13" xfId="3" applyFont="1" applyFill="1" applyBorder="1" applyAlignment="1">
      <alignment horizontal="right" vertical="center"/>
    </xf>
    <xf numFmtId="0" fontId="11" fillId="6" borderId="14" xfId="3" applyFont="1" applyFill="1" applyBorder="1" applyAlignment="1">
      <alignment horizontal="right" vertical="center"/>
    </xf>
    <xf numFmtId="0" fontId="11" fillId="6" borderId="15" xfId="3" applyFont="1" applyFill="1" applyBorder="1" applyAlignment="1">
      <alignment horizontal="right" vertical="center"/>
    </xf>
    <xf numFmtId="0" fontId="11" fillId="7" borderId="0" xfId="3" applyFont="1" applyFill="1" applyBorder="1" applyAlignment="1">
      <alignment horizontal="right" vertical="center"/>
    </xf>
    <xf numFmtId="0" fontId="0" fillId="7" borderId="0" xfId="0" applyFill="1"/>
    <xf numFmtId="0" fontId="8" fillId="4" borderId="11" xfId="3" applyFont="1" applyFill="1" applyBorder="1" applyAlignment="1">
      <alignment horizontal="center" vertical="center" wrapText="1"/>
    </xf>
    <xf numFmtId="0" fontId="8" fillId="4" borderId="12" xfId="3" applyFont="1" applyFill="1" applyBorder="1" applyAlignment="1">
      <alignment horizontal="center" vertical="center" wrapText="1"/>
    </xf>
    <xf numFmtId="10" fontId="12" fillId="5" borderId="8" xfId="2" applyNumberFormat="1" applyFont="1" applyFill="1" applyBorder="1" applyAlignment="1">
      <alignment horizontal="right" vertical="center"/>
    </xf>
    <xf numFmtId="164" fontId="5" fillId="2" borderId="7" xfId="0" applyNumberFormat="1" applyFont="1" applyFill="1" applyBorder="1" applyAlignment="1">
      <alignment horizontal="right" vertical="center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5069444444444444"/>
          <c:w val="0.93547619047619046"/>
          <c:h val="0.84560185185185199"/>
        </c:manualLayout>
      </c:layout>
      <c:pie3DChart>
        <c:varyColors val="1"/>
        <c:ser>
          <c:idx val="0"/>
          <c:order val="0"/>
          <c:dLbls>
            <c:dLbl>
              <c:idx val="4"/>
              <c:layout>
                <c:manualLayout>
                  <c:x val="0.13517777777777779"/>
                  <c:y val="-0.155963888888888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Trimestre'!$B$5:$B$11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SERV. DE APOIO ADMIN., TECNICO E OPERACIONAL</c:v>
                </c:pt>
                <c:pt idx="6">
                  <c:v>OUTROS</c:v>
                </c:pt>
              </c:strCache>
            </c:strRef>
          </c:cat>
          <c:val>
            <c:numRef>
              <c:f>'1º Trimestre'!$C$5:$C$11</c:f>
              <c:numCache>
                <c:formatCode>_("R$"* #,##0.00_);_("R$"* \(#,##0.00\);_("R$"* "-"??_);_(@_)</c:formatCode>
                <c:ptCount val="7"/>
                <c:pt idx="0">
                  <c:v>560503.29</c:v>
                </c:pt>
                <c:pt idx="1">
                  <c:v>810502.91999999993</c:v>
                </c:pt>
                <c:pt idx="2">
                  <c:v>570605.52</c:v>
                </c:pt>
                <c:pt idx="3">
                  <c:v>635089.56000000006</c:v>
                </c:pt>
                <c:pt idx="4">
                  <c:v>765600.3600000001</c:v>
                </c:pt>
                <c:pt idx="5">
                  <c:v>548140.85</c:v>
                </c:pt>
                <c:pt idx="6">
                  <c:v>5157136.76</c:v>
                </c:pt>
              </c:numCache>
            </c:numRef>
          </c:val>
        </c:ser>
        <c:ser>
          <c:idx val="1"/>
          <c:order val="1"/>
          <c:cat>
            <c:strRef>
              <c:f>'1º Trimestre'!$B$5:$B$11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SERV. DE APOIO ADMIN., TECNICO E OPERACIONAL</c:v>
                </c:pt>
                <c:pt idx="6">
                  <c:v>OUTROS</c:v>
                </c:pt>
              </c:strCache>
            </c:strRef>
          </c:cat>
          <c:val>
            <c:numRef>
              <c:f>'1º Trimestre'!$D$5:$D$11</c:f>
              <c:numCache>
                <c:formatCode>0.00%</c:formatCode>
                <c:ptCount val="7"/>
                <c:pt idx="0">
                  <c:v>6.1950636064391884E-2</c:v>
                </c:pt>
                <c:pt idx="1">
                  <c:v>8.9582295629427836E-2</c:v>
                </c:pt>
                <c:pt idx="2">
                  <c:v>6.3067203237742078E-2</c:v>
                </c:pt>
                <c:pt idx="3">
                  <c:v>7.0194417948652499E-2</c:v>
                </c:pt>
                <c:pt idx="4">
                  <c:v>8.4619359278207656E-2</c:v>
                </c:pt>
                <c:pt idx="5">
                  <c:v>6.0584255108255332E-2</c:v>
                </c:pt>
                <c:pt idx="6">
                  <c:v>0.57000183273332261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298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Trimestre'!$B$17:$B$20</c:f>
              <c:strCache>
                <c:ptCount val="4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OUTROS</c:v>
                </c:pt>
              </c:strCache>
            </c:strRef>
          </c:cat>
          <c:val>
            <c:numRef>
              <c:f>'1º Trimestre'!$C$17:$C$20</c:f>
              <c:numCache>
                <c:formatCode>_("R$"* #,##0.00_);_("R$"* \(#,##0.00\);_("R$"* "-"??_);_(@_)</c:formatCode>
                <c:ptCount val="4"/>
                <c:pt idx="0">
                  <c:v>7132017.3200000003</c:v>
                </c:pt>
                <c:pt idx="1">
                  <c:v>20091418.350000001</c:v>
                </c:pt>
                <c:pt idx="2">
                  <c:v>16823483.59</c:v>
                </c:pt>
                <c:pt idx="3">
                  <c:v>13135499.519999996</c:v>
                </c:pt>
              </c:numCache>
            </c:numRef>
          </c:val>
        </c:ser>
        <c:ser>
          <c:idx val="1"/>
          <c:order val="1"/>
          <c:cat>
            <c:strRef>
              <c:f>'1º Trimestre'!$B$17:$B$20</c:f>
              <c:strCache>
                <c:ptCount val="4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OUTROS</c:v>
                </c:pt>
              </c:strCache>
            </c:strRef>
          </c:cat>
          <c:val>
            <c:numRef>
              <c:f>'1º Trimestre'!$D$17:$D$20</c:f>
              <c:numCache>
                <c:formatCode>0.00%</c:formatCode>
                <c:ptCount val="4"/>
                <c:pt idx="0">
                  <c:v>0.12472395313390415</c:v>
                </c:pt>
                <c:pt idx="1">
                  <c:v>0.35135656690736439</c:v>
                </c:pt>
                <c:pt idx="2">
                  <c:v>0.29420727469968699</c:v>
                </c:pt>
                <c:pt idx="3">
                  <c:v>0.22971220525904451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38095238095236E-3"/>
          <c:y val="9.1898148148148145E-2"/>
          <c:w val="0.99797619047619046"/>
          <c:h val="0.90439814814814823"/>
        </c:manualLayout>
      </c:layout>
      <c:pie3DChart>
        <c:varyColors val="1"/>
        <c:ser>
          <c:idx val="0"/>
          <c:order val="0"/>
          <c:dLbls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Trimestre'!$B$29:$B$34</c:f>
              <c:strCache>
                <c:ptCount val="6"/>
                <c:pt idx="0">
                  <c:v>OBRAS EM ANDAMENTO</c:v>
                </c:pt>
                <c:pt idx="1">
                  <c:v>OBRAS EM ANDAMENTO</c:v>
                </c:pt>
                <c:pt idx="2">
                  <c:v>APAR.EQUIP.UTENS.MED.,ODONT,LABOR.HOSPIT.</c:v>
                </c:pt>
                <c:pt idx="3">
                  <c:v>MATERIAL DE TIC (PERMANENTE)</c:v>
                </c:pt>
                <c:pt idx="4">
                  <c:v>MOBILIARIO EM GERAL</c:v>
                </c:pt>
                <c:pt idx="5">
                  <c:v>OUTROS</c:v>
                </c:pt>
              </c:strCache>
            </c:strRef>
          </c:cat>
          <c:val>
            <c:numRef>
              <c:f>'1º Trimestre'!$C$29:$C$34</c:f>
              <c:numCache>
                <c:formatCode>_("R$"* #,##0.00_);_("R$"* \(#,##0.00\);_("R$"* "-"??_);_(@_)</c:formatCode>
                <c:ptCount val="6"/>
                <c:pt idx="0">
                  <c:v>270623.01</c:v>
                </c:pt>
                <c:pt idx="1">
                  <c:v>653043.87</c:v>
                </c:pt>
                <c:pt idx="2">
                  <c:v>96359</c:v>
                </c:pt>
                <c:pt idx="3">
                  <c:v>161903.97</c:v>
                </c:pt>
                <c:pt idx="4">
                  <c:v>160911.79999999999</c:v>
                </c:pt>
                <c:pt idx="5">
                  <c:v>203353.15999999968</c:v>
                </c:pt>
              </c:numCache>
            </c:numRef>
          </c:val>
        </c:ser>
        <c:ser>
          <c:idx val="1"/>
          <c:order val="1"/>
          <c:cat>
            <c:strRef>
              <c:f>'1º Trimestre'!$B$29:$B$34</c:f>
              <c:strCache>
                <c:ptCount val="6"/>
                <c:pt idx="0">
                  <c:v>OBRAS EM ANDAMENTO</c:v>
                </c:pt>
                <c:pt idx="1">
                  <c:v>OBRAS EM ANDAMENTO</c:v>
                </c:pt>
                <c:pt idx="2">
                  <c:v>APAR.EQUIP.UTENS.MED.,ODONT,LABOR.HOSPIT.</c:v>
                </c:pt>
                <c:pt idx="3">
                  <c:v>MATERIAL DE TIC (PERMANENTE)</c:v>
                </c:pt>
                <c:pt idx="4">
                  <c:v>MOBILIARIO EM GERAL</c:v>
                </c:pt>
                <c:pt idx="5">
                  <c:v>OUTROS</c:v>
                </c:pt>
              </c:strCache>
            </c:strRef>
          </c:cat>
          <c:val>
            <c:numRef>
              <c:f>'1º Trimestre'!$D$29:$D$34</c:f>
              <c:numCache>
                <c:formatCode>0.00%</c:formatCode>
                <c:ptCount val="6"/>
                <c:pt idx="0">
                  <c:v>0.17502517034059895</c:v>
                </c:pt>
                <c:pt idx="1">
                  <c:v>0.42235549219053459</c:v>
                </c:pt>
                <c:pt idx="2">
                  <c:v>6.2320090183202732E-2</c:v>
                </c:pt>
                <c:pt idx="3">
                  <c:v>0.10471123622514295</c:v>
                </c:pt>
                <c:pt idx="4">
                  <c:v>0.10406955123591445</c:v>
                </c:pt>
                <c:pt idx="5">
                  <c:v>0.13151845982460647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40"/>
      <c:rotY val="28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226E-6"/>
          <c:y val="2.1546537452049263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1"/>
              <c:layout>
                <c:manualLayout>
                  <c:x val="-0.24188023809523809"/>
                  <c:y val="-0.277434282253179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1033333333333336E-3"/>
                  <c:y val="2.586715122148192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Trimestre'!$P$5:$P$7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'1º Trimestre'!$Q$5:$Q$7</c:f>
              <c:numCache>
                <c:formatCode>_("R$"* #,##0.00_);_("R$"* \(#,##0.00\);_("R$"* "-"??_);_(@_)</c:formatCode>
                <c:ptCount val="3"/>
                <c:pt idx="0">
                  <c:v>9047579.2599999998</c:v>
                </c:pt>
                <c:pt idx="1">
                  <c:v>57182418.780000001</c:v>
                </c:pt>
                <c:pt idx="2">
                  <c:v>1546194.8099999998</c:v>
                </c:pt>
              </c:numCache>
            </c:numRef>
          </c:val>
        </c:ser>
        <c:ser>
          <c:idx val="1"/>
          <c:order val="1"/>
          <c:cat>
            <c:strRef>
              <c:f>'1º Trimestre'!$P$5:$P$7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'1º Trimestre'!$R$5:$R$7</c:f>
              <c:numCache>
                <c:formatCode>0.00%</c:formatCode>
                <c:ptCount val="3"/>
                <c:pt idx="0">
                  <c:v>0.13349199592877398</c:v>
                </c:pt>
                <c:pt idx="1">
                  <c:v>0.84369476029074431</c:v>
                </c:pt>
                <c:pt idx="2">
                  <c:v>2.2813243780481836E-2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95251</xdr:colOff>
      <xdr:row>1</xdr:row>
      <xdr:rowOff>31749</xdr:rowOff>
    </xdr:from>
    <xdr:to>
      <xdr:col>14</xdr:col>
      <xdr:colOff>256918</xdr:colOff>
      <xdr:row>12</xdr:row>
      <xdr:rowOff>127999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867834</xdr:colOff>
      <xdr:row>13</xdr:row>
      <xdr:rowOff>31750</xdr:rowOff>
    </xdr:from>
    <xdr:to>
      <xdr:col>14</xdr:col>
      <xdr:colOff>151084</xdr:colOff>
      <xdr:row>25</xdr:row>
      <xdr:rowOff>96250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25</xdr:row>
      <xdr:rowOff>95251</xdr:rowOff>
    </xdr:from>
    <xdr:to>
      <xdr:col>14</xdr:col>
      <xdr:colOff>214583</xdr:colOff>
      <xdr:row>38</xdr:row>
      <xdr:rowOff>1001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10</xdr:row>
      <xdr:rowOff>0</xdr:rowOff>
    </xdr:from>
    <xdr:to>
      <xdr:col>18</xdr:col>
      <xdr:colOff>362749</xdr:colOff>
      <xdr:row>38</xdr:row>
      <xdr:rowOff>95250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tabSelected="1" zoomScale="90" zoomScaleNormal="90" workbookViewId="0">
      <selection activeCell="B5" sqref="B5"/>
    </sheetView>
  </sheetViews>
  <sheetFormatPr defaultRowHeight="12.75" x14ac:dyDescent="0.2"/>
  <cols>
    <col min="2" max="2" width="48.7109375" style="12" bestFit="1" customWidth="1"/>
    <col min="3" max="3" width="24.85546875" customWidth="1"/>
    <col min="4" max="4" width="13.140625" customWidth="1"/>
    <col min="16" max="16" width="48.7109375" style="12" customWidth="1"/>
    <col min="17" max="17" width="24.85546875" customWidth="1"/>
    <col min="18" max="18" width="13.140625" customWidth="1"/>
  </cols>
  <sheetData>
    <row r="1" spans="2:18" ht="58.5" customHeight="1" thickTop="1" thickBot="1" x14ac:dyDescent="0.25">
      <c r="B1" s="43" t="s">
        <v>187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/>
    </row>
    <row r="2" spans="2:18" s="47" customFormat="1" ht="14.25" customHeight="1" thickTop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2:18" ht="13.5" thickBot="1" x14ac:dyDescent="0.25">
      <c r="B3" s="48" t="s">
        <v>166</v>
      </c>
      <c r="C3" s="48"/>
      <c r="D3" s="49"/>
      <c r="P3" s="48" t="s">
        <v>168</v>
      </c>
      <c r="Q3" s="48"/>
      <c r="R3" s="49"/>
    </row>
    <row r="4" spans="2:18" ht="14.25" thickTop="1" thickBot="1" x14ac:dyDescent="0.25">
      <c r="B4" s="31" t="s">
        <v>108</v>
      </c>
      <c r="C4" s="31" t="s">
        <v>109</v>
      </c>
      <c r="D4" s="32" t="s">
        <v>112</v>
      </c>
      <c r="P4" s="31" t="s">
        <v>110</v>
      </c>
      <c r="Q4" s="31" t="s">
        <v>109</v>
      </c>
      <c r="R4" s="32" t="s">
        <v>112</v>
      </c>
    </row>
    <row r="5" spans="2:18" ht="22.5" thickTop="1" thickBot="1" x14ac:dyDescent="0.25">
      <c r="B5" s="33" t="str">
        <f>'Despesas Correntes'!C47</f>
        <v>APOIO ADMINISTRATIVO, TECNICO E OPERACIONAL</v>
      </c>
      <c r="C5" s="34">
        <f>'Despesas Correntes'!F47</f>
        <v>560503.29</v>
      </c>
      <c r="D5" s="35">
        <f>'Despesas Correntes'!G47</f>
        <v>6.1950636064391884E-2</v>
      </c>
      <c r="P5" s="33" t="str">
        <f>B3</f>
        <v>DESPESAS CORRENTES</v>
      </c>
      <c r="Q5" s="34">
        <f>C12</f>
        <v>9047579.2599999998</v>
      </c>
      <c r="R5" s="35">
        <f>Q5/$Q$8</f>
        <v>0.13349199592877398</v>
      </c>
    </row>
    <row r="6" spans="2:18" ht="14.25" thickTop="1" thickBot="1" x14ac:dyDescent="0.25">
      <c r="B6" s="33" t="str">
        <f>'Despesas Correntes'!C48</f>
        <v>LIMPEZA E CONSERVACAO</v>
      </c>
      <c r="C6" s="34">
        <f>'Despesas Correntes'!F48</f>
        <v>810502.91999999993</v>
      </c>
      <c r="D6" s="35">
        <f>'Despesas Correntes'!G48</f>
        <v>8.9582295629427836E-2</v>
      </c>
      <c r="P6" s="33" t="str">
        <f>B15</f>
        <v>FOLHA</v>
      </c>
      <c r="Q6" s="34">
        <f>C24</f>
        <v>57182418.780000001</v>
      </c>
      <c r="R6" s="35">
        <f t="shared" ref="R6:R7" si="0">Q6/$Q$8</f>
        <v>0.84369476029074431</v>
      </c>
    </row>
    <row r="7" spans="2:18" ht="14.25" thickTop="1" thickBot="1" x14ac:dyDescent="0.25">
      <c r="B7" s="33" t="str">
        <f>'Despesas Correntes'!C49</f>
        <v>VIGILANCIA OSTENSIVA</v>
      </c>
      <c r="C7" s="34">
        <f>'Despesas Correntes'!F49</f>
        <v>570605.52</v>
      </c>
      <c r="D7" s="35">
        <f>'Despesas Correntes'!G49</f>
        <v>6.3067203237742078E-2</v>
      </c>
      <c r="P7" s="33" t="str">
        <f>B27</f>
        <v>INVESTIMENTOS</v>
      </c>
      <c r="Q7" s="34">
        <f>C36</f>
        <v>1546194.8099999998</v>
      </c>
      <c r="R7" s="35">
        <f t="shared" si="0"/>
        <v>2.2813243780481836E-2</v>
      </c>
    </row>
    <row r="8" spans="2:18" ht="14.25" thickTop="1" thickBot="1" x14ac:dyDescent="0.25">
      <c r="B8" s="33" t="str">
        <f>'Despesas Correntes'!C56</f>
        <v>MANUTENCAO E CONSERV. DE BENS IMOVEIS</v>
      </c>
      <c r="C8" s="34">
        <f>'Despesas Correntes'!F56</f>
        <v>635089.56000000006</v>
      </c>
      <c r="D8" s="35">
        <f>'Despesas Correntes'!G56</f>
        <v>7.0194417948652499E-2</v>
      </c>
      <c r="P8" s="36" t="s">
        <v>168</v>
      </c>
      <c r="Q8" s="37">
        <f>SUM(Q5:Q7)</f>
        <v>67776192.849999994</v>
      </c>
      <c r="R8" s="38">
        <f>SUM(R5:R7)</f>
        <v>1</v>
      </c>
    </row>
    <row r="9" spans="2:18" ht="14.25" thickTop="1" thickBot="1" x14ac:dyDescent="0.25">
      <c r="B9" s="33" t="str">
        <f>'Despesas Correntes'!C63</f>
        <v>SERVICOS DE ENERGIA ELETRICA</v>
      </c>
      <c r="C9" s="34">
        <f>'Despesas Correntes'!F63</f>
        <v>765600.3600000001</v>
      </c>
      <c r="D9" s="35">
        <f>'Despesas Correntes'!G63</f>
        <v>8.4619359278207656E-2</v>
      </c>
    </row>
    <row r="10" spans="2:18" ht="14.25" thickTop="1" thickBot="1" x14ac:dyDescent="0.25">
      <c r="B10" s="33" t="str">
        <f>'Despesas Correntes'!C76</f>
        <v>SERV. DE APOIO ADMIN., TECNICO E OPERACIONAL</v>
      </c>
      <c r="C10" s="34">
        <f>'Despesas Correntes'!F76</f>
        <v>548140.85</v>
      </c>
      <c r="D10" s="35">
        <f>'Despesas Correntes'!G76</f>
        <v>6.0584255108255332E-2</v>
      </c>
    </row>
    <row r="11" spans="2:18" ht="14.25" thickTop="1" thickBot="1" x14ac:dyDescent="0.25">
      <c r="B11" s="33" t="s">
        <v>167</v>
      </c>
      <c r="C11" s="34">
        <f>'Despesas Correntes'!F140-(SUM(C5:C10))</f>
        <v>5157136.76</v>
      </c>
      <c r="D11" s="35">
        <f>'Despesas Correntes'!H140</f>
        <v>0.57000183273332261</v>
      </c>
    </row>
    <row r="12" spans="2:18" ht="13.5" thickTop="1" x14ac:dyDescent="0.2">
      <c r="B12" s="39" t="s">
        <v>168</v>
      </c>
      <c r="C12" s="37">
        <f>SUM(C5:C11)</f>
        <v>9047579.2599999998</v>
      </c>
      <c r="D12" s="38">
        <f>SUM(D5:D11)</f>
        <v>0.99999999999999978</v>
      </c>
    </row>
    <row r="15" spans="2:18" ht="13.5" thickBot="1" x14ac:dyDescent="0.25">
      <c r="B15" s="29" t="s">
        <v>169</v>
      </c>
      <c r="C15" s="29"/>
      <c r="D15" s="30"/>
    </row>
    <row r="16" spans="2:18" ht="14.25" thickTop="1" thickBot="1" x14ac:dyDescent="0.25">
      <c r="B16" s="31" t="s">
        <v>108</v>
      </c>
      <c r="C16" s="31" t="s">
        <v>109</v>
      </c>
      <c r="D16" s="32" t="s">
        <v>112</v>
      </c>
    </row>
    <row r="17" spans="2:4" ht="14.25" thickTop="1" thickBot="1" x14ac:dyDescent="0.25">
      <c r="B17" s="33" t="str">
        <f>Folha!D14</f>
        <v>CONTRIBUICAO PATRONAL PARA O RPPS</v>
      </c>
      <c r="C17" s="34">
        <f>Folha!E14</f>
        <v>7132017.3200000003</v>
      </c>
      <c r="D17" s="35">
        <f>Folha!F14</f>
        <v>0.12472395313390415</v>
      </c>
    </row>
    <row r="18" spans="2:4" ht="14.25" thickTop="1" thickBot="1" x14ac:dyDescent="0.25">
      <c r="B18" s="33" t="str">
        <f>Folha!D23</f>
        <v>VENCIMENTOS E SALARIOS</v>
      </c>
      <c r="C18" s="34">
        <f>Folha!E23</f>
        <v>20091418.350000001</v>
      </c>
      <c r="D18" s="35">
        <f>Folha!F23</f>
        <v>0.35135656690736439</v>
      </c>
    </row>
    <row r="19" spans="2:4" ht="14.25" customHeight="1" thickTop="1" thickBot="1" x14ac:dyDescent="0.25">
      <c r="B19" s="33" t="str">
        <f>Folha!D31</f>
        <v>GRATIFICACAO POR EXERCICIO DE CARGO EFETIVO</v>
      </c>
      <c r="C19" s="34">
        <f>Folha!E31</f>
        <v>16823483.59</v>
      </c>
      <c r="D19" s="35">
        <f>Folha!F31</f>
        <v>0.29420727469968699</v>
      </c>
    </row>
    <row r="20" spans="2:4" ht="14.25" thickTop="1" thickBot="1" x14ac:dyDescent="0.25">
      <c r="B20" s="33" t="s">
        <v>167</v>
      </c>
      <c r="C20" s="34">
        <f>Folha!E50-(SUM('1º Trimestre'!C17:C19))</f>
        <v>13135499.519999996</v>
      </c>
      <c r="D20" s="35">
        <f>Folha!G50</f>
        <v>0.22971220525904451</v>
      </c>
    </row>
    <row r="21" spans="2:4" ht="14.25" thickTop="1" thickBot="1" x14ac:dyDescent="0.25">
      <c r="B21" s="33"/>
      <c r="C21" s="34"/>
      <c r="D21" s="35"/>
    </row>
    <row r="22" spans="2:4" ht="14.25" thickTop="1" thickBot="1" x14ac:dyDescent="0.25">
      <c r="B22" s="33"/>
      <c r="C22" s="34"/>
      <c r="D22" s="35"/>
    </row>
    <row r="23" spans="2:4" ht="14.25" thickTop="1" thickBot="1" x14ac:dyDescent="0.25">
      <c r="B23" s="33"/>
      <c r="C23" s="34"/>
      <c r="D23" s="35"/>
    </row>
    <row r="24" spans="2:4" ht="13.5" thickTop="1" x14ac:dyDescent="0.2">
      <c r="B24" s="39" t="s">
        <v>168</v>
      </c>
      <c r="C24" s="37">
        <f>SUM(C17:C23)</f>
        <v>57182418.780000001</v>
      </c>
      <c r="D24" s="38">
        <f>SUM(D17:D20)</f>
        <v>1</v>
      </c>
    </row>
    <row r="27" spans="2:4" ht="13.5" thickBot="1" x14ac:dyDescent="0.25">
      <c r="B27" s="29" t="s">
        <v>170</v>
      </c>
      <c r="C27" s="29"/>
      <c r="D27" s="30"/>
    </row>
    <row r="28" spans="2:4" ht="14.25" thickTop="1" thickBot="1" x14ac:dyDescent="0.25">
      <c r="B28" s="31" t="s">
        <v>108</v>
      </c>
      <c r="C28" s="31" t="s">
        <v>109</v>
      </c>
      <c r="D28" s="32" t="s">
        <v>112</v>
      </c>
    </row>
    <row r="29" spans="2:4" ht="14.25" thickTop="1" thickBot="1" x14ac:dyDescent="0.25">
      <c r="B29" s="33" t="str">
        <f>Investimentos!C4</f>
        <v>OBRAS EM ANDAMENTO</v>
      </c>
      <c r="C29" s="34">
        <f>Investimentos!F4</f>
        <v>270623.01</v>
      </c>
      <c r="D29" s="35">
        <f>Investimentos!G4</f>
        <v>0.17502517034059895</v>
      </c>
    </row>
    <row r="30" spans="2:4" ht="14.25" thickTop="1" thickBot="1" x14ac:dyDescent="0.25">
      <c r="B30" s="33" t="str">
        <f>Investimentos!C6</f>
        <v>OBRAS EM ANDAMENTO</v>
      </c>
      <c r="C30" s="34">
        <f>Investimentos!F6</f>
        <v>653043.87</v>
      </c>
      <c r="D30" s="35">
        <f>Investimentos!G6</f>
        <v>0.42235549219053459</v>
      </c>
    </row>
    <row r="31" spans="2:4" ht="14.25" thickTop="1" thickBot="1" x14ac:dyDescent="0.25">
      <c r="B31" s="33" t="str">
        <f>Investimentos!C8</f>
        <v>APAR.EQUIP.UTENS.MED.,ODONT,LABOR.HOSPIT.</v>
      </c>
      <c r="C31" s="34">
        <f>Investimentos!F8</f>
        <v>96359</v>
      </c>
      <c r="D31" s="35">
        <f>Investimentos!G8</f>
        <v>6.2320090183202732E-2</v>
      </c>
    </row>
    <row r="32" spans="2:4" ht="14.25" thickTop="1" thickBot="1" x14ac:dyDescent="0.25">
      <c r="B32" s="33" t="str">
        <f>Investimentos!C16</f>
        <v>MATERIAL DE TIC (PERMANENTE)</v>
      </c>
      <c r="C32" s="34">
        <f>Investimentos!F16</f>
        <v>161903.97</v>
      </c>
      <c r="D32" s="35">
        <f>Investimentos!G16</f>
        <v>0.10471123622514295</v>
      </c>
    </row>
    <row r="33" spans="2:4" ht="14.25" thickTop="1" thickBot="1" x14ac:dyDescent="0.25">
      <c r="B33" s="33" t="str">
        <f>Investimentos!C19</f>
        <v>MOBILIARIO EM GERAL</v>
      </c>
      <c r="C33" s="34">
        <f>Investimentos!F19</f>
        <v>160911.79999999999</v>
      </c>
      <c r="D33" s="35">
        <f>Investimentos!G19</f>
        <v>0.10406955123591445</v>
      </c>
    </row>
    <row r="34" spans="2:4" ht="14.25" thickTop="1" thickBot="1" x14ac:dyDescent="0.25">
      <c r="B34" s="33" t="s">
        <v>167</v>
      </c>
      <c r="C34" s="34">
        <f>Investimentos!F21-(SUM('1º Trimestre'!C29:C33))</f>
        <v>203353.15999999968</v>
      </c>
      <c r="D34" s="35">
        <f>Investimentos!H21</f>
        <v>0.13151845982460647</v>
      </c>
    </row>
    <row r="35" spans="2:4" ht="14.25" thickTop="1" thickBot="1" x14ac:dyDescent="0.25">
      <c r="B35" s="33"/>
      <c r="C35" s="34"/>
      <c r="D35" s="35"/>
    </row>
    <row r="36" spans="2:4" ht="13.5" thickTop="1" x14ac:dyDescent="0.2">
      <c r="B36" s="39" t="s">
        <v>168</v>
      </c>
      <c r="C36" s="37">
        <f>SUM(C29:C35)</f>
        <v>1546194.8099999998</v>
      </c>
      <c r="D36" s="38">
        <f>SUM(D29:D34)</f>
        <v>1</v>
      </c>
    </row>
  </sheetData>
  <mergeCells count="5">
    <mergeCell ref="B3:D3"/>
    <mergeCell ref="B15:D15"/>
    <mergeCell ref="B27:D27"/>
    <mergeCell ref="P3:R3"/>
    <mergeCell ref="B1:R1"/>
  </mergeCells>
  <hyperlinks>
    <hyperlink ref="B3:D12" location="'Despesas Correntes'!A1" display="DESPESAS CORRENTES"/>
    <hyperlink ref="B15:D24" location="Folha!A1" display="FOLHA"/>
    <hyperlink ref="B27:D36" location="Investimentos!A1" display="INVESTIMENTOS"/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DEMONSTRAÇÃO DE DOTAÇÃO ORÇAMENTÁRIA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H140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customWidth="1"/>
    <col min="3" max="3" width="66.85546875" style="12" bestFit="1" customWidth="1"/>
    <col min="4" max="4" width="14.28515625" hidden="1" customWidth="1"/>
    <col min="5" max="5" width="15.7109375" hidden="1" customWidth="1"/>
    <col min="6" max="6" width="21.85546875" bestFit="1" customWidth="1"/>
    <col min="7" max="7" width="11.5703125" bestFit="1" customWidth="1"/>
  </cols>
  <sheetData>
    <row r="1" spans="2:7" ht="58.5" customHeight="1" x14ac:dyDescent="0.2">
      <c r="B1" s="42" t="s">
        <v>187</v>
      </c>
      <c r="C1" s="42"/>
      <c r="D1" s="42"/>
      <c r="E1" s="42"/>
      <c r="F1" s="42"/>
      <c r="G1" s="42"/>
    </row>
    <row r="3" spans="2:7" ht="14.25" customHeight="1" thickBot="1" x14ac:dyDescent="0.25">
      <c r="B3" s="13" t="s">
        <v>111</v>
      </c>
      <c r="C3" s="11" t="s">
        <v>108</v>
      </c>
      <c r="D3" s="1" t="s">
        <v>0</v>
      </c>
      <c r="E3" s="2" t="s">
        <v>1</v>
      </c>
      <c r="F3" s="11" t="s">
        <v>109</v>
      </c>
      <c r="G3" s="21" t="s">
        <v>112</v>
      </c>
    </row>
    <row r="4" spans="2:7" ht="22.5" thickTop="1" thickBot="1" x14ac:dyDescent="0.25">
      <c r="B4" s="3" t="s">
        <v>2</v>
      </c>
      <c r="C4" s="3" t="s">
        <v>4</v>
      </c>
      <c r="D4" s="4">
        <v>55336.82</v>
      </c>
      <c r="E4" s="5"/>
      <c r="F4" s="14">
        <f>SUM(D4,E4)</f>
        <v>55336.82</v>
      </c>
      <c r="G4" s="22">
        <f>F4/$F$140</f>
        <v>6.1162017385852667E-3</v>
      </c>
    </row>
    <row r="5" spans="2:7" ht="14.25" thickTop="1" thickBot="1" x14ac:dyDescent="0.25">
      <c r="B5" s="10" t="s">
        <v>5</v>
      </c>
      <c r="C5" s="3" t="s">
        <v>6</v>
      </c>
      <c r="D5" s="4">
        <v>86512.02</v>
      </c>
      <c r="E5" s="5"/>
      <c r="F5" s="14">
        <f t="shared" ref="F5:F68" si="0">SUM(D5,E5)</f>
        <v>86512.02</v>
      </c>
      <c r="G5" s="22">
        <f t="shared" ref="G5:G68" si="1">F5/$F$140</f>
        <v>9.5618968913017306E-3</v>
      </c>
    </row>
    <row r="6" spans="2:7" ht="14.25" thickTop="1" thickBot="1" x14ac:dyDescent="0.25">
      <c r="B6" s="10"/>
      <c r="C6" s="3" t="s">
        <v>7</v>
      </c>
      <c r="D6" s="4">
        <v>51100</v>
      </c>
      <c r="E6" s="5">
        <v>400</v>
      </c>
      <c r="F6" s="14">
        <f t="shared" si="0"/>
        <v>51500</v>
      </c>
      <c r="G6" s="22">
        <f t="shared" si="1"/>
        <v>5.6921302947502452E-3</v>
      </c>
    </row>
    <row r="7" spans="2:7" ht="14.25" thickTop="1" thickBot="1" x14ac:dyDescent="0.25">
      <c r="B7" s="10"/>
      <c r="C7" s="3" t="s">
        <v>8</v>
      </c>
      <c r="D7" s="4">
        <v>24600</v>
      </c>
      <c r="E7" s="5"/>
      <c r="F7" s="14">
        <f t="shared" si="0"/>
        <v>24600</v>
      </c>
      <c r="G7" s="22">
        <f t="shared" si="1"/>
        <v>2.7189593252593403E-3</v>
      </c>
    </row>
    <row r="8" spans="2:7" ht="14.25" thickTop="1" thickBot="1" x14ac:dyDescent="0.25">
      <c r="B8" s="10"/>
      <c r="C8" s="3" t="s">
        <v>9</v>
      </c>
      <c r="D8" s="4">
        <v>13275.36</v>
      </c>
      <c r="E8" s="5"/>
      <c r="F8" s="14">
        <f t="shared" si="0"/>
        <v>13275.36</v>
      </c>
      <c r="G8" s="22">
        <f t="shared" si="1"/>
        <v>1.4672830840721479E-3</v>
      </c>
    </row>
    <row r="9" spans="2:7" ht="14.25" thickTop="1" thickBot="1" x14ac:dyDescent="0.25">
      <c r="B9" s="10"/>
      <c r="C9" s="3" t="s">
        <v>10</v>
      </c>
      <c r="D9" s="4">
        <v>98674.38</v>
      </c>
      <c r="E9" s="5">
        <v>66854.080000000002</v>
      </c>
      <c r="F9" s="14">
        <f t="shared" si="0"/>
        <v>165528.46000000002</v>
      </c>
      <c r="G9" s="22">
        <f t="shared" si="1"/>
        <v>1.8295331297269013E-2</v>
      </c>
    </row>
    <row r="10" spans="2:7" ht="14.25" thickTop="1" thickBot="1" x14ac:dyDescent="0.25">
      <c r="B10" s="10"/>
      <c r="C10" s="3" t="s">
        <v>11</v>
      </c>
      <c r="D10" s="4">
        <v>5000</v>
      </c>
      <c r="E10" s="5">
        <v>264</v>
      </c>
      <c r="F10" s="14">
        <f t="shared" si="0"/>
        <v>5264</v>
      </c>
      <c r="G10" s="22">
        <f t="shared" si="1"/>
        <v>5.8181308488476288E-4</v>
      </c>
    </row>
    <row r="11" spans="2:7" ht="14.25" thickTop="1" thickBot="1" x14ac:dyDescent="0.25">
      <c r="B11" s="10"/>
      <c r="C11" s="3" t="s">
        <v>12</v>
      </c>
      <c r="D11" s="4">
        <v>69211.199999999997</v>
      </c>
      <c r="E11" s="5">
        <v>85025.9</v>
      </c>
      <c r="F11" s="14">
        <f t="shared" si="0"/>
        <v>154237.09999999998</v>
      </c>
      <c r="G11" s="22">
        <f t="shared" si="1"/>
        <v>1.7047333388047047E-2</v>
      </c>
    </row>
    <row r="12" spans="2:7" ht="14.25" thickTop="1" thickBot="1" x14ac:dyDescent="0.25">
      <c r="B12" s="10"/>
      <c r="C12" s="3" t="s">
        <v>13</v>
      </c>
      <c r="D12" s="4">
        <v>11613.83</v>
      </c>
      <c r="E12" s="5">
        <v>34512.82</v>
      </c>
      <c r="F12" s="14">
        <f t="shared" si="0"/>
        <v>46126.65</v>
      </c>
      <c r="G12" s="22">
        <f t="shared" si="1"/>
        <v>5.0982311040842984E-3</v>
      </c>
    </row>
    <row r="13" spans="2:7" ht="14.25" thickTop="1" thickBot="1" x14ac:dyDescent="0.25">
      <c r="B13" s="10"/>
      <c r="C13" s="3" t="s">
        <v>14</v>
      </c>
      <c r="D13" s="4"/>
      <c r="E13" s="5">
        <v>8623.6200000000008</v>
      </c>
      <c r="F13" s="14">
        <f t="shared" si="0"/>
        <v>8623.6200000000008</v>
      </c>
      <c r="G13" s="22">
        <f t="shared" si="1"/>
        <v>9.5314113888182739E-4</v>
      </c>
    </row>
    <row r="14" spans="2:7" ht="14.25" thickTop="1" thickBot="1" x14ac:dyDescent="0.25">
      <c r="B14" s="10"/>
      <c r="C14" s="3" t="s">
        <v>15</v>
      </c>
      <c r="D14" s="4">
        <v>1165.1300000000001</v>
      </c>
      <c r="E14" s="5"/>
      <c r="F14" s="14">
        <f t="shared" si="0"/>
        <v>1165.1300000000001</v>
      </c>
      <c r="G14" s="22">
        <f t="shared" si="1"/>
        <v>1.2877809262761851E-4</v>
      </c>
    </row>
    <row r="15" spans="2:7" ht="14.25" thickTop="1" thickBot="1" x14ac:dyDescent="0.25">
      <c r="B15" s="10"/>
      <c r="C15" s="3" t="s">
        <v>16</v>
      </c>
      <c r="D15" s="4">
        <v>234.68</v>
      </c>
      <c r="E15" s="5">
        <v>270</v>
      </c>
      <c r="F15" s="14">
        <f t="shared" si="0"/>
        <v>504.68</v>
      </c>
      <c r="G15" s="22">
        <f t="shared" si="1"/>
        <v>5.5780666352515604E-5</v>
      </c>
    </row>
    <row r="16" spans="2:7" ht="14.25" thickTop="1" thickBot="1" x14ac:dyDescent="0.25">
      <c r="B16" s="10"/>
      <c r="C16" s="3" t="s">
        <v>17</v>
      </c>
      <c r="D16" s="4">
        <v>6269.35</v>
      </c>
      <c r="E16" s="5">
        <v>4697.8999999999996</v>
      </c>
      <c r="F16" s="14">
        <f t="shared" si="0"/>
        <v>10967.25</v>
      </c>
      <c r="G16" s="22">
        <f t="shared" si="1"/>
        <v>1.2121750674776626E-3</v>
      </c>
    </row>
    <row r="17" spans="2:7" ht="14.25" thickTop="1" thickBot="1" x14ac:dyDescent="0.25">
      <c r="B17" s="10"/>
      <c r="C17" s="3" t="s">
        <v>18</v>
      </c>
      <c r="D17" s="4"/>
      <c r="E17" s="5">
        <v>441.23</v>
      </c>
      <c r="F17" s="14">
        <f t="shared" si="0"/>
        <v>441.23</v>
      </c>
      <c r="G17" s="22">
        <f t="shared" si="1"/>
        <v>4.8767740775779621E-5</v>
      </c>
    </row>
    <row r="18" spans="2:7" ht="14.25" thickTop="1" thickBot="1" x14ac:dyDescent="0.25">
      <c r="B18" s="10"/>
      <c r="C18" s="3" t="s">
        <v>19</v>
      </c>
      <c r="D18" s="4"/>
      <c r="E18" s="5">
        <v>40131.86</v>
      </c>
      <c r="F18" s="14">
        <f t="shared" si="0"/>
        <v>40131.86</v>
      </c>
      <c r="G18" s="22">
        <f t="shared" si="1"/>
        <v>4.4356461376830209E-3</v>
      </c>
    </row>
    <row r="19" spans="2:7" ht="14.25" thickTop="1" thickBot="1" x14ac:dyDescent="0.25">
      <c r="B19" s="10"/>
      <c r="C19" s="3" t="s">
        <v>20</v>
      </c>
      <c r="D19" s="4"/>
      <c r="E19" s="5">
        <v>4424.59</v>
      </c>
      <c r="F19" s="14">
        <f t="shared" si="0"/>
        <v>4424.59</v>
      </c>
      <c r="G19" s="22">
        <f t="shared" si="1"/>
        <v>4.8903578215240748E-4</v>
      </c>
    </row>
    <row r="20" spans="2:7" ht="14.25" thickTop="1" thickBot="1" x14ac:dyDescent="0.25">
      <c r="B20" s="10"/>
      <c r="C20" s="3" t="s">
        <v>21</v>
      </c>
      <c r="D20" s="4"/>
      <c r="E20" s="5">
        <v>23904.35</v>
      </c>
      <c r="F20" s="14">
        <f t="shared" si="0"/>
        <v>23904.35</v>
      </c>
      <c r="G20" s="22">
        <f t="shared" si="1"/>
        <v>2.6420713555594757E-3</v>
      </c>
    </row>
    <row r="21" spans="2:7" ht="14.25" thickTop="1" thickBot="1" x14ac:dyDescent="0.25">
      <c r="B21" s="10"/>
      <c r="C21" s="3" t="s">
        <v>22</v>
      </c>
      <c r="D21" s="4">
        <v>12.88</v>
      </c>
      <c r="E21" s="5">
        <v>11245.62</v>
      </c>
      <c r="F21" s="14">
        <f t="shared" si="0"/>
        <v>11258.5</v>
      </c>
      <c r="G21" s="22">
        <f t="shared" si="1"/>
        <v>1.2443659985135074E-3</v>
      </c>
    </row>
    <row r="22" spans="2:7" ht="14.25" thickTop="1" thickBot="1" x14ac:dyDescent="0.25">
      <c r="B22" s="10"/>
      <c r="C22" s="3" t="s">
        <v>23</v>
      </c>
      <c r="D22" s="4">
        <v>5207.68</v>
      </c>
      <c r="E22" s="5">
        <v>8677.4699999999993</v>
      </c>
      <c r="F22" s="14">
        <f t="shared" si="0"/>
        <v>13885.15</v>
      </c>
      <c r="G22" s="22">
        <f t="shared" si="1"/>
        <v>1.5346812225660459E-3</v>
      </c>
    </row>
    <row r="23" spans="2:7" ht="14.25" thickTop="1" thickBot="1" x14ac:dyDescent="0.25">
      <c r="B23" s="10"/>
      <c r="C23" s="3" t="s">
        <v>24</v>
      </c>
      <c r="D23" s="4">
        <v>252</v>
      </c>
      <c r="E23" s="5">
        <v>8985.69</v>
      </c>
      <c r="F23" s="14">
        <f t="shared" si="0"/>
        <v>9237.69</v>
      </c>
      <c r="G23" s="22">
        <f t="shared" si="1"/>
        <v>1.0210123320875998E-3</v>
      </c>
    </row>
    <row r="24" spans="2:7" ht="14.25" thickTop="1" thickBot="1" x14ac:dyDescent="0.25">
      <c r="B24" s="10"/>
      <c r="C24" s="3" t="s">
        <v>25</v>
      </c>
      <c r="D24" s="4">
        <v>6759.35</v>
      </c>
      <c r="E24" s="5">
        <v>13534.48</v>
      </c>
      <c r="F24" s="14">
        <f t="shared" si="0"/>
        <v>20293.830000000002</v>
      </c>
      <c r="G24" s="22">
        <f t="shared" si="1"/>
        <v>2.2430121269808034E-3</v>
      </c>
    </row>
    <row r="25" spans="2:7" ht="14.25" thickTop="1" thickBot="1" x14ac:dyDescent="0.25">
      <c r="B25" s="10"/>
      <c r="C25" s="3" t="s">
        <v>26</v>
      </c>
      <c r="D25" s="4"/>
      <c r="E25" s="5">
        <v>1249.5</v>
      </c>
      <c r="F25" s="14">
        <f t="shared" si="0"/>
        <v>1249.5</v>
      </c>
      <c r="G25" s="22">
        <f t="shared" si="1"/>
        <v>1.3810323889884332E-4</v>
      </c>
    </row>
    <row r="26" spans="2:7" ht="14.25" thickTop="1" thickBot="1" x14ac:dyDescent="0.25">
      <c r="B26" s="10"/>
      <c r="C26" s="3" t="s">
        <v>27</v>
      </c>
      <c r="D26" s="4">
        <v>38248.42</v>
      </c>
      <c r="E26" s="5">
        <v>48854.19</v>
      </c>
      <c r="F26" s="14">
        <f t="shared" si="0"/>
        <v>87102.61</v>
      </c>
      <c r="G26" s="22">
        <f t="shared" si="1"/>
        <v>9.6271729152003025E-3</v>
      </c>
    </row>
    <row r="27" spans="2:7" ht="14.25" thickTop="1" thickBot="1" x14ac:dyDescent="0.25">
      <c r="B27" s="10"/>
      <c r="C27" s="3" t="s">
        <v>28</v>
      </c>
      <c r="D27" s="4"/>
      <c r="E27" s="5">
        <v>1058.4000000000001</v>
      </c>
      <c r="F27" s="14">
        <f t="shared" si="0"/>
        <v>1058.4000000000001</v>
      </c>
      <c r="G27" s="22">
        <f t="shared" si="1"/>
        <v>1.1698156706725552E-4</v>
      </c>
    </row>
    <row r="28" spans="2:7" ht="14.25" thickTop="1" thickBot="1" x14ac:dyDescent="0.25">
      <c r="B28" s="10"/>
      <c r="C28" s="3" t="s">
        <v>29</v>
      </c>
      <c r="D28" s="4">
        <v>6105.85</v>
      </c>
      <c r="E28" s="5">
        <v>16494.990000000002</v>
      </c>
      <c r="F28" s="14">
        <f t="shared" si="0"/>
        <v>22600.840000000004</v>
      </c>
      <c r="G28" s="22">
        <f t="shared" si="1"/>
        <v>2.4979985640932651E-3</v>
      </c>
    </row>
    <row r="29" spans="2:7" ht="14.25" thickTop="1" thickBot="1" x14ac:dyDescent="0.25">
      <c r="B29" s="10"/>
      <c r="C29" s="3" t="s">
        <v>30</v>
      </c>
      <c r="D29" s="4">
        <v>86.39</v>
      </c>
      <c r="E29" s="5">
        <v>422.27</v>
      </c>
      <c r="F29" s="14">
        <f t="shared" si="0"/>
        <v>508.65999999999997</v>
      </c>
      <c r="G29" s="22">
        <f t="shared" si="1"/>
        <v>5.6220563023838042E-5</v>
      </c>
    </row>
    <row r="30" spans="2:7" ht="14.25" thickTop="1" thickBot="1" x14ac:dyDescent="0.25">
      <c r="B30" s="10"/>
      <c r="C30" s="3" t="s">
        <v>31</v>
      </c>
      <c r="D30" s="4"/>
      <c r="E30" s="5">
        <v>1005.25</v>
      </c>
      <c r="F30" s="14">
        <f t="shared" si="0"/>
        <v>1005.25</v>
      </c>
      <c r="G30" s="22">
        <f t="shared" si="1"/>
        <v>1.1110706754946958E-4</v>
      </c>
    </row>
    <row r="31" spans="2:7" ht="14.25" thickTop="1" thickBot="1" x14ac:dyDescent="0.25">
      <c r="B31" s="10"/>
      <c r="C31" s="3" t="s">
        <v>32</v>
      </c>
      <c r="D31" s="4">
        <v>37332.6</v>
      </c>
      <c r="E31" s="5">
        <v>528.6</v>
      </c>
      <c r="F31" s="14">
        <f t="shared" si="0"/>
        <v>37861.199999999997</v>
      </c>
      <c r="G31" s="22">
        <f t="shared" si="1"/>
        <v>4.1846773498174358E-3</v>
      </c>
    </row>
    <row r="32" spans="2:7" ht="14.25" thickTop="1" thickBot="1" x14ac:dyDescent="0.25">
      <c r="B32" s="10"/>
      <c r="C32" s="3" t="s">
        <v>33</v>
      </c>
      <c r="D32" s="4"/>
      <c r="E32" s="5">
        <v>273</v>
      </c>
      <c r="F32" s="14">
        <f t="shared" si="0"/>
        <v>273</v>
      </c>
      <c r="G32" s="22">
        <f t="shared" si="1"/>
        <v>3.0173816902268287E-5</v>
      </c>
    </row>
    <row r="33" spans="2:7" ht="14.25" thickTop="1" thickBot="1" x14ac:dyDescent="0.25">
      <c r="B33" s="10"/>
      <c r="C33" s="3" t="s">
        <v>34</v>
      </c>
      <c r="D33" s="4"/>
      <c r="E33" s="5">
        <v>3975.65</v>
      </c>
      <c r="F33" s="14">
        <f t="shared" si="0"/>
        <v>3975.65</v>
      </c>
      <c r="G33" s="22">
        <f t="shared" si="1"/>
        <v>4.3941587973444292E-4</v>
      </c>
    </row>
    <row r="34" spans="2:7" ht="14.25" thickTop="1" thickBot="1" x14ac:dyDescent="0.25">
      <c r="B34" s="10"/>
      <c r="C34" s="3" t="s">
        <v>35</v>
      </c>
      <c r="D34" s="4">
        <v>75.98</v>
      </c>
      <c r="E34" s="5">
        <v>4171.55</v>
      </c>
      <c r="F34" s="14">
        <f t="shared" si="0"/>
        <v>4247.53</v>
      </c>
      <c r="G34" s="22">
        <f t="shared" si="1"/>
        <v>4.6946590661865062E-4</v>
      </c>
    </row>
    <row r="35" spans="2:7" ht="14.25" thickTop="1" thickBot="1" x14ac:dyDescent="0.25">
      <c r="B35" s="10"/>
      <c r="C35" s="3" t="s">
        <v>36</v>
      </c>
      <c r="D35" s="4">
        <v>74.55</v>
      </c>
      <c r="E35" s="5">
        <v>149.9</v>
      </c>
      <c r="F35" s="14">
        <f t="shared" si="0"/>
        <v>224.45</v>
      </c>
      <c r="G35" s="22">
        <f t="shared" si="1"/>
        <v>2.4807740672945483E-5</v>
      </c>
    </row>
    <row r="36" spans="2:7" ht="14.25" thickTop="1" thickBot="1" x14ac:dyDescent="0.25">
      <c r="B36" s="10"/>
      <c r="C36" s="3" t="s">
        <v>37</v>
      </c>
      <c r="D36" s="4">
        <v>880.87</v>
      </c>
      <c r="E36" s="5">
        <v>5567.56</v>
      </c>
      <c r="F36" s="14">
        <f t="shared" si="0"/>
        <v>6448.43</v>
      </c>
      <c r="G36" s="22">
        <f t="shared" si="1"/>
        <v>7.1272434478788973E-4</v>
      </c>
    </row>
    <row r="37" spans="2:7" ht="14.25" thickTop="1" thickBot="1" x14ac:dyDescent="0.25">
      <c r="B37" s="10"/>
      <c r="C37" s="3" t="s">
        <v>38</v>
      </c>
      <c r="D37" s="4">
        <v>1793.54</v>
      </c>
      <c r="E37" s="5">
        <v>3480.89</v>
      </c>
      <c r="F37" s="14">
        <f t="shared" si="0"/>
        <v>5274.43</v>
      </c>
      <c r="G37" s="22">
        <f t="shared" si="1"/>
        <v>5.8296587942795219E-4</v>
      </c>
    </row>
    <row r="38" spans="2:7" ht="14.25" thickTop="1" thickBot="1" x14ac:dyDescent="0.25">
      <c r="B38" s="10"/>
      <c r="C38" s="3" t="s">
        <v>39</v>
      </c>
      <c r="D38" s="4"/>
      <c r="E38" s="5">
        <v>1261.98</v>
      </c>
      <c r="F38" s="14">
        <f t="shared" si="0"/>
        <v>1261.98</v>
      </c>
      <c r="G38" s="22">
        <f t="shared" si="1"/>
        <v>1.3948261338580416E-4</v>
      </c>
    </row>
    <row r="39" spans="2:7" ht="14.25" thickTop="1" thickBot="1" x14ac:dyDescent="0.25">
      <c r="B39" s="10"/>
      <c r="C39" s="3" t="s">
        <v>40</v>
      </c>
      <c r="D39" s="4">
        <v>9314.82</v>
      </c>
      <c r="E39" s="5"/>
      <c r="F39" s="14">
        <f t="shared" si="0"/>
        <v>9314.82</v>
      </c>
      <c r="G39" s="22">
        <f t="shared" si="1"/>
        <v>1.0295372643135043E-3</v>
      </c>
    </row>
    <row r="40" spans="2:7" ht="14.25" thickTop="1" thickBot="1" x14ac:dyDescent="0.25">
      <c r="B40" s="10"/>
      <c r="C40" s="3" t="s">
        <v>41</v>
      </c>
      <c r="D40" s="4">
        <v>1913.5</v>
      </c>
      <c r="E40" s="5"/>
      <c r="F40" s="14">
        <f t="shared" si="0"/>
        <v>1913.5</v>
      </c>
      <c r="G40" s="22">
        <f t="shared" si="1"/>
        <v>2.1149303532047754E-4</v>
      </c>
    </row>
    <row r="41" spans="2:7" ht="14.25" thickTop="1" thickBot="1" x14ac:dyDescent="0.25">
      <c r="B41" s="10"/>
      <c r="C41" s="3" t="s">
        <v>42</v>
      </c>
      <c r="D41" s="4">
        <v>4103.5</v>
      </c>
      <c r="E41" s="5"/>
      <c r="F41" s="14">
        <f t="shared" si="0"/>
        <v>4103.5</v>
      </c>
      <c r="G41" s="22">
        <f t="shared" si="1"/>
        <v>4.5354673134966273E-4</v>
      </c>
    </row>
    <row r="42" spans="2:7" ht="14.25" thickTop="1" thickBot="1" x14ac:dyDescent="0.25">
      <c r="B42" s="10"/>
      <c r="C42" s="3" t="s">
        <v>43</v>
      </c>
      <c r="D42" s="4">
        <v>119750.56</v>
      </c>
      <c r="E42" s="5"/>
      <c r="F42" s="14">
        <f t="shared" si="0"/>
        <v>119750.56</v>
      </c>
      <c r="G42" s="22">
        <f t="shared" si="1"/>
        <v>1.3235646415326346E-2</v>
      </c>
    </row>
    <row r="43" spans="2:7" ht="14.25" thickTop="1" thickBot="1" x14ac:dyDescent="0.25">
      <c r="B43" s="10"/>
      <c r="C43" s="3" t="s">
        <v>44</v>
      </c>
      <c r="D43" s="4">
        <v>10507.76</v>
      </c>
      <c r="E43" s="5">
        <v>6696.94</v>
      </c>
      <c r="F43" s="14">
        <f t="shared" si="0"/>
        <v>17204.7</v>
      </c>
      <c r="G43" s="22">
        <f t="shared" si="1"/>
        <v>1.9015804676133891E-3</v>
      </c>
    </row>
    <row r="44" spans="2:7" ht="14.25" thickTop="1" thickBot="1" x14ac:dyDescent="0.25">
      <c r="B44" s="10"/>
      <c r="C44" s="3" t="s">
        <v>45</v>
      </c>
      <c r="D44" s="4">
        <v>21816.04</v>
      </c>
      <c r="E44" s="5"/>
      <c r="F44" s="14">
        <f t="shared" si="0"/>
        <v>21816.04</v>
      </c>
      <c r="G44" s="22">
        <f t="shared" si="1"/>
        <v>2.4112571300093813E-3</v>
      </c>
    </row>
    <row r="45" spans="2:7" ht="14.25" thickTop="1" thickBot="1" x14ac:dyDescent="0.25">
      <c r="B45" s="10"/>
      <c r="C45" s="3" t="s">
        <v>46</v>
      </c>
      <c r="D45" s="4">
        <v>95</v>
      </c>
      <c r="E45" s="5"/>
      <c r="F45" s="14">
        <f t="shared" si="0"/>
        <v>95</v>
      </c>
      <c r="G45" s="22">
        <f t="shared" si="1"/>
        <v>1.0500046174782005E-5</v>
      </c>
    </row>
    <row r="46" spans="2:7" ht="14.25" thickTop="1" thickBot="1" x14ac:dyDescent="0.25">
      <c r="B46" s="10"/>
      <c r="C46" s="3" t="s">
        <v>47</v>
      </c>
      <c r="D46" s="4"/>
      <c r="E46" s="5">
        <v>165</v>
      </c>
      <c r="F46" s="14">
        <f t="shared" si="0"/>
        <v>165</v>
      </c>
      <c r="G46" s="22">
        <f t="shared" si="1"/>
        <v>1.8236922303568746E-5</v>
      </c>
    </row>
    <row r="47" spans="2:7" ht="14.25" thickTop="1" thickBot="1" x14ac:dyDescent="0.25">
      <c r="B47" s="10"/>
      <c r="C47" s="17" t="s">
        <v>48</v>
      </c>
      <c r="D47" s="18">
        <v>297104.62</v>
      </c>
      <c r="E47" s="19">
        <v>263398.67</v>
      </c>
      <c r="F47" s="20">
        <f t="shared" si="0"/>
        <v>560503.29</v>
      </c>
      <c r="G47" s="23">
        <f t="shared" si="1"/>
        <v>6.1950636064391884E-2</v>
      </c>
    </row>
    <row r="48" spans="2:7" ht="14.25" thickTop="1" thickBot="1" x14ac:dyDescent="0.25">
      <c r="B48" s="10"/>
      <c r="C48" s="17" t="s">
        <v>49</v>
      </c>
      <c r="D48" s="18">
        <v>514997.22</v>
      </c>
      <c r="E48" s="19">
        <v>295505.7</v>
      </c>
      <c r="F48" s="20">
        <f t="shared" si="0"/>
        <v>810502.91999999993</v>
      </c>
      <c r="G48" s="23">
        <f t="shared" si="1"/>
        <v>8.9582295629427836E-2</v>
      </c>
    </row>
    <row r="49" spans="2:7" ht="14.25" thickTop="1" thickBot="1" x14ac:dyDescent="0.25">
      <c r="B49" s="10"/>
      <c r="C49" s="17" t="s">
        <v>50</v>
      </c>
      <c r="D49" s="18">
        <v>349775.95</v>
      </c>
      <c r="E49" s="19">
        <v>220829.57</v>
      </c>
      <c r="F49" s="20">
        <f t="shared" si="0"/>
        <v>570605.52</v>
      </c>
      <c r="G49" s="23">
        <f t="shared" si="1"/>
        <v>6.3067203237742078E-2</v>
      </c>
    </row>
    <row r="50" spans="2:7" ht="14.25" thickTop="1" thickBot="1" x14ac:dyDescent="0.25">
      <c r="B50" s="10"/>
      <c r="C50" s="3" t="s">
        <v>51</v>
      </c>
      <c r="D50" s="4">
        <v>100653.19</v>
      </c>
      <c r="E50" s="5">
        <v>53517.73</v>
      </c>
      <c r="F50" s="14">
        <f t="shared" si="0"/>
        <v>154170.92000000001</v>
      </c>
      <c r="G50" s="22">
        <f t="shared" si="1"/>
        <v>1.704001872430129E-2</v>
      </c>
    </row>
    <row r="51" spans="2:7" ht="14.25" thickTop="1" thickBot="1" x14ac:dyDescent="0.25">
      <c r="B51" s="10"/>
      <c r="C51" s="3" t="s">
        <v>52</v>
      </c>
      <c r="D51" s="4">
        <v>3325.93</v>
      </c>
      <c r="E51" s="5">
        <v>6651.86</v>
      </c>
      <c r="F51" s="14">
        <f t="shared" si="0"/>
        <v>9977.7899999999991</v>
      </c>
      <c r="G51" s="22">
        <f t="shared" si="1"/>
        <v>1.1028132181292434E-3</v>
      </c>
    </row>
    <row r="52" spans="2:7" ht="14.25" thickTop="1" thickBot="1" x14ac:dyDescent="0.25">
      <c r="B52" s="10"/>
      <c r="C52" s="3" t="s">
        <v>53</v>
      </c>
      <c r="D52" s="4">
        <v>39977.730000000003</v>
      </c>
      <c r="E52" s="5"/>
      <c r="F52" s="14">
        <f t="shared" si="0"/>
        <v>39977.730000000003</v>
      </c>
      <c r="G52" s="22">
        <f t="shared" si="1"/>
        <v>4.4186106417154506E-3</v>
      </c>
    </row>
    <row r="53" spans="2:7" ht="14.25" thickTop="1" thickBot="1" x14ac:dyDescent="0.25">
      <c r="B53" s="10"/>
      <c r="C53" s="3" t="s">
        <v>44</v>
      </c>
      <c r="D53" s="4">
        <v>287211.53999999998</v>
      </c>
      <c r="E53" s="5">
        <v>115698.77</v>
      </c>
      <c r="F53" s="14">
        <f t="shared" si="0"/>
        <v>402910.31</v>
      </c>
      <c r="G53" s="22">
        <f t="shared" si="1"/>
        <v>4.4532387992586651E-2</v>
      </c>
    </row>
    <row r="54" spans="2:7" ht="14.25" thickTop="1" thickBot="1" x14ac:dyDescent="0.25">
      <c r="B54" s="10"/>
      <c r="C54" s="3" t="s">
        <v>54</v>
      </c>
      <c r="D54" s="4">
        <v>3260.07</v>
      </c>
      <c r="E54" s="5">
        <v>2882.14</v>
      </c>
      <c r="F54" s="14">
        <f t="shared" si="0"/>
        <v>6142.21</v>
      </c>
      <c r="G54" s="22">
        <f t="shared" si="1"/>
        <v>6.7887882752850292E-4</v>
      </c>
    </row>
    <row r="55" spans="2:7" ht="14.25" thickTop="1" thickBot="1" x14ac:dyDescent="0.25">
      <c r="B55" s="10"/>
      <c r="C55" s="3" t="s">
        <v>55</v>
      </c>
      <c r="D55" s="4">
        <v>4724.3999999999996</v>
      </c>
      <c r="E55" s="5">
        <v>8182.33</v>
      </c>
      <c r="F55" s="14">
        <f t="shared" si="0"/>
        <v>12906.73</v>
      </c>
      <c r="G55" s="22">
        <f t="shared" si="1"/>
        <v>1.4265395891099382E-3</v>
      </c>
    </row>
    <row r="56" spans="2:7" ht="14.25" thickTop="1" thickBot="1" x14ac:dyDescent="0.25">
      <c r="B56" s="10"/>
      <c r="C56" s="17" t="s">
        <v>56</v>
      </c>
      <c r="D56" s="18">
        <v>158191.41</v>
      </c>
      <c r="E56" s="19">
        <v>476898.15</v>
      </c>
      <c r="F56" s="20">
        <f t="shared" si="0"/>
        <v>635089.56000000006</v>
      </c>
      <c r="G56" s="23">
        <f t="shared" si="1"/>
        <v>7.0194417948652499E-2</v>
      </c>
    </row>
    <row r="57" spans="2:7" ht="14.25" thickTop="1" thickBot="1" x14ac:dyDescent="0.25">
      <c r="B57" s="10"/>
      <c r="C57" s="3" t="s">
        <v>57</v>
      </c>
      <c r="D57" s="4">
        <v>23183.31</v>
      </c>
      <c r="E57" s="5">
        <v>37267.120000000003</v>
      </c>
      <c r="F57" s="14">
        <f t="shared" si="0"/>
        <v>60450.430000000008</v>
      </c>
      <c r="G57" s="22">
        <f t="shared" si="1"/>
        <v>6.6813926977413417E-3</v>
      </c>
    </row>
    <row r="58" spans="2:7" ht="14.25" thickTop="1" thickBot="1" x14ac:dyDescent="0.25">
      <c r="B58" s="10"/>
      <c r="C58" s="3" t="s">
        <v>58</v>
      </c>
      <c r="D58" s="4">
        <v>61576.37</v>
      </c>
      <c r="E58" s="5">
        <v>86444.33</v>
      </c>
      <c r="F58" s="14">
        <f t="shared" si="0"/>
        <v>148020.70000000001</v>
      </c>
      <c r="G58" s="22">
        <f t="shared" si="1"/>
        <v>1.6360254577090051E-2</v>
      </c>
    </row>
    <row r="59" spans="2:7" ht="14.25" thickTop="1" thickBot="1" x14ac:dyDescent="0.25">
      <c r="B59" s="10"/>
      <c r="C59" s="3" t="s">
        <v>59</v>
      </c>
      <c r="D59" s="4">
        <v>2930.59</v>
      </c>
      <c r="E59" s="5">
        <v>5937.72</v>
      </c>
      <c r="F59" s="14">
        <f t="shared" si="0"/>
        <v>8868.3100000000013</v>
      </c>
      <c r="G59" s="22">
        <f t="shared" si="1"/>
        <v>9.8018594202401062E-4</v>
      </c>
    </row>
    <row r="60" spans="2:7" ht="14.25" thickTop="1" thickBot="1" x14ac:dyDescent="0.25">
      <c r="B60" s="10"/>
      <c r="C60" s="3" t="s">
        <v>60</v>
      </c>
      <c r="D60" s="4">
        <v>9444.5300000000007</v>
      </c>
      <c r="E60" s="5">
        <v>17008.310000000001</v>
      </c>
      <c r="F60" s="14">
        <f t="shared" si="0"/>
        <v>26452.840000000004</v>
      </c>
      <c r="G60" s="22">
        <f t="shared" si="1"/>
        <v>2.9237478047802151E-3</v>
      </c>
    </row>
    <row r="61" spans="2:7" ht="14.25" thickTop="1" thickBot="1" x14ac:dyDescent="0.25">
      <c r="B61" s="10"/>
      <c r="C61" s="3" t="s">
        <v>61</v>
      </c>
      <c r="D61" s="4">
        <v>210</v>
      </c>
      <c r="E61" s="5">
        <v>6435.75</v>
      </c>
      <c r="F61" s="14">
        <f t="shared" si="0"/>
        <v>6645.75</v>
      </c>
      <c r="G61" s="22">
        <f t="shared" si="1"/>
        <v>7.3453349332692119E-4</v>
      </c>
    </row>
    <row r="62" spans="2:7" ht="14.25" thickTop="1" thickBot="1" x14ac:dyDescent="0.25">
      <c r="B62" s="10"/>
      <c r="C62" s="3" t="s">
        <v>62</v>
      </c>
      <c r="D62" s="4">
        <v>9312.7000000000007</v>
      </c>
      <c r="E62" s="5"/>
      <c r="F62" s="14">
        <f t="shared" si="0"/>
        <v>9312.7000000000007</v>
      </c>
      <c r="G62" s="22">
        <f t="shared" si="1"/>
        <v>1.0293029474936041E-3</v>
      </c>
    </row>
    <row r="63" spans="2:7" ht="14.25" thickTop="1" thickBot="1" x14ac:dyDescent="0.25">
      <c r="B63" s="10"/>
      <c r="C63" s="17" t="s">
        <v>63</v>
      </c>
      <c r="D63" s="18">
        <v>447085.84</v>
      </c>
      <c r="E63" s="19">
        <v>318514.52</v>
      </c>
      <c r="F63" s="20">
        <f t="shared" si="0"/>
        <v>765600.3600000001</v>
      </c>
      <c r="G63" s="23">
        <f t="shared" si="1"/>
        <v>8.4619359278207656E-2</v>
      </c>
    </row>
    <row r="64" spans="2:7" ht="14.25" thickTop="1" thickBot="1" x14ac:dyDescent="0.25">
      <c r="B64" s="10"/>
      <c r="C64" s="3" t="s">
        <v>64</v>
      </c>
      <c r="D64" s="4">
        <v>10138.44</v>
      </c>
      <c r="E64" s="5">
        <v>19063.53</v>
      </c>
      <c r="F64" s="14">
        <f t="shared" si="0"/>
        <v>29201.97</v>
      </c>
      <c r="G64" s="22">
        <f t="shared" si="1"/>
        <v>3.2276003515220933E-3</v>
      </c>
    </row>
    <row r="65" spans="2:7" ht="14.25" thickTop="1" thickBot="1" x14ac:dyDescent="0.25">
      <c r="B65" s="10"/>
      <c r="C65" s="3" t="s">
        <v>65</v>
      </c>
      <c r="D65" s="4">
        <v>5110.22</v>
      </c>
      <c r="E65" s="5">
        <v>14512.19</v>
      </c>
      <c r="F65" s="14">
        <f t="shared" si="0"/>
        <v>19622.41</v>
      </c>
      <c r="G65" s="22">
        <f t="shared" si="1"/>
        <v>2.1688022216895175E-3</v>
      </c>
    </row>
    <row r="66" spans="2:7" ht="14.25" thickTop="1" thickBot="1" x14ac:dyDescent="0.25">
      <c r="B66" s="10"/>
      <c r="C66" s="3" t="s">
        <v>45</v>
      </c>
      <c r="D66" s="4">
        <v>2142</v>
      </c>
      <c r="E66" s="5"/>
      <c r="F66" s="14">
        <f t="shared" si="0"/>
        <v>2142</v>
      </c>
      <c r="G66" s="22">
        <f t="shared" si="1"/>
        <v>2.3674840954087425E-4</v>
      </c>
    </row>
    <row r="67" spans="2:7" ht="14.25" thickTop="1" thickBot="1" x14ac:dyDescent="0.25">
      <c r="B67" s="10"/>
      <c r="C67" s="3" t="s">
        <v>66</v>
      </c>
      <c r="D67" s="4"/>
      <c r="E67" s="5">
        <v>534</v>
      </c>
      <c r="F67" s="14">
        <f t="shared" si="0"/>
        <v>534</v>
      </c>
      <c r="G67" s="22">
        <f t="shared" si="1"/>
        <v>5.9021312182458848E-5</v>
      </c>
    </row>
    <row r="68" spans="2:7" ht="14.25" thickTop="1" thickBot="1" x14ac:dyDescent="0.25">
      <c r="B68" s="10"/>
      <c r="C68" s="3" t="s">
        <v>67</v>
      </c>
      <c r="D68" s="4">
        <v>35748.370000000003</v>
      </c>
      <c r="E68" s="5">
        <v>39456.46</v>
      </c>
      <c r="F68" s="14">
        <f t="shared" si="0"/>
        <v>75204.83</v>
      </c>
      <c r="G68" s="22">
        <f t="shared" si="1"/>
        <v>8.312149342806642E-3</v>
      </c>
    </row>
    <row r="69" spans="2:7" ht="14.25" thickTop="1" thickBot="1" x14ac:dyDescent="0.25">
      <c r="B69" s="10"/>
      <c r="C69" s="3" t="s">
        <v>68</v>
      </c>
      <c r="D69" s="4"/>
      <c r="E69" s="5">
        <v>1599.98</v>
      </c>
      <c r="F69" s="14">
        <f t="shared" ref="F69:F132" si="2">SUM(D69,E69)</f>
        <v>1599.98</v>
      </c>
      <c r="G69" s="22">
        <f t="shared" ref="G69:G132" si="3">F69/$F$140</f>
        <v>1.7684067240766012E-4</v>
      </c>
    </row>
    <row r="70" spans="2:7" ht="14.25" thickTop="1" thickBot="1" x14ac:dyDescent="0.25">
      <c r="B70" s="10"/>
      <c r="C70" s="3" t="s">
        <v>69</v>
      </c>
      <c r="D70" s="4"/>
      <c r="E70" s="5">
        <v>11658.92</v>
      </c>
      <c r="F70" s="14">
        <f t="shared" si="2"/>
        <v>11658.92</v>
      </c>
      <c r="G70" s="22">
        <f t="shared" si="3"/>
        <v>1.2886231405062044E-3</v>
      </c>
    </row>
    <row r="71" spans="2:7" ht="14.25" thickTop="1" thickBot="1" x14ac:dyDescent="0.25">
      <c r="B71" s="10"/>
      <c r="C71" s="3" t="s">
        <v>70</v>
      </c>
      <c r="D71" s="4">
        <v>7216.85</v>
      </c>
      <c r="E71" s="5">
        <v>159910.22</v>
      </c>
      <c r="F71" s="14">
        <f t="shared" si="2"/>
        <v>167127.07</v>
      </c>
      <c r="G71" s="22">
        <f t="shared" si="3"/>
        <v>1.8472020547958153E-2</v>
      </c>
    </row>
    <row r="72" spans="2:7" ht="14.25" thickTop="1" thickBot="1" x14ac:dyDescent="0.25">
      <c r="B72" s="10"/>
      <c r="C72" s="3" t="s">
        <v>71</v>
      </c>
      <c r="D72" s="4">
        <v>24042.89</v>
      </c>
      <c r="E72" s="5">
        <v>29176.2</v>
      </c>
      <c r="F72" s="14">
        <f t="shared" si="2"/>
        <v>53219.09</v>
      </c>
      <c r="G72" s="22">
        <f t="shared" si="3"/>
        <v>5.8821358145250439E-3</v>
      </c>
    </row>
    <row r="73" spans="2:7" ht="14.25" thickTop="1" thickBot="1" x14ac:dyDescent="0.25">
      <c r="B73" s="10"/>
      <c r="C73" s="3" t="s">
        <v>72</v>
      </c>
      <c r="D73" s="4"/>
      <c r="E73" s="5">
        <v>915.98</v>
      </c>
      <c r="F73" s="14">
        <f t="shared" si="2"/>
        <v>915.98</v>
      </c>
      <c r="G73" s="22">
        <f t="shared" si="3"/>
        <v>1.012403399492297E-4</v>
      </c>
    </row>
    <row r="74" spans="2:7" ht="14.25" thickTop="1" thickBot="1" x14ac:dyDescent="0.25">
      <c r="B74" s="10"/>
      <c r="C74" s="3" t="s">
        <v>73</v>
      </c>
      <c r="D74" s="4">
        <v>166349.99</v>
      </c>
      <c r="E74" s="5">
        <v>227328.9</v>
      </c>
      <c r="F74" s="14">
        <f t="shared" si="2"/>
        <v>393678.89</v>
      </c>
      <c r="G74" s="22">
        <f t="shared" si="3"/>
        <v>4.3512068663546587E-2</v>
      </c>
    </row>
    <row r="75" spans="2:7" ht="14.25" thickTop="1" thickBot="1" x14ac:dyDescent="0.25">
      <c r="B75" s="10"/>
      <c r="C75" s="3" t="s">
        <v>49</v>
      </c>
      <c r="D75" s="4">
        <v>143127.67999999999</v>
      </c>
      <c r="E75" s="5">
        <v>190125.64</v>
      </c>
      <c r="F75" s="14">
        <f t="shared" si="2"/>
        <v>333253.32</v>
      </c>
      <c r="G75" s="22">
        <f t="shared" si="3"/>
        <v>3.6833423662098984E-2</v>
      </c>
    </row>
    <row r="76" spans="2:7" ht="14.25" thickTop="1" thickBot="1" x14ac:dyDescent="0.25">
      <c r="B76" s="10"/>
      <c r="C76" s="17" t="s">
        <v>46</v>
      </c>
      <c r="D76" s="18">
        <v>323039.57</v>
      </c>
      <c r="E76" s="19">
        <v>225101.28</v>
      </c>
      <c r="F76" s="20">
        <f t="shared" si="2"/>
        <v>548140.85</v>
      </c>
      <c r="G76" s="23">
        <f t="shared" si="3"/>
        <v>6.0584255108255332E-2</v>
      </c>
    </row>
    <row r="77" spans="2:7" ht="14.25" thickTop="1" thickBot="1" x14ac:dyDescent="0.25">
      <c r="B77" s="10"/>
      <c r="C77" s="3" t="s">
        <v>74</v>
      </c>
      <c r="D77" s="4"/>
      <c r="E77" s="5">
        <v>2219.25</v>
      </c>
      <c r="F77" s="14">
        <f t="shared" si="2"/>
        <v>2219.25</v>
      </c>
      <c r="G77" s="22">
        <f t="shared" si="3"/>
        <v>2.4528660498299962E-4</v>
      </c>
    </row>
    <row r="78" spans="2:7" ht="14.25" thickTop="1" thickBot="1" x14ac:dyDescent="0.25">
      <c r="B78" s="10"/>
      <c r="C78" s="3" t="s">
        <v>75</v>
      </c>
      <c r="D78" s="4">
        <v>13489.12</v>
      </c>
      <c r="E78" s="5">
        <v>26791.11</v>
      </c>
      <c r="F78" s="14">
        <f t="shared" si="2"/>
        <v>40280.230000000003</v>
      </c>
      <c r="G78" s="22">
        <f t="shared" si="3"/>
        <v>4.4520449992719938E-3</v>
      </c>
    </row>
    <row r="79" spans="2:7" ht="14.25" thickTop="1" thickBot="1" x14ac:dyDescent="0.25">
      <c r="B79" s="10"/>
      <c r="C79" s="3" t="s">
        <v>76</v>
      </c>
      <c r="D79" s="4">
        <v>124.48</v>
      </c>
      <c r="E79" s="5">
        <v>1552.32</v>
      </c>
      <c r="F79" s="14">
        <f t="shared" si="2"/>
        <v>1676.8</v>
      </c>
      <c r="G79" s="22">
        <f t="shared" si="3"/>
        <v>1.8533134132499437E-4</v>
      </c>
    </row>
    <row r="80" spans="2:7" ht="14.25" thickTop="1" thickBot="1" x14ac:dyDescent="0.25">
      <c r="B80" s="10"/>
      <c r="C80" s="3" t="s">
        <v>77</v>
      </c>
      <c r="D80" s="4"/>
      <c r="E80" s="5">
        <v>2260</v>
      </c>
      <c r="F80" s="14">
        <f t="shared" si="2"/>
        <v>2260</v>
      </c>
      <c r="G80" s="22">
        <f t="shared" si="3"/>
        <v>2.4979057215797189E-4</v>
      </c>
    </row>
    <row r="81" spans="2:7" ht="14.25" thickTop="1" thickBot="1" x14ac:dyDescent="0.25">
      <c r="B81" s="10"/>
      <c r="C81" s="3" t="s">
        <v>78</v>
      </c>
      <c r="D81" s="4">
        <v>1176</v>
      </c>
      <c r="E81" s="5"/>
      <c r="F81" s="14">
        <f t="shared" si="2"/>
        <v>1176</v>
      </c>
      <c r="G81" s="22">
        <f t="shared" si="3"/>
        <v>1.2997951896361723E-4</v>
      </c>
    </row>
    <row r="82" spans="2:7" ht="14.25" thickTop="1" thickBot="1" x14ac:dyDescent="0.25">
      <c r="B82" s="10"/>
      <c r="C82" s="3" t="s">
        <v>79</v>
      </c>
      <c r="D82" s="4"/>
      <c r="E82" s="5">
        <v>2753.31</v>
      </c>
      <c r="F82" s="14">
        <f t="shared" si="2"/>
        <v>2753.31</v>
      </c>
      <c r="G82" s="22">
        <f t="shared" si="3"/>
        <v>3.0431454877356888E-4</v>
      </c>
    </row>
    <row r="83" spans="2:7" ht="14.25" thickTop="1" thickBot="1" x14ac:dyDescent="0.25">
      <c r="B83" s="10"/>
      <c r="C83" s="3" t="s">
        <v>80</v>
      </c>
      <c r="D83" s="4">
        <v>1390.87</v>
      </c>
      <c r="E83" s="5"/>
      <c r="F83" s="14">
        <f t="shared" si="2"/>
        <v>1390.87</v>
      </c>
      <c r="G83" s="22">
        <f t="shared" si="3"/>
        <v>1.5372841287493734E-4</v>
      </c>
    </row>
    <row r="84" spans="2:7" ht="14.25" thickTop="1" thickBot="1" x14ac:dyDescent="0.25">
      <c r="B84" s="10"/>
      <c r="C84" s="3" t="s">
        <v>81</v>
      </c>
      <c r="D84" s="4"/>
      <c r="E84" s="5">
        <v>456.33</v>
      </c>
      <c r="F84" s="14">
        <f t="shared" si="2"/>
        <v>456.33</v>
      </c>
      <c r="G84" s="22">
        <f t="shared" si="3"/>
        <v>5.043669548356076E-5</v>
      </c>
    </row>
    <row r="85" spans="2:7" ht="14.25" thickTop="1" thickBot="1" x14ac:dyDescent="0.25">
      <c r="B85" s="10"/>
      <c r="C85" s="3" t="s">
        <v>82</v>
      </c>
      <c r="D85" s="4"/>
      <c r="E85" s="5">
        <v>722.4</v>
      </c>
      <c r="F85" s="14">
        <f t="shared" si="2"/>
        <v>722.4</v>
      </c>
      <c r="G85" s="22">
        <f t="shared" si="3"/>
        <v>7.9844561649079163E-5</v>
      </c>
    </row>
    <row r="86" spans="2:7" ht="14.25" thickTop="1" thickBot="1" x14ac:dyDescent="0.25">
      <c r="B86" s="10"/>
      <c r="C86" s="3" t="s">
        <v>83</v>
      </c>
      <c r="D86" s="4">
        <v>23403.040000000001</v>
      </c>
      <c r="E86" s="5">
        <v>25792.87</v>
      </c>
      <c r="F86" s="14">
        <f t="shared" si="2"/>
        <v>49195.91</v>
      </c>
      <c r="G86" s="22">
        <f t="shared" si="3"/>
        <v>5.4374665958991557E-3</v>
      </c>
    </row>
    <row r="87" spans="2:7" ht="14.25" thickTop="1" thickBot="1" x14ac:dyDescent="0.25">
      <c r="B87" s="10"/>
      <c r="C87" s="3" t="s">
        <v>84</v>
      </c>
      <c r="D87" s="4">
        <v>14474.88</v>
      </c>
      <c r="E87" s="5">
        <v>6688.92</v>
      </c>
      <c r="F87" s="14">
        <f t="shared" si="2"/>
        <v>21163.8</v>
      </c>
      <c r="G87" s="22">
        <f t="shared" si="3"/>
        <v>2.3391671287773829E-3</v>
      </c>
    </row>
    <row r="88" spans="2:7" ht="14.25" thickTop="1" thickBot="1" x14ac:dyDescent="0.25">
      <c r="B88" s="10"/>
      <c r="C88" s="3" t="s">
        <v>85</v>
      </c>
      <c r="D88" s="4">
        <v>7148.93</v>
      </c>
      <c r="E88" s="5">
        <v>21253.73</v>
      </c>
      <c r="F88" s="14">
        <f t="shared" si="2"/>
        <v>28402.66</v>
      </c>
      <c r="G88" s="22">
        <f t="shared" si="3"/>
        <v>3.1392551735435143E-3</v>
      </c>
    </row>
    <row r="89" spans="2:7" ht="14.25" thickTop="1" thickBot="1" x14ac:dyDescent="0.25">
      <c r="B89" s="10"/>
      <c r="C89" s="3" t="s">
        <v>86</v>
      </c>
      <c r="D89" s="4">
        <v>2904.12</v>
      </c>
      <c r="E89" s="5">
        <v>14431</v>
      </c>
      <c r="F89" s="14">
        <f t="shared" si="2"/>
        <v>17335.12</v>
      </c>
      <c r="G89" s="22">
        <f t="shared" si="3"/>
        <v>1.915995373109337E-3</v>
      </c>
    </row>
    <row r="90" spans="2:7" ht="14.25" thickTop="1" thickBot="1" x14ac:dyDescent="0.25">
      <c r="B90" s="10"/>
      <c r="C90" s="3" t="s">
        <v>87</v>
      </c>
      <c r="D90" s="4">
        <v>2776.85</v>
      </c>
      <c r="E90" s="5"/>
      <c r="F90" s="14">
        <f t="shared" si="2"/>
        <v>2776.85</v>
      </c>
      <c r="G90" s="22">
        <f t="shared" si="3"/>
        <v>3.0691634968887797E-4</v>
      </c>
    </row>
    <row r="91" spans="2:7" ht="14.25" thickTop="1" thickBot="1" x14ac:dyDescent="0.25">
      <c r="B91" s="10"/>
      <c r="C91" s="3" t="s">
        <v>88</v>
      </c>
      <c r="D91" s="4">
        <v>3910.46</v>
      </c>
      <c r="E91" s="5"/>
      <c r="F91" s="14">
        <f t="shared" si="2"/>
        <v>3910.46</v>
      </c>
      <c r="G91" s="22">
        <f t="shared" si="3"/>
        <v>4.3221063752250569E-4</v>
      </c>
    </row>
    <row r="92" spans="2:7" ht="14.25" thickTop="1" thickBot="1" x14ac:dyDescent="0.25">
      <c r="B92" s="10"/>
      <c r="C92" s="3" t="s">
        <v>89</v>
      </c>
      <c r="D92" s="4">
        <v>17716.189999999999</v>
      </c>
      <c r="E92" s="5"/>
      <c r="F92" s="14">
        <f t="shared" si="2"/>
        <v>17716.189999999999</v>
      </c>
      <c r="G92" s="22">
        <f t="shared" si="3"/>
        <v>1.9581138214864336E-3</v>
      </c>
    </row>
    <row r="93" spans="2:7" ht="14.25" thickTop="1" thickBot="1" x14ac:dyDescent="0.25">
      <c r="B93" s="10"/>
      <c r="C93" s="3" t="s">
        <v>90</v>
      </c>
      <c r="D93" s="4">
        <v>86.42</v>
      </c>
      <c r="E93" s="5"/>
      <c r="F93" s="14">
        <f t="shared" si="2"/>
        <v>86.42</v>
      </c>
      <c r="G93" s="22">
        <f t="shared" si="3"/>
        <v>9.55172621499643E-6</v>
      </c>
    </row>
    <row r="94" spans="2:7" ht="14.25" thickTop="1" thickBot="1" x14ac:dyDescent="0.25">
      <c r="B94" s="10"/>
      <c r="C94" s="3" t="s">
        <v>91</v>
      </c>
      <c r="D94" s="4">
        <v>1.96</v>
      </c>
      <c r="E94" s="5"/>
      <c r="F94" s="14">
        <f t="shared" si="2"/>
        <v>1.96</v>
      </c>
      <c r="G94" s="22">
        <f t="shared" si="3"/>
        <v>2.1663253160602873E-7</v>
      </c>
    </row>
    <row r="95" spans="2:7" ht="14.25" thickTop="1" thickBot="1" x14ac:dyDescent="0.25">
      <c r="B95" s="10"/>
      <c r="C95" s="3" t="s">
        <v>92</v>
      </c>
      <c r="D95" s="4">
        <v>1.37</v>
      </c>
      <c r="E95" s="5"/>
      <c r="F95" s="14">
        <f t="shared" si="2"/>
        <v>1.37</v>
      </c>
      <c r="G95" s="22">
        <f t="shared" si="3"/>
        <v>1.514217185205405E-7</v>
      </c>
    </row>
    <row r="96" spans="2:7" ht="14.25" thickTop="1" thickBot="1" x14ac:dyDescent="0.25">
      <c r="B96" s="10"/>
      <c r="C96" s="3" t="s">
        <v>93</v>
      </c>
      <c r="D96" s="4">
        <v>2607.65</v>
      </c>
      <c r="E96" s="5"/>
      <c r="F96" s="14">
        <f t="shared" si="2"/>
        <v>2607.65</v>
      </c>
      <c r="G96" s="22">
        <f t="shared" si="3"/>
        <v>2.8821521481758205E-4</v>
      </c>
    </row>
    <row r="97" spans="2:7" ht="14.25" thickTop="1" thickBot="1" x14ac:dyDescent="0.25">
      <c r="B97" s="10"/>
      <c r="C97" s="3" t="s">
        <v>94</v>
      </c>
      <c r="D97" s="4">
        <v>669.61</v>
      </c>
      <c r="E97" s="5">
        <v>4518.53</v>
      </c>
      <c r="F97" s="14">
        <f t="shared" si="2"/>
        <v>5188.1399999999994</v>
      </c>
      <c r="G97" s="22">
        <f t="shared" si="3"/>
        <v>5.7342852169719473E-4</v>
      </c>
    </row>
    <row r="98" spans="2:7" ht="14.25" thickTop="1" thickBot="1" x14ac:dyDescent="0.25">
      <c r="B98" s="10"/>
      <c r="C98" s="3" t="s">
        <v>95</v>
      </c>
      <c r="D98" s="4">
        <v>650.76</v>
      </c>
      <c r="E98" s="5"/>
      <c r="F98" s="14">
        <f t="shared" si="2"/>
        <v>650.76</v>
      </c>
      <c r="G98" s="22">
        <f t="shared" si="3"/>
        <v>7.1926421565275136E-5</v>
      </c>
    </row>
    <row r="99" spans="2:7" ht="14.25" thickTop="1" thickBot="1" x14ac:dyDescent="0.25">
      <c r="B99" s="10"/>
      <c r="C99" s="3" t="s">
        <v>96</v>
      </c>
      <c r="D99" s="4">
        <v>152555.19</v>
      </c>
      <c r="E99" s="5"/>
      <c r="F99" s="14">
        <f t="shared" si="2"/>
        <v>152555.19</v>
      </c>
      <c r="G99" s="22">
        <f t="shared" si="3"/>
        <v>1.6861437254764654E-2</v>
      </c>
    </row>
    <row r="100" spans="2:7" ht="14.25" thickTop="1" thickBot="1" x14ac:dyDescent="0.25">
      <c r="B100" s="10"/>
      <c r="C100" s="3" t="s">
        <v>97</v>
      </c>
      <c r="D100" s="4">
        <v>13656.22</v>
      </c>
      <c r="E100" s="5"/>
      <c r="F100" s="14">
        <f t="shared" si="2"/>
        <v>13656.22</v>
      </c>
      <c r="G100" s="22">
        <f t="shared" si="3"/>
        <v>1.509378321820858E-3</v>
      </c>
    </row>
    <row r="101" spans="2:7" ht="14.25" thickTop="1" thickBot="1" x14ac:dyDescent="0.25">
      <c r="B101" s="10"/>
      <c r="C101" s="3" t="s">
        <v>98</v>
      </c>
      <c r="D101" s="4">
        <v>4840.3599999999997</v>
      </c>
      <c r="E101" s="5"/>
      <c r="F101" s="14">
        <f t="shared" si="2"/>
        <v>4840.3599999999997</v>
      </c>
      <c r="G101" s="22">
        <f t="shared" si="3"/>
        <v>5.3498951055334551E-4</v>
      </c>
    </row>
    <row r="102" spans="2:7" ht="14.25" thickTop="1" thickBot="1" x14ac:dyDescent="0.25">
      <c r="B102" s="10"/>
      <c r="C102" s="3" t="s">
        <v>65</v>
      </c>
      <c r="D102" s="4">
        <v>5550.72</v>
      </c>
      <c r="E102" s="5"/>
      <c r="F102" s="14">
        <f t="shared" si="2"/>
        <v>5550.72</v>
      </c>
      <c r="G102" s="22">
        <f t="shared" si="3"/>
        <v>6.1350332950827337E-4</v>
      </c>
    </row>
    <row r="103" spans="2:7" ht="14.25" thickTop="1" thickBot="1" x14ac:dyDescent="0.25">
      <c r="B103" s="10"/>
      <c r="C103" s="3" t="s">
        <v>76</v>
      </c>
      <c r="D103" s="4">
        <v>43651.95</v>
      </c>
      <c r="E103" s="5">
        <v>21328.95</v>
      </c>
      <c r="F103" s="14">
        <f t="shared" si="2"/>
        <v>64980.899999999994</v>
      </c>
      <c r="G103" s="22">
        <f t="shared" si="3"/>
        <v>7.1821310576725469E-3</v>
      </c>
    </row>
    <row r="104" spans="2:7" ht="14.25" thickTop="1" thickBot="1" x14ac:dyDescent="0.25">
      <c r="B104" s="10"/>
      <c r="C104" s="3" t="s">
        <v>89</v>
      </c>
      <c r="D104" s="4">
        <v>796</v>
      </c>
      <c r="E104" s="5"/>
      <c r="F104" s="14">
        <f t="shared" si="2"/>
        <v>796</v>
      </c>
      <c r="G104" s="22">
        <f t="shared" si="3"/>
        <v>8.7979334264489222E-5</v>
      </c>
    </row>
    <row r="105" spans="2:7" ht="14.25" thickTop="1" thickBot="1" x14ac:dyDescent="0.25">
      <c r="B105" s="10"/>
      <c r="C105" s="3" t="s">
        <v>90</v>
      </c>
      <c r="D105" s="4">
        <v>144.80000000000001</v>
      </c>
      <c r="E105" s="5">
        <v>433.79</v>
      </c>
      <c r="F105" s="14">
        <f t="shared" si="2"/>
        <v>578.59</v>
      </c>
      <c r="G105" s="22">
        <f t="shared" si="3"/>
        <v>6.394970227649601E-5</v>
      </c>
    </row>
    <row r="106" spans="2:7" ht="14.25" thickTop="1" thickBot="1" x14ac:dyDescent="0.25">
      <c r="B106" s="10"/>
      <c r="C106" s="3" t="s">
        <v>91</v>
      </c>
      <c r="D106" s="4">
        <v>97.08</v>
      </c>
      <c r="E106" s="5"/>
      <c r="F106" s="14">
        <f t="shared" si="2"/>
        <v>97.08</v>
      </c>
      <c r="G106" s="22">
        <f t="shared" si="3"/>
        <v>1.0729941922608811E-5</v>
      </c>
    </row>
    <row r="107" spans="2:7" ht="14.25" thickTop="1" thickBot="1" x14ac:dyDescent="0.25">
      <c r="B107" s="10"/>
      <c r="C107" s="3" t="s">
        <v>92</v>
      </c>
      <c r="D107" s="4">
        <v>21.51</v>
      </c>
      <c r="E107" s="5"/>
      <c r="F107" s="14">
        <f t="shared" si="2"/>
        <v>21.51</v>
      </c>
      <c r="G107" s="22">
        <f t="shared" si="3"/>
        <v>2.3774315075743255E-6</v>
      </c>
    </row>
    <row r="108" spans="2:7" ht="14.25" thickTop="1" thickBot="1" x14ac:dyDescent="0.25">
      <c r="B108" s="10"/>
      <c r="C108" s="3" t="s">
        <v>93</v>
      </c>
      <c r="D108" s="4">
        <v>1000</v>
      </c>
      <c r="E108" s="5"/>
      <c r="F108" s="14">
        <f t="shared" si="2"/>
        <v>1000</v>
      </c>
      <c r="G108" s="22">
        <f t="shared" si="3"/>
        <v>1.1052680183981058E-4</v>
      </c>
    </row>
    <row r="109" spans="2:7" ht="14.25" thickTop="1" thickBot="1" x14ac:dyDescent="0.25">
      <c r="B109" s="10"/>
      <c r="C109" s="3" t="s">
        <v>47</v>
      </c>
      <c r="D109" s="4">
        <v>214.56</v>
      </c>
      <c r="E109" s="5"/>
      <c r="F109" s="14">
        <f t="shared" si="2"/>
        <v>214.56</v>
      </c>
      <c r="G109" s="22">
        <f t="shared" si="3"/>
        <v>2.3714630602749757E-5</v>
      </c>
    </row>
    <row r="110" spans="2:7" ht="14.25" thickTop="1" thickBot="1" x14ac:dyDescent="0.25">
      <c r="B110" s="10"/>
      <c r="C110" s="3" t="s">
        <v>99</v>
      </c>
      <c r="D110" s="4">
        <v>9746.7999999999993</v>
      </c>
      <c r="E110" s="5"/>
      <c r="F110" s="14">
        <f t="shared" si="2"/>
        <v>9746.7999999999993</v>
      </c>
      <c r="G110" s="22">
        <f t="shared" si="3"/>
        <v>1.0772826321722656E-3</v>
      </c>
    </row>
    <row r="111" spans="2:7" ht="22.5" thickTop="1" thickBot="1" x14ac:dyDescent="0.25">
      <c r="B111" s="3" t="s">
        <v>100</v>
      </c>
      <c r="C111" s="3" t="s">
        <v>101</v>
      </c>
      <c r="D111" s="4">
        <v>20831.849999999999</v>
      </c>
      <c r="E111" s="5"/>
      <c r="F111" s="14">
        <f t="shared" si="2"/>
        <v>20831.849999999999</v>
      </c>
      <c r="G111" s="22">
        <f t="shared" si="3"/>
        <v>2.3024777569066578E-3</v>
      </c>
    </row>
    <row r="112" spans="2:7" ht="14.25" thickTop="1" thickBot="1" x14ac:dyDescent="0.25">
      <c r="B112" s="10" t="s">
        <v>102</v>
      </c>
      <c r="C112" s="3" t="s">
        <v>7</v>
      </c>
      <c r="D112" s="4">
        <v>109420</v>
      </c>
      <c r="E112" s="5"/>
      <c r="F112" s="14">
        <f t="shared" si="2"/>
        <v>109420</v>
      </c>
      <c r="G112" s="22">
        <f t="shared" si="3"/>
        <v>1.2093842657312073E-2</v>
      </c>
    </row>
    <row r="113" spans="2:7" ht="14.25" thickTop="1" thickBot="1" x14ac:dyDescent="0.25">
      <c r="B113" s="10"/>
      <c r="C113" s="3" t="s">
        <v>11</v>
      </c>
      <c r="D113" s="4">
        <v>7500</v>
      </c>
      <c r="E113" s="5"/>
      <c r="F113" s="14">
        <f t="shared" si="2"/>
        <v>7500</v>
      </c>
      <c r="G113" s="22">
        <f t="shared" si="3"/>
        <v>8.2895101379857933E-4</v>
      </c>
    </row>
    <row r="114" spans="2:7" ht="14.25" thickTop="1" thickBot="1" x14ac:dyDescent="0.25">
      <c r="B114" s="10"/>
      <c r="C114" s="3" t="s">
        <v>12</v>
      </c>
      <c r="D114" s="4"/>
      <c r="E114" s="5">
        <v>3990</v>
      </c>
      <c r="F114" s="14">
        <f t="shared" si="2"/>
        <v>3990</v>
      </c>
      <c r="G114" s="22">
        <f t="shared" si="3"/>
        <v>4.410019393408442E-4</v>
      </c>
    </row>
    <row r="115" spans="2:7" ht="14.25" thickTop="1" thickBot="1" x14ac:dyDescent="0.25">
      <c r="B115" s="10"/>
      <c r="C115" s="3" t="s">
        <v>13</v>
      </c>
      <c r="D115" s="4">
        <v>26923.919999999998</v>
      </c>
      <c r="E115" s="5">
        <v>80213.740000000005</v>
      </c>
      <c r="F115" s="14">
        <f t="shared" si="2"/>
        <v>107137.66</v>
      </c>
      <c r="G115" s="22">
        <f t="shared" si="3"/>
        <v>1.1841582916401E-2</v>
      </c>
    </row>
    <row r="116" spans="2:7" ht="14.25" thickTop="1" thickBot="1" x14ac:dyDescent="0.25">
      <c r="B116" s="10"/>
      <c r="C116" s="3" t="s">
        <v>15</v>
      </c>
      <c r="D116" s="4"/>
      <c r="E116" s="5">
        <v>1455.48</v>
      </c>
      <c r="F116" s="14">
        <f t="shared" si="2"/>
        <v>1455.48</v>
      </c>
      <c r="G116" s="22">
        <f t="shared" si="3"/>
        <v>1.6086954954180749E-4</v>
      </c>
    </row>
    <row r="117" spans="2:7" ht="14.25" thickTop="1" thickBot="1" x14ac:dyDescent="0.25">
      <c r="B117" s="10"/>
      <c r="C117" s="3" t="s">
        <v>21</v>
      </c>
      <c r="D117" s="4"/>
      <c r="E117" s="5">
        <v>2886.01</v>
      </c>
      <c r="F117" s="14">
        <f t="shared" si="2"/>
        <v>2886.01</v>
      </c>
      <c r="G117" s="22">
        <f t="shared" si="3"/>
        <v>3.1898145537771175E-4</v>
      </c>
    </row>
    <row r="118" spans="2:7" ht="14.25" thickTop="1" thickBot="1" x14ac:dyDescent="0.25">
      <c r="B118" s="10"/>
      <c r="C118" s="3" t="s">
        <v>23</v>
      </c>
      <c r="D118" s="4"/>
      <c r="E118" s="5">
        <v>14194.12</v>
      </c>
      <c r="F118" s="14">
        <f t="shared" si="2"/>
        <v>14194.12</v>
      </c>
      <c r="G118" s="22">
        <f t="shared" si="3"/>
        <v>1.5688306885304922E-3</v>
      </c>
    </row>
    <row r="119" spans="2:7" ht="14.25" thickTop="1" thickBot="1" x14ac:dyDescent="0.25">
      <c r="B119" s="10"/>
      <c r="C119" s="3" t="s">
        <v>24</v>
      </c>
      <c r="D119" s="4"/>
      <c r="E119" s="5">
        <v>46572.13</v>
      </c>
      <c r="F119" s="14">
        <f t="shared" si="2"/>
        <v>46572.13</v>
      </c>
      <c r="G119" s="22">
        <f t="shared" si="3"/>
        <v>5.1474685837678974E-3</v>
      </c>
    </row>
    <row r="120" spans="2:7" ht="14.25" thickTop="1" thickBot="1" x14ac:dyDescent="0.25">
      <c r="B120" s="10"/>
      <c r="C120" s="3" t="s">
        <v>25</v>
      </c>
      <c r="D120" s="4"/>
      <c r="E120" s="5">
        <v>1880.06</v>
      </c>
      <c r="F120" s="14">
        <f t="shared" si="2"/>
        <v>1880.06</v>
      </c>
      <c r="G120" s="22">
        <f t="shared" si="3"/>
        <v>2.0779701906695428E-4</v>
      </c>
    </row>
    <row r="121" spans="2:7" ht="14.25" thickTop="1" thickBot="1" x14ac:dyDescent="0.25">
      <c r="B121" s="10"/>
      <c r="C121" s="3" t="s">
        <v>29</v>
      </c>
      <c r="D121" s="4"/>
      <c r="E121" s="5">
        <v>50</v>
      </c>
      <c r="F121" s="14">
        <f t="shared" si="2"/>
        <v>50</v>
      </c>
      <c r="G121" s="22">
        <f t="shared" si="3"/>
        <v>5.5263400919905286E-6</v>
      </c>
    </row>
    <row r="122" spans="2:7" ht="14.25" thickTop="1" thickBot="1" x14ac:dyDescent="0.25">
      <c r="B122" s="10"/>
      <c r="C122" s="3" t="s">
        <v>30</v>
      </c>
      <c r="D122" s="4"/>
      <c r="E122" s="5">
        <v>854.48</v>
      </c>
      <c r="F122" s="14">
        <f t="shared" si="2"/>
        <v>854.48</v>
      </c>
      <c r="G122" s="22">
        <f t="shared" si="3"/>
        <v>9.4442941636081339E-5</v>
      </c>
    </row>
    <row r="123" spans="2:7" ht="14.25" thickTop="1" thickBot="1" x14ac:dyDescent="0.25">
      <c r="B123" s="10"/>
      <c r="C123" s="3" t="s">
        <v>103</v>
      </c>
      <c r="D123" s="4"/>
      <c r="E123" s="5">
        <v>87.5</v>
      </c>
      <c r="F123" s="14">
        <f t="shared" si="2"/>
        <v>87.5</v>
      </c>
      <c r="G123" s="22">
        <f t="shared" si="3"/>
        <v>9.6710951609834254E-6</v>
      </c>
    </row>
    <row r="124" spans="2:7" ht="14.25" thickTop="1" thickBot="1" x14ac:dyDescent="0.25">
      <c r="B124" s="10"/>
      <c r="C124" s="3" t="s">
        <v>48</v>
      </c>
      <c r="D124" s="4">
        <v>73163.58</v>
      </c>
      <c r="E124" s="5">
        <v>14214.24</v>
      </c>
      <c r="F124" s="14">
        <f t="shared" si="2"/>
        <v>87377.82</v>
      </c>
      <c r="G124" s="22">
        <f t="shared" si="3"/>
        <v>9.6575909963346387E-3</v>
      </c>
    </row>
    <row r="125" spans="2:7" ht="14.25" thickTop="1" thickBot="1" x14ac:dyDescent="0.25">
      <c r="B125" s="10"/>
      <c r="C125" s="3" t="s">
        <v>49</v>
      </c>
      <c r="D125" s="4"/>
      <c r="E125" s="5">
        <v>48087.53</v>
      </c>
      <c r="F125" s="14">
        <f t="shared" si="2"/>
        <v>48087.53</v>
      </c>
      <c r="G125" s="22">
        <f t="shared" si="3"/>
        <v>5.3149608992759459E-3</v>
      </c>
    </row>
    <row r="126" spans="2:7" ht="14.25" thickTop="1" thickBot="1" x14ac:dyDescent="0.25">
      <c r="B126" s="10"/>
      <c r="C126" s="3" t="s">
        <v>50</v>
      </c>
      <c r="D126" s="4">
        <v>21655.08</v>
      </c>
      <c r="E126" s="5">
        <v>68126.42</v>
      </c>
      <c r="F126" s="14">
        <f t="shared" si="2"/>
        <v>89781.5</v>
      </c>
      <c r="G126" s="22">
        <f t="shared" si="3"/>
        <v>9.9232620593809537E-3</v>
      </c>
    </row>
    <row r="127" spans="2:7" ht="14.25" thickTop="1" thickBot="1" x14ac:dyDescent="0.25">
      <c r="B127" s="10"/>
      <c r="C127" s="3" t="s">
        <v>104</v>
      </c>
      <c r="D127" s="4">
        <v>218064.06</v>
      </c>
      <c r="E127" s="5">
        <v>79687.67</v>
      </c>
      <c r="F127" s="14">
        <f t="shared" si="2"/>
        <v>297751.73</v>
      </c>
      <c r="G127" s="22">
        <f t="shared" si="3"/>
        <v>3.2909546459170783E-2</v>
      </c>
    </row>
    <row r="128" spans="2:7" ht="14.25" thickTop="1" thickBot="1" x14ac:dyDescent="0.25">
      <c r="B128" s="10"/>
      <c r="C128" s="3" t="s">
        <v>56</v>
      </c>
      <c r="D128" s="4"/>
      <c r="E128" s="5">
        <v>214852</v>
      </c>
      <c r="F128" s="14">
        <f t="shared" si="2"/>
        <v>214852</v>
      </c>
      <c r="G128" s="22">
        <f t="shared" si="3"/>
        <v>2.3746904428886981E-2</v>
      </c>
    </row>
    <row r="129" spans="2:8" ht="14.25" thickTop="1" thickBot="1" x14ac:dyDescent="0.25">
      <c r="B129" s="10"/>
      <c r="C129" s="3" t="s">
        <v>57</v>
      </c>
      <c r="D129" s="4">
        <v>1450</v>
      </c>
      <c r="E129" s="5">
        <v>11500</v>
      </c>
      <c r="F129" s="14">
        <f t="shared" si="2"/>
        <v>12950</v>
      </c>
      <c r="G129" s="22">
        <f t="shared" si="3"/>
        <v>1.431322083825547E-3</v>
      </c>
    </row>
    <row r="130" spans="2:8" ht="14.25" thickTop="1" thickBot="1" x14ac:dyDescent="0.25">
      <c r="B130" s="10"/>
      <c r="C130" s="3" t="s">
        <v>59</v>
      </c>
      <c r="D130" s="4"/>
      <c r="E130" s="5">
        <v>12450</v>
      </c>
      <c r="F130" s="14">
        <f t="shared" si="2"/>
        <v>12450</v>
      </c>
      <c r="G130" s="22">
        <f t="shared" si="3"/>
        <v>1.3760586829056416E-3</v>
      </c>
    </row>
    <row r="131" spans="2:8" ht="14.25" thickTop="1" thickBot="1" x14ac:dyDescent="0.25">
      <c r="B131" s="10"/>
      <c r="C131" s="3" t="s">
        <v>62</v>
      </c>
      <c r="D131" s="4">
        <v>33954.15</v>
      </c>
      <c r="E131" s="5">
        <v>165390.07999999999</v>
      </c>
      <c r="F131" s="14">
        <f t="shared" si="2"/>
        <v>199344.22999999998</v>
      </c>
      <c r="G131" s="22">
        <f t="shared" si="3"/>
        <v>2.2032880207119621E-2</v>
      </c>
    </row>
    <row r="132" spans="2:8" ht="14.25" thickTop="1" thickBot="1" x14ac:dyDescent="0.25">
      <c r="B132" s="10"/>
      <c r="C132" s="3" t="s">
        <v>63</v>
      </c>
      <c r="D132" s="4"/>
      <c r="E132" s="5">
        <v>84621.47</v>
      </c>
      <c r="F132" s="14">
        <f t="shared" si="2"/>
        <v>84621.47</v>
      </c>
      <c r="G132" s="22">
        <f t="shared" si="3"/>
        <v>9.3529404460834763E-3</v>
      </c>
    </row>
    <row r="133" spans="2:8" ht="14.25" thickTop="1" thickBot="1" x14ac:dyDescent="0.25">
      <c r="B133" s="10"/>
      <c r="C133" s="3" t="s">
        <v>64</v>
      </c>
      <c r="D133" s="4"/>
      <c r="E133" s="5">
        <v>1268</v>
      </c>
      <c r="F133" s="14">
        <f t="shared" ref="F133:F140" si="4">SUM(D133,E133)</f>
        <v>1268</v>
      </c>
      <c r="G133" s="22">
        <f t="shared" ref="G133:G140" si="5">F133/$F$140</f>
        <v>1.4014798473287982E-4</v>
      </c>
    </row>
    <row r="134" spans="2:8" ht="14.25" thickTop="1" thickBot="1" x14ac:dyDescent="0.25">
      <c r="B134" s="10"/>
      <c r="C134" s="3" t="s">
        <v>105</v>
      </c>
      <c r="D134" s="4"/>
      <c r="E134" s="5">
        <v>80355.460000000006</v>
      </c>
      <c r="F134" s="14">
        <f t="shared" si="4"/>
        <v>80355.460000000006</v>
      </c>
      <c r="G134" s="22">
        <f t="shared" si="5"/>
        <v>8.8814320041668265E-3</v>
      </c>
    </row>
    <row r="135" spans="2:8" ht="14.25" thickTop="1" thickBot="1" x14ac:dyDescent="0.25">
      <c r="B135" s="10"/>
      <c r="C135" s="3" t="s">
        <v>106</v>
      </c>
      <c r="D135" s="4">
        <v>1429.47</v>
      </c>
      <c r="E135" s="5">
        <v>5904.09</v>
      </c>
      <c r="F135" s="14">
        <f t="shared" si="4"/>
        <v>7333.56</v>
      </c>
      <c r="G135" s="22">
        <f t="shared" si="5"/>
        <v>8.1055493290036135E-4</v>
      </c>
    </row>
    <row r="136" spans="2:8" ht="14.25" thickTop="1" thickBot="1" x14ac:dyDescent="0.25">
      <c r="B136" s="10"/>
      <c r="C136" s="3" t="s">
        <v>46</v>
      </c>
      <c r="D136" s="4">
        <v>22199.11</v>
      </c>
      <c r="E136" s="5">
        <v>148438.84</v>
      </c>
      <c r="F136" s="14">
        <f t="shared" si="4"/>
        <v>170637.95</v>
      </c>
      <c r="G136" s="22">
        <f t="shared" si="5"/>
        <v>1.8860066886001507E-2</v>
      </c>
    </row>
    <row r="137" spans="2:8" ht="14.25" thickTop="1" thickBot="1" x14ac:dyDescent="0.25">
      <c r="B137" s="10"/>
      <c r="C137" s="3" t="s">
        <v>75</v>
      </c>
      <c r="D137" s="4"/>
      <c r="E137" s="5">
        <v>4005.35</v>
      </c>
      <c r="F137" s="14">
        <f t="shared" si="4"/>
        <v>4005.35</v>
      </c>
      <c r="G137" s="22">
        <f t="shared" si="5"/>
        <v>4.4269852574908527E-4</v>
      </c>
    </row>
    <row r="138" spans="2:8" ht="14.25" thickTop="1" thickBot="1" x14ac:dyDescent="0.25">
      <c r="B138" s="10"/>
      <c r="C138" s="3" t="s">
        <v>78</v>
      </c>
      <c r="D138" s="4"/>
      <c r="E138" s="5">
        <v>282.24</v>
      </c>
      <c r="F138" s="14">
        <f t="shared" si="4"/>
        <v>282.24</v>
      </c>
      <c r="G138" s="22">
        <f t="shared" si="5"/>
        <v>3.1195084551268136E-5</v>
      </c>
    </row>
    <row r="139" spans="2:8" ht="22.5" thickTop="1" thickBot="1" x14ac:dyDescent="0.25">
      <c r="B139" s="3" t="s">
        <v>107</v>
      </c>
      <c r="C139" s="3" t="s">
        <v>40</v>
      </c>
      <c r="D139" s="4"/>
      <c r="E139" s="5">
        <v>4500</v>
      </c>
      <c r="F139" s="14">
        <f t="shared" si="4"/>
        <v>4500</v>
      </c>
      <c r="G139" s="22">
        <f t="shared" si="5"/>
        <v>4.9737060827914755E-4</v>
      </c>
    </row>
    <row r="140" spans="2:8" ht="13.5" thickTop="1" x14ac:dyDescent="0.2">
      <c r="B140" s="6"/>
      <c r="C140" s="7"/>
      <c r="D140" s="8">
        <v>4578604.59</v>
      </c>
      <c r="E140" s="9">
        <v>4468974.67</v>
      </c>
      <c r="F140" s="15">
        <f t="shared" si="4"/>
        <v>9047579.2599999998</v>
      </c>
      <c r="G140" s="24">
        <f t="shared" si="5"/>
        <v>1</v>
      </c>
      <c r="H140" s="16">
        <f>SUM(G4:G46,G50:G55,G57:G62,G64:G75,G77:G139)</f>
        <v>0.57000183273332261</v>
      </c>
    </row>
  </sheetData>
  <mergeCells count="4">
    <mergeCell ref="B1:G1"/>
    <mergeCell ref="B112:B138"/>
    <mergeCell ref="B3"/>
    <mergeCell ref="B5:B110"/>
  </mergeCells>
  <conditionalFormatting sqref="K10">
    <cfRule type="colorScale" priority="2">
      <colorScale>
        <cfvo type="percentile" val="5"/>
        <cfvo type="percentile" val="100"/>
        <color theme="3" tint="0.59999389629810485"/>
        <color rgb="FFFF0000"/>
      </colorScale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DEMONSTRAÇÃO DE DOTAÇÃO ORÇAMENTÁRIA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showGridLines="0" zoomScale="90" zoomScaleNormal="90" workbookViewId="0">
      <selection activeCell="B1" sqref="B1:F1"/>
    </sheetView>
  </sheetViews>
  <sheetFormatPr defaultRowHeight="12.75" x14ac:dyDescent="0.2"/>
  <cols>
    <col min="2" max="2" width="54.28515625" customWidth="1"/>
    <col min="3" max="3" width="66.85546875" hidden="1" customWidth="1"/>
    <col min="4" max="4" width="66.85546875" style="12" customWidth="1"/>
    <col min="5" max="5" width="23.28515625" bestFit="1" customWidth="1"/>
    <col min="6" max="6" width="11.5703125" customWidth="1"/>
    <col min="7" max="7" width="11.5703125" bestFit="1" customWidth="1"/>
  </cols>
  <sheetData>
    <row r="1" spans="2:6" ht="58.5" customHeight="1" x14ac:dyDescent="0.2">
      <c r="B1" s="42" t="s">
        <v>187</v>
      </c>
      <c r="C1" s="42"/>
      <c r="D1" s="42"/>
      <c r="E1" s="42"/>
      <c r="F1" s="42"/>
    </row>
    <row r="3" spans="2:6" ht="14.25" customHeight="1" thickBot="1" x14ac:dyDescent="0.25">
      <c r="B3" s="13" t="s">
        <v>111</v>
      </c>
      <c r="C3" s="27" t="s">
        <v>110</v>
      </c>
      <c r="D3" s="27" t="s">
        <v>108</v>
      </c>
      <c r="E3" s="28" t="s">
        <v>109</v>
      </c>
      <c r="F3" s="28" t="s">
        <v>112</v>
      </c>
    </row>
    <row r="4" spans="2:6" ht="14.25" thickTop="1" thickBot="1" x14ac:dyDescent="0.25">
      <c r="B4" s="10" t="s">
        <v>113</v>
      </c>
      <c r="C4" s="3" t="s">
        <v>3</v>
      </c>
      <c r="D4" s="3" t="s">
        <v>114</v>
      </c>
      <c r="E4" s="14">
        <v>101156.39</v>
      </c>
      <c r="F4" s="22">
        <f>E4/$E$50</f>
        <v>1.7690120872498006E-3</v>
      </c>
    </row>
    <row r="5" spans="2:6" ht="14.25" thickTop="1" thickBot="1" x14ac:dyDescent="0.25">
      <c r="B5" s="10"/>
      <c r="C5" s="3" t="s">
        <v>115</v>
      </c>
      <c r="D5" s="3" t="s">
        <v>116</v>
      </c>
      <c r="E5" s="14">
        <v>1242479.75</v>
      </c>
      <c r="F5" s="22">
        <f t="shared" ref="F5:F50" si="0">E5/$E$50</f>
        <v>2.1728352464071825E-2</v>
      </c>
    </row>
    <row r="6" spans="2:6" ht="14.25" thickTop="1" thickBot="1" x14ac:dyDescent="0.25">
      <c r="B6" s="10" t="s">
        <v>117</v>
      </c>
      <c r="C6" s="10" t="s">
        <v>115</v>
      </c>
      <c r="D6" s="3" t="s">
        <v>118</v>
      </c>
      <c r="E6" s="14">
        <v>2783717.19</v>
      </c>
      <c r="F6" s="22">
        <f t="shared" si="0"/>
        <v>4.8681347333520399E-2</v>
      </c>
    </row>
    <row r="7" spans="2:6" ht="14.25" thickTop="1" thickBot="1" x14ac:dyDescent="0.25">
      <c r="B7" s="10"/>
      <c r="C7" s="10"/>
      <c r="D7" s="3" t="s">
        <v>119</v>
      </c>
      <c r="E7" s="14">
        <v>5433.09</v>
      </c>
      <c r="F7" s="22">
        <f t="shared" si="0"/>
        <v>9.50132945740355E-5</v>
      </c>
    </row>
    <row r="8" spans="2:6" ht="14.25" thickTop="1" thickBot="1" x14ac:dyDescent="0.25">
      <c r="B8" s="10"/>
      <c r="C8" s="10"/>
      <c r="D8" s="3" t="s">
        <v>120</v>
      </c>
      <c r="E8" s="14">
        <v>204162.94</v>
      </c>
      <c r="F8" s="22">
        <f t="shared" si="0"/>
        <v>3.5703795739295938E-3</v>
      </c>
    </row>
    <row r="9" spans="2:6" ht="14.25" thickTop="1" thickBot="1" x14ac:dyDescent="0.25">
      <c r="B9" s="10"/>
      <c r="C9" s="10"/>
      <c r="D9" s="3" t="s">
        <v>121</v>
      </c>
      <c r="E9" s="14">
        <v>28130.66</v>
      </c>
      <c r="F9" s="22">
        <f t="shared" si="0"/>
        <v>4.9194596171645184E-4</v>
      </c>
    </row>
    <row r="10" spans="2:6" ht="14.25" thickTop="1" thickBot="1" x14ac:dyDescent="0.25">
      <c r="B10" s="10"/>
      <c r="C10" s="10"/>
      <c r="D10" s="3" t="s">
        <v>122</v>
      </c>
      <c r="E10" s="14">
        <v>4084.26</v>
      </c>
      <c r="F10" s="22">
        <f t="shared" si="0"/>
        <v>7.1425100356693944E-5</v>
      </c>
    </row>
    <row r="11" spans="2:6" ht="14.25" thickTop="1" thickBot="1" x14ac:dyDescent="0.25">
      <c r="B11" s="10"/>
      <c r="C11" s="10"/>
      <c r="D11" s="3" t="s">
        <v>123</v>
      </c>
      <c r="E11" s="14">
        <v>448832.92</v>
      </c>
      <c r="F11" s="22">
        <f t="shared" si="0"/>
        <v>7.8491419141749012E-3</v>
      </c>
    </row>
    <row r="12" spans="2:6" ht="14.25" thickTop="1" thickBot="1" x14ac:dyDescent="0.25">
      <c r="B12" s="10"/>
      <c r="C12" s="10"/>
      <c r="D12" s="3" t="s">
        <v>124</v>
      </c>
      <c r="E12" s="14">
        <v>104317.12</v>
      </c>
      <c r="F12" s="22">
        <f t="shared" si="0"/>
        <v>1.8242865941250762E-3</v>
      </c>
    </row>
    <row r="13" spans="2:6" ht="14.25" thickTop="1" thickBot="1" x14ac:dyDescent="0.25">
      <c r="B13" s="10"/>
      <c r="C13" s="10"/>
      <c r="D13" s="3" t="s">
        <v>125</v>
      </c>
      <c r="E13" s="14">
        <v>368.46</v>
      </c>
      <c r="F13" s="22">
        <f t="shared" si="0"/>
        <v>6.4435889187827036E-6</v>
      </c>
    </row>
    <row r="14" spans="2:6" ht="22.5" thickTop="1" thickBot="1" x14ac:dyDescent="0.25">
      <c r="B14" s="26" t="s">
        <v>126</v>
      </c>
      <c r="C14" s="26" t="s">
        <v>115</v>
      </c>
      <c r="D14" s="17" t="s">
        <v>127</v>
      </c>
      <c r="E14" s="20">
        <v>7132017.3200000003</v>
      </c>
      <c r="F14" s="22">
        <f t="shared" si="0"/>
        <v>0.12472395313390415</v>
      </c>
    </row>
    <row r="15" spans="2:6" ht="22.5" thickTop="1" thickBot="1" x14ac:dyDescent="0.25">
      <c r="B15" s="3" t="s">
        <v>128</v>
      </c>
      <c r="C15" s="3" t="s">
        <v>3</v>
      </c>
      <c r="D15" s="3" t="s">
        <v>129</v>
      </c>
      <c r="E15" s="14">
        <v>519012.33</v>
      </c>
      <c r="F15" s="22">
        <f t="shared" si="0"/>
        <v>9.0764319011550562E-3</v>
      </c>
    </row>
    <row r="16" spans="2:6" ht="14.25" thickTop="1" thickBot="1" x14ac:dyDescent="0.25">
      <c r="B16" s="10" t="s">
        <v>130</v>
      </c>
      <c r="C16" s="10" t="s">
        <v>115</v>
      </c>
      <c r="D16" s="3" t="s">
        <v>131</v>
      </c>
      <c r="E16" s="14">
        <v>1092644.1499999999</v>
      </c>
      <c r="F16" s="22">
        <f t="shared" si="0"/>
        <v>1.9108043578984817E-2</v>
      </c>
    </row>
    <row r="17" spans="2:6" ht="14.25" thickTop="1" thickBot="1" x14ac:dyDescent="0.25">
      <c r="B17" s="10"/>
      <c r="C17" s="10"/>
      <c r="D17" s="3" t="s">
        <v>132</v>
      </c>
      <c r="E17" s="14">
        <v>1563.26</v>
      </c>
      <c r="F17" s="22">
        <f t="shared" si="0"/>
        <v>2.7338123034186207E-5</v>
      </c>
    </row>
    <row r="18" spans="2:6" ht="14.25" thickTop="1" thickBot="1" x14ac:dyDescent="0.25">
      <c r="B18" s="10"/>
      <c r="C18" s="10"/>
      <c r="D18" s="3" t="s">
        <v>133</v>
      </c>
      <c r="E18" s="14">
        <v>137845.88</v>
      </c>
      <c r="F18" s="22">
        <f t="shared" si="0"/>
        <v>2.4106339490524084E-3</v>
      </c>
    </row>
    <row r="19" spans="2:6" ht="14.25" thickTop="1" thickBot="1" x14ac:dyDescent="0.25">
      <c r="B19" s="10"/>
      <c r="C19" s="10"/>
      <c r="D19" s="3" t="s">
        <v>134</v>
      </c>
      <c r="E19" s="14">
        <v>8551.85</v>
      </c>
      <c r="F19" s="22">
        <f t="shared" si="0"/>
        <v>1.4955383459559212E-4</v>
      </c>
    </row>
    <row r="20" spans="2:6" ht="14.25" thickTop="1" thickBot="1" x14ac:dyDescent="0.25">
      <c r="B20" s="10"/>
      <c r="C20" s="10"/>
      <c r="D20" s="3" t="s">
        <v>135</v>
      </c>
      <c r="E20" s="14">
        <v>54069.72</v>
      </c>
      <c r="F20" s="22">
        <f t="shared" si="0"/>
        <v>9.4556545794301564E-4</v>
      </c>
    </row>
    <row r="21" spans="2:6" ht="14.25" thickTop="1" thickBot="1" x14ac:dyDescent="0.25">
      <c r="B21" s="10"/>
      <c r="C21" s="10"/>
      <c r="D21" s="3" t="s">
        <v>136</v>
      </c>
      <c r="E21" s="14">
        <v>2979.85</v>
      </c>
      <c r="F21" s="22">
        <f t="shared" si="0"/>
        <v>5.2111296856197796E-5</v>
      </c>
    </row>
    <row r="22" spans="2:6" ht="14.25" thickTop="1" thickBot="1" x14ac:dyDescent="0.25">
      <c r="B22" s="10"/>
      <c r="C22" s="10"/>
      <c r="D22" s="3" t="s">
        <v>137</v>
      </c>
      <c r="E22" s="14">
        <v>204451.36</v>
      </c>
      <c r="F22" s="22">
        <f t="shared" si="0"/>
        <v>3.5754234319221984E-3</v>
      </c>
    </row>
    <row r="23" spans="2:6" ht="14.25" thickTop="1" thickBot="1" x14ac:dyDescent="0.25">
      <c r="B23" s="10"/>
      <c r="C23" s="10"/>
      <c r="D23" s="17" t="s">
        <v>138</v>
      </c>
      <c r="E23" s="20">
        <v>20091418.350000001</v>
      </c>
      <c r="F23" s="22">
        <f t="shared" si="0"/>
        <v>0.35135656690736439</v>
      </c>
    </row>
    <row r="24" spans="2:6" ht="14.25" thickTop="1" thickBot="1" x14ac:dyDescent="0.25">
      <c r="B24" s="10"/>
      <c r="C24" s="10"/>
      <c r="D24" s="3" t="s">
        <v>139</v>
      </c>
      <c r="E24" s="14">
        <v>10434.49</v>
      </c>
      <c r="F24" s="22">
        <f t="shared" si="0"/>
        <v>1.8247724077823628E-4</v>
      </c>
    </row>
    <row r="25" spans="2:6" ht="14.25" thickTop="1" thickBot="1" x14ac:dyDescent="0.25">
      <c r="B25" s="10"/>
      <c r="C25" s="10"/>
      <c r="D25" s="3" t="s">
        <v>140</v>
      </c>
      <c r="E25" s="14">
        <v>22003.119999999999</v>
      </c>
      <c r="F25" s="22">
        <f t="shared" si="0"/>
        <v>3.8478820010488541E-4</v>
      </c>
    </row>
    <row r="26" spans="2:6" ht="14.25" thickTop="1" thickBot="1" x14ac:dyDescent="0.25">
      <c r="B26" s="10"/>
      <c r="C26" s="10"/>
      <c r="D26" s="3" t="s">
        <v>141</v>
      </c>
      <c r="E26" s="14">
        <v>32428.65</v>
      </c>
      <c r="F26" s="22">
        <f t="shared" si="0"/>
        <v>5.671087493651489E-4</v>
      </c>
    </row>
    <row r="27" spans="2:6" ht="14.25" thickTop="1" thickBot="1" x14ac:dyDescent="0.25">
      <c r="B27" s="10"/>
      <c r="C27" s="10"/>
      <c r="D27" s="3" t="s">
        <v>142</v>
      </c>
      <c r="E27" s="14">
        <v>87571.54</v>
      </c>
      <c r="F27" s="22">
        <f t="shared" si="0"/>
        <v>1.5314416890428711E-3</v>
      </c>
    </row>
    <row r="28" spans="2:6" ht="14.25" thickTop="1" thickBot="1" x14ac:dyDescent="0.25">
      <c r="B28" s="10"/>
      <c r="C28" s="10"/>
      <c r="D28" s="3" t="s">
        <v>143</v>
      </c>
      <c r="E28" s="14">
        <v>14481.77</v>
      </c>
      <c r="F28" s="22">
        <f t="shared" si="0"/>
        <v>2.5325563886543942E-4</v>
      </c>
    </row>
    <row r="29" spans="2:6" ht="14.25" thickTop="1" thickBot="1" x14ac:dyDescent="0.25">
      <c r="B29" s="10"/>
      <c r="C29" s="10"/>
      <c r="D29" s="3" t="s">
        <v>144</v>
      </c>
      <c r="E29" s="14">
        <v>125829.64</v>
      </c>
      <c r="F29" s="22">
        <f t="shared" si="0"/>
        <v>2.2004952341052406E-3</v>
      </c>
    </row>
    <row r="30" spans="2:6" ht="14.25" thickTop="1" thickBot="1" x14ac:dyDescent="0.25">
      <c r="B30" s="10"/>
      <c r="C30" s="10"/>
      <c r="D30" s="3" t="s">
        <v>145</v>
      </c>
      <c r="E30" s="14">
        <v>179.61</v>
      </c>
      <c r="F30" s="22">
        <f t="shared" si="0"/>
        <v>3.1410003954365781E-6</v>
      </c>
    </row>
    <row r="31" spans="2:6" ht="14.25" thickTop="1" thickBot="1" x14ac:dyDescent="0.25">
      <c r="B31" s="10"/>
      <c r="C31" s="10"/>
      <c r="D31" s="17" t="s">
        <v>146</v>
      </c>
      <c r="E31" s="20">
        <v>16823483.59</v>
      </c>
      <c r="F31" s="22">
        <f t="shared" si="0"/>
        <v>0.29420727469968699</v>
      </c>
    </row>
    <row r="32" spans="2:6" ht="14.25" thickTop="1" thickBot="1" x14ac:dyDescent="0.25">
      <c r="B32" s="10"/>
      <c r="C32" s="10"/>
      <c r="D32" s="3" t="s">
        <v>147</v>
      </c>
      <c r="E32" s="14">
        <v>519861.06</v>
      </c>
      <c r="F32" s="22">
        <f t="shared" si="0"/>
        <v>9.0912744002676835E-3</v>
      </c>
    </row>
    <row r="33" spans="2:6" ht="14.25" thickTop="1" thickBot="1" x14ac:dyDescent="0.25">
      <c r="B33" s="10"/>
      <c r="C33" s="10"/>
      <c r="D33" s="3" t="s">
        <v>148</v>
      </c>
      <c r="E33" s="14">
        <v>1142942.29</v>
      </c>
      <c r="F33" s="22">
        <f t="shared" si="0"/>
        <v>1.9987652050838974E-2</v>
      </c>
    </row>
    <row r="34" spans="2:6" ht="14.25" thickTop="1" thickBot="1" x14ac:dyDescent="0.25">
      <c r="B34" s="10"/>
      <c r="C34" s="10"/>
      <c r="D34" s="3" t="s">
        <v>149</v>
      </c>
      <c r="E34" s="14">
        <v>88476.03</v>
      </c>
      <c r="F34" s="22">
        <f t="shared" si="0"/>
        <v>1.5472593130485971E-3</v>
      </c>
    </row>
    <row r="35" spans="2:6" ht="14.25" thickTop="1" thickBot="1" x14ac:dyDescent="0.25">
      <c r="B35" s="10"/>
      <c r="C35" s="10"/>
      <c r="D35" s="3" t="s">
        <v>150</v>
      </c>
      <c r="E35" s="14">
        <v>5899.46</v>
      </c>
      <c r="F35" s="22">
        <f t="shared" si="0"/>
        <v>1.0316912306030998E-4</v>
      </c>
    </row>
    <row r="36" spans="2:6" ht="14.25" thickTop="1" thickBot="1" x14ac:dyDescent="0.25">
      <c r="B36" s="10"/>
      <c r="C36" s="10"/>
      <c r="D36" s="3" t="s">
        <v>151</v>
      </c>
      <c r="E36" s="14">
        <v>361911.15</v>
      </c>
      <c r="F36" s="22">
        <f t="shared" si="0"/>
        <v>6.3290633331268119E-3</v>
      </c>
    </row>
    <row r="37" spans="2:6" ht="14.25" thickTop="1" thickBot="1" x14ac:dyDescent="0.25">
      <c r="B37" s="10"/>
      <c r="C37" s="10"/>
      <c r="D37" s="3" t="s">
        <v>152</v>
      </c>
      <c r="E37" s="14">
        <v>614058.01</v>
      </c>
      <c r="F37" s="22">
        <f t="shared" si="0"/>
        <v>1.073858054802627E-2</v>
      </c>
    </row>
    <row r="38" spans="2:6" ht="14.25" thickTop="1" thickBot="1" x14ac:dyDescent="0.25">
      <c r="B38" s="10"/>
      <c r="C38" s="10"/>
      <c r="D38" s="3" t="s">
        <v>153</v>
      </c>
      <c r="E38" s="14">
        <v>18414.82</v>
      </c>
      <c r="F38" s="22">
        <f t="shared" si="0"/>
        <v>3.2203639497741443E-4</v>
      </c>
    </row>
    <row r="39" spans="2:6" ht="14.25" thickTop="1" thickBot="1" x14ac:dyDescent="0.25">
      <c r="B39" s="10"/>
      <c r="C39" s="10"/>
      <c r="D39" s="3" t="s">
        <v>154</v>
      </c>
      <c r="E39" s="14">
        <v>206727.53</v>
      </c>
      <c r="F39" s="22">
        <f t="shared" si="0"/>
        <v>3.6152288484918825E-3</v>
      </c>
    </row>
    <row r="40" spans="2:6" ht="14.25" thickTop="1" thickBot="1" x14ac:dyDescent="0.25">
      <c r="B40" s="10"/>
      <c r="C40" s="10"/>
      <c r="D40" s="3" t="s">
        <v>155</v>
      </c>
      <c r="E40" s="14">
        <v>2599.06</v>
      </c>
      <c r="F40" s="22">
        <f t="shared" si="0"/>
        <v>4.545208222127605E-5</v>
      </c>
    </row>
    <row r="41" spans="2:6" ht="14.25" thickTop="1" thickBot="1" x14ac:dyDescent="0.25">
      <c r="B41" s="10"/>
      <c r="C41" s="10"/>
      <c r="D41" s="3" t="s">
        <v>156</v>
      </c>
      <c r="E41" s="14">
        <v>254214.86</v>
      </c>
      <c r="F41" s="22">
        <f t="shared" si="0"/>
        <v>4.4456821768601648E-3</v>
      </c>
    </row>
    <row r="42" spans="2:6" ht="14.25" thickTop="1" thickBot="1" x14ac:dyDescent="0.25">
      <c r="B42" s="10" t="s">
        <v>157</v>
      </c>
      <c r="C42" s="10" t="s">
        <v>3</v>
      </c>
      <c r="D42" s="3" t="s">
        <v>158</v>
      </c>
      <c r="E42" s="14">
        <v>106641.09</v>
      </c>
      <c r="F42" s="22">
        <f t="shared" si="0"/>
        <v>1.8649279319625171E-3</v>
      </c>
    </row>
    <row r="43" spans="2:6" ht="14.25" thickTop="1" thickBot="1" x14ac:dyDescent="0.25">
      <c r="B43" s="10"/>
      <c r="C43" s="10"/>
      <c r="D43" s="3" t="s">
        <v>159</v>
      </c>
      <c r="E43" s="14">
        <v>12300.83</v>
      </c>
      <c r="F43" s="22">
        <f t="shared" si="0"/>
        <v>2.1511559431099673E-4</v>
      </c>
    </row>
    <row r="44" spans="2:6" ht="14.25" thickTop="1" thickBot="1" x14ac:dyDescent="0.25">
      <c r="B44" s="10"/>
      <c r="C44" s="10"/>
      <c r="D44" s="3" t="s">
        <v>160</v>
      </c>
      <c r="E44" s="14">
        <v>59540.31</v>
      </c>
      <c r="F44" s="22">
        <f t="shared" si="0"/>
        <v>1.0412345484907099E-3</v>
      </c>
    </row>
    <row r="45" spans="2:6" ht="14.25" thickTop="1" thickBot="1" x14ac:dyDescent="0.25">
      <c r="B45" s="10"/>
      <c r="C45" s="10"/>
      <c r="D45" s="3" t="s">
        <v>161</v>
      </c>
      <c r="E45" s="14">
        <v>9229.5</v>
      </c>
      <c r="F45" s="22">
        <f t="shared" si="0"/>
        <v>1.6140450503692388E-4</v>
      </c>
    </row>
    <row r="46" spans="2:6" ht="14.25" thickTop="1" thickBot="1" x14ac:dyDescent="0.25">
      <c r="B46" s="10"/>
      <c r="C46" s="10"/>
      <c r="D46" s="3" t="s">
        <v>162</v>
      </c>
      <c r="E46" s="14">
        <v>299326.08000000002</v>
      </c>
      <c r="F46" s="22">
        <f t="shared" si="0"/>
        <v>5.2345823486692322E-3</v>
      </c>
    </row>
    <row r="47" spans="2:6" ht="14.25" thickTop="1" thickBot="1" x14ac:dyDescent="0.25">
      <c r="B47" s="10"/>
      <c r="C47" s="10"/>
      <c r="D47" s="3" t="s">
        <v>163</v>
      </c>
      <c r="E47" s="14">
        <v>1880918.57</v>
      </c>
      <c r="F47" s="22">
        <f t="shared" si="0"/>
        <v>3.289330199963255E-2</v>
      </c>
    </row>
    <row r="48" spans="2:6" ht="14.25" thickTop="1" thickBot="1" x14ac:dyDescent="0.25">
      <c r="B48" s="10"/>
      <c r="C48" s="10"/>
      <c r="D48" s="3" t="s">
        <v>164</v>
      </c>
      <c r="E48" s="14">
        <v>276019.5</v>
      </c>
      <c r="F48" s="22">
        <f t="shared" si="0"/>
        <v>4.826999380035669E-3</v>
      </c>
    </row>
    <row r="49" spans="2:7" ht="14.25" thickTop="1" thickBot="1" x14ac:dyDescent="0.25">
      <c r="B49" s="10"/>
      <c r="C49" s="10"/>
      <c r="D49" s="3" t="s">
        <v>165</v>
      </c>
      <c r="E49" s="14">
        <v>39689.370000000003</v>
      </c>
      <c r="F49" s="22">
        <f t="shared" si="0"/>
        <v>6.9408344114820256E-4</v>
      </c>
    </row>
    <row r="50" spans="2:7" ht="14.25" thickTop="1" thickBot="1" x14ac:dyDescent="0.25">
      <c r="B50" s="6"/>
      <c r="C50" s="25"/>
      <c r="D50" s="25"/>
      <c r="E50" s="15">
        <v>57182418.780000001</v>
      </c>
      <c r="F50" s="50">
        <f t="shared" si="0"/>
        <v>1</v>
      </c>
      <c r="G50" s="16">
        <f>SUM(F4:F13,F15:F22,F24:F30,F32:F49)</f>
        <v>0.22971220525904451</v>
      </c>
    </row>
    <row r="51" spans="2:7" ht="13.5" thickTop="1" x14ac:dyDescent="0.2"/>
  </sheetData>
  <mergeCells count="8">
    <mergeCell ref="B1:F1"/>
    <mergeCell ref="B4:B5"/>
    <mergeCell ref="B6:B13"/>
    <mergeCell ref="C6:C13"/>
    <mergeCell ref="B16:B41"/>
    <mergeCell ref="C16:C41"/>
    <mergeCell ref="B42:B49"/>
    <mergeCell ref="C42:C49"/>
  </mergeCells>
  <conditionalFormatting sqref="F4:F49">
    <cfRule type="cellIs" dxfId="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'1º Trimestre'!A1" display="Relatório de Despesas Liquidadas - 1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customWidth="1"/>
    <col min="3" max="3" width="66.85546875" style="12" bestFit="1" customWidth="1"/>
    <col min="4" max="5" width="14.85546875" hidden="1" customWidth="1"/>
    <col min="6" max="6" width="21.85546875" bestFit="1" customWidth="1"/>
    <col min="7" max="7" width="11.5703125" bestFit="1" customWidth="1"/>
  </cols>
  <sheetData>
    <row r="1" spans="2:7" ht="58.5" customHeight="1" x14ac:dyDescent="0.2">
      <c r="B1" s="42" t="s">
        <v>187</v>
      </c>
      <c r="C1" s="42"/>
      <c r="D1" s="42"/>
      <c r="E1" s="42"/>
      <c r="F1" s="42"/>
      <c r="G1" s="42"/>
    </row>
    <row r="3" spans="2:7" s="40" customFormat="1" ht="14.25" customHeight="1" thickBot="1" x14ac:dyDescent="0.25">
      <c r="B3" s="13" t="s">
        <v>111</v>
      </c>
      <c r="C3" s="27" t="s">
        <v>108</v>
      </c>
      <c r="D3" s="41" t="s">
        <v>0</v>
      </c>
      <c r="E3" s="28" t="s">
        <v>1</v>
      </c>
      <c r="F3" s="28" t="s">
        <v>109</v>
      </c>
      <c r="G3" s="28" t="s">
        <v>112</v>
      </c>
    </row>
    <row r="4" spans="2:7" ht="14.25" thickTop="1" thickBot="1" x14ac:dyDescent="0.25">
      <c r="B4" s="10" t="s">
        <v>171</v>
      </c>
      <c r="C4" s="17" t="s">
        <v>172</v>
      </c>
      <c r="D4" s="18"/>
      <c r="E4" s="19">
        <v>270623.01</v>
      </c>
      <c r="F4" s="19">
        <f>SUM(D4,E4)</f>
        <v>270623.01</v>
      </c>
      <c r="G4" s="22">
        <f>F4/$F$21</f>
        <v>0.17502517034059895</v>
      </c>
    </row>
    <row r="5" spans="2:7" ht="14.25" thickTop="1" thickBot="1" x14ac:dyDescent="0.25">
      <c r="B5" s="10"/>
      <c r="C5" s="3" t="s">
        <v>173</v>
      </c>
      <c r="D5" s="4"/>
      <c r="E5" s="5">
        <v>5315.86</v>
      </c>
      <c r="F5" s="5">
        <f t="shared" ref="F5:F21" si="0">SUM(D5,E5)</f>
        <v>5315.86</v>
      </c>
      <c r="G5" s="22">
        <f t="shared" ref="G5:G21" si="1">F5/$F$21</f>
        <v>3.4380273207617351E-3</v>
      </c>
    </row>
    <row r="6" spans="2:7" ht="14.25" thickTop="1" thickBot="1" x14ac:dyDescent="0.25">
      <c r="B6" s="10" t="s">
        <v>5</v>
      </c>
      <c r="C6" s="17" t="s">
        <v>172</v>
      </c>
      <c r="D6" s="18">
        <v>243985.65</v>
      </c>
      <c r="E6" s="19">
        <v>409058.22</v>
      </c>
      <c r="F6" s="19">
        <f t="shared" si="0"/>
        <v>653043.87</v>
      </c>
      <c r="G6" s="22">
        <f t="shared" si="1"/>
        <v>0.42235549219053459</v>
      </c>
    </row>
    <row r="7" spans="2:7" ht="14.25" thickTop="1" thickBot="1" x14ac:dyDescent="0.25">
      <c r="B7" s="10"/>
      <c r="C7" s="3" t="s">
        <v>174</v>
      </c>
      <c r="D7" s="4"/>
      <c r="E7" s="5">
        <v>35511.050000000003</v>
      </c>
      <c r="F7" s="5">
        <f t="shared" si="0"/>
        <v>35511.050000000003</v>
      </c>
      <c r="G7" s="22">
        <f t="shared" si="1"/>
        <v>2.2966737289720957E-2</v>
      </c>
    </row>
    <row r="8" spans="2:7" ht="14.25" thickTop="1" thickBot="1" x14ac:dyDescent="0.25">
      <c r="B8" s="10"/>
      <c r="C8" s="17" t="s">
        <v>175</v>
      </c>
      <c r="D8" s="18"/>
      <c r="E8" s="19">
        <v>96359</v>
      </c>
      <c r="F8" s="19">
        <f t="shared" si="0"/>
        <v>96359</v>
      </c>
      <c r="G8" s="22">
        <f t="shared" si="1"/>
        <v>6.2320090183202732E-2</v>
      </c>
    </row>
    <row r="9" spans="2:7" ht="14.25" thickTop="1" thickBot="1" x14ac:dyDescent="0.25">
      <c r="B9" s="10"/>
      <c r="C9" s="3" t="s">
        <v>176</v>
      </c>
      <c r="D9" s="4"/>
      <c r="E9" s="5">
        <v>4050</v>
      </c>
      <c r="F9" s="5">
        <f t="shared" si="0"/>
        <v>4050</v>
      </c>
      <c r="G9" s="22">
        <f t="shared" si="1"/>
        <v>2.619333588372348E-3</v>
      </c>
    </row>
    <row r="10" spans="2:7" ht="14.25" thickTop="1" thickBot="1" x14ac:dyDescent="0.25">
      <c r="B10" s="10"/>
      <c r="C10" s="3" t="s">
        <v>173</v>
      </c>
      <c r="D10" s="4"/>
      <c r="E10" s="5">
        <v>12894.63</v>
      </c>
      <c r="F10" s="5">
        <f t="shared" si="0"/>
        <v>12894.63</v>
      </c>
      <c r="G10" s="22">
        <f t="shared" si="1"/>
        <v>8.3395894984280797E-3</v>
      </c>
    </row>
    <row r="11" spans="2:7" ht="14.25" thickTop="1" thickBot="1" x14ac:dyDescent="0.25">
      <c r="B11" s="10"/>
      <c r="C11" s="3" t="s">
        <v>177</v>
      </c>
      <c r="D11" s="4"/>
      <c r="E11" s="5">
        <v>700</v>
      </c>
      <c r="F11" s="5">
        <f t="shared" si="0"/>
        <v>700</v>
      </c>
      <c r="G11" s="22">
        <f t="shared" si="1"/>
        <v>4.5272432391620825E-4</v>
      </c>
    </row>
    <row r="12" spans="2:7" ht="14.25" thickTop="1" thickBot="1" x14ac:dyDescent="0.25">
      <c r="B12" s="10"/>
      <c r="C12" s="3" t="s">
        <v>178</v>
      </c>
      <c r="D12" s="4"/>
      <c r="E12" s="5">
        <v>28640</v>
      </c>
      <c r="F12" s="5">
        <f t="shared" si="0"/>
        <v>28640</v>
      </c>
      <c r="G12" s="22">
        <f t="shared" si="1"/>
        <v>1.8522892338514577E-2</v>
      </c>
    </row>
    <row r="13" spans="2:7" ht="14.25" thickTop="1" thickBot="1" x14ac:dyDescent="0.25">
      <c r="B13" s="10"/>
      <c r="C13" s="3" t="s">
        <v>179</v>
      </c>
      <c r="D13" s="4"/>
      <c r="E13" s="5">
        <v>125.72</v>
      </c>
      <c r="F13" s="5">
        <f t="shared" si="0"/>
        <v>125.72</v>
      </c>
      <c r="G13" s="22">
        <f t="shared" si="1"/>
        <v>8.1309288575350997E-5</v>
      </c>
    </row>
    <row r="14" spans="2:7" ht="14.25" thickTop="1" thickBot="1" x14ac:dyDescent="0.25">
      <c r="B14" s="10"/>
      <c r="C14" s="3" t="s">
        <v>180</v>
      </c>
      <c r="D14" s="4">
        <v>858</v>
      </c>
      <c r="E14" s="5">
        <v>10138.379999999999</v>
      </c>
      <c r="F14" s="5">
        <f t="shared" si="0"/>
        <v>10996.38</v>
      </c>
      <c r="G14" s="22">
        <f t="shared" si="1"/>
        <v>7.1118981443224483E-3</v>
      </c>
    </row>
    <row r="15" spans="2:7" ht="14.25" thickTop="1" thickBot="1" x14ac:dyDescent="0.25">
      <c r="B15" s="10"/>
      <c r="C15" s="3" t="s">
        <v>181</v>
      </c>
      <c r="D15" s="4"/>
      <c r="E15" s="5">
        <v>42421.47</v>
      </c>
      <c r="F15" s="5">
        <f t="shared" si="0"/>
        <v>42421.47</v>
      </c>
      <c r="G15" s="22">
        <f t="shared" si="1"/>
        <v>2.7436044750402445E-2</v>
      </c>
    </row>
    <row r="16" spans="2:7" ht="14.25" thickTop="1" thickBot="1" x14ac:dyDescent="0.25">
      <c r="B16" s="10"/>
      <c r="C16" s="17" t="s">
        <v>182</v>
      </c>
      <c r="D16" s="18"/>
      <c r="E16" s="19">
        <v>161903.97</v>
      </c>
      <c r="F16" s="19">
        <f t="shared" si="0"/>
        <v>161903.97</v>
      </c>
      <c r="G16" s="22">
        <f t="shared" si="1"/>
        <v>0.10471123622514295</v>
      </c>
    </row>
    <row r="17" spans="2:8" ht="14.25" thickTop="1" thickBot="1" x14ac:dyDescent="0.25">
      <c r="B17" s="10"/>
      <c r="C17" s="3" t="s">
        <v>183</v>
      </c>
      <c r="D17" s="4"/>
      <c r="E17" s="5">
        <v>2490.0500000000002</v>
      </c>
      <c r="F17" s="5">
        <f t="shared" si="0"/>
        <v>2490.0500000000002</v>
      </c>
      <c r="G17" s="22">
        <f t="shared" si="1"/>
        <v>1.6104374325250778E-3</v>
      </c>
    </row>
    <row r="18" spans="2:8" ht="14.25" thickTop="1" thickBot="1" x14ac:dyDescent="0.25">
      <c r="B18" s="10"/>
      <c r="C18" s="3" t="s">
        <v>184</v>
      </c>
      <c r="D18" s="4"/>
      <c r="E18" s="5">
        <v>59723</v>
      </c>
      <c r="F18" s="5">
        <f t="shared" si="0"/>
        <v>59723</v>
      </c>
      <c r="G18" s="22">
        <f t="shared" si="1"/>
        <v>3.8625792567496722E-2</v>
      </c>
    </row>
    <row r="19" spans="2:8" ht="14.25" thickTop="1" thickBot="1" x14ac:dyDescent="0.25">
      <c r="B19" s="10"/>
      <c r="C19" s="17" t="s">
        <v>185</v>
      </c>
      <c r="D19" s="18"/>
      <c r="E19" s="19">
        <v>160911.79999999999</v>
      </c>
      <c r="F19" s="19">
        <f t="shared" si="0"/>
        <v>160911.79999999999</v>
      </c>
      <c r="G19" s="22">
        <f t="shared" si="1"/>
        <v>0.10406955123591445</v>
      </c>
    </row>
    <row r="20" spans="2:8" ht="14.25" thickTop="1" thickBot="1" x14ac:dyDescent="0.25">
      <c r="B20" s="10"/>
      <c r="C20" s="3" t="s">
        <v>186</v>
      </c>
      <c r="D20" s="4"/>
      <c r="E20" s="5">
        <v>485</v>
      </c>
      <c r="F20" s="5">
        <f t="shared" si="0"/>
        <v>485</v>
      </c>
      <c r="G20" s="22">
        <f t="shared" si="1"/>
        <v>3.136732815705157E-4</v>
      </c>
    </row>
    <row r="21" spans="2:8" ht="13.5" thickTop="1" x14ac:dyDescent="0.2">
      <c r="B21" s="6"/>
      <c r="C21" s="25"/>
      <c r="D21" s="8">
        <v>244843.65</v>
      </c>
      <c r="E21" s="9">
        <v>1301351.1599999999</v>
      </c>
      <c r="F21" s="51">
        <f t="shared" si="0"/>
        <v>1546194.8099999998</v>
      </c>
      <c r="G21" s="24">
        <f t="shared" si="1"/>
        <v>1</v>
      </c>
      <c r="H21" s="16">
        <f>SUM(G5,G7,G9:G15,G17:G18,G20)</f>
        <v>0.13151845982460647</v>
      </c>
    </row>
  </sheetData>
  <mergeCells count="3">
    <mergeCell ref="B4:B5"/>
    <mergeCell ref="B6:B20"/>
    <mergeCell ref="B1:G1"/>
  </mergeCells>
  <conditionalFormatting sqref="G4:G20">
    <cfRule type="cellIs" dxfId="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DEMONSTRAÇÃO DE DOTAÇÃO ORÇAMENTÁRIA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1º Trimestre</vt:lpstr>
      <vt:lpstr>Despesas Correntes</vt:lpstr>
      <vt:lpstr>Folha</vt:lpstr>
      <vt:lpstr>Investimentos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leonardo.dorneles</cp:lastModifiedBy>
  <dcterms:created xsi:type="dcterms:W3CDTF">2019-09-24T17:25:12Z</dcterms:created>
  <dcterms:modified xsi:type="dcterms:W3CDTF">2019-09-24T17:56:11Z</dcterms:modified>
</cp:coreProperties>
</file>