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796"/>
  </bookViews>
  <sheets>
    <sheet name="3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D41" i="4" l="1"/>
  <c r="D42" i="4"/>
  <c r="D43" i="4"/>
  <c r="D44" i="4"/>
  <c r="D45" i="4"/>
  <c r="D46" i="4"/>
  <c r="D47" i="4"/>
  <c r="D48" i="4"/>
  <c r="D49" i="4"/>
  <c r="D50" i="4"/>
  <c r="D40" i="4"/>
  <c r="C51" i="4"/>
  <c r="C50" i="4" l="1"/>
  <c r="C49" i="4"/>
  <c r="C48" i="4"/>
  <c r="C47" i="4"/>
  <c r="C46" i="4"/>
  <c r="C45" i="4"/>
  <c r="C44" i="4"/>
  <c r="C43" i="4"/>
  <c r="C42" i="4"/>
  <c r="C41" i="4"/>
  <c r="C40" i="4"/>
  <c r="G50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4" i="15"/>
  <c r="F50" i="15"/>
  <c r="G54" i="14"/>
  <c r="G51" i="13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4" i="13"/>
  <c r="G47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" i="12"/>
  <c r="G58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4" i="11"/>
  <c r="G68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4" i="10"/>
  <c r="F68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G82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4" i="9"/>
  <c r="F82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G4" i="8"/>
  <c r="G80" i="8" s="1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F72" i="7"/>
  <c r="G6" i="7" s="1"/>
  <c r="F79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G5" i="7"/>
  <c r="G7" i="7"/>
  <c r="G9" i="7"/>
  <c r="G11" i="7"/>
  <c r="G13" i="7"/>
  <c r="G15" i="7"/>
  <c r="G17" i="7"/>
  <c r="G19" i="7"/>
  <c r="G21" i="7"/>
  <c r="G23" i="7"/>
  <c r="G25" i="7"/>
  <c r="G27" i="7"/>
  <c r="G29" i="7"/>
  <c r="G31" i="7"/>
  <c r="G33" i="7"/>
  <c r="G35" i="7"/>
  <c r="G37" i="7"/>
  <c r="G39" i="7"/>
  <c r="G41" i="7"/>
  <c r="G43" i="7"/>
  <c r="G45" i="7"/>
  <c r="G47" i="7"/>
  <c r="G49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4" i="7"/>
  <c r="G65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4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4" i="5"/>
  <c r="G78" i="5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4" i="6"/>
  <c r="F4" i="7"/>
  <c r="F4" i="8"/>
  <c r="F80" i="8" s="1"/>
  <c r="F4" i="9"/>
  <c r="F4" i="10"/>
  <c r="F4" i="11"/>
  <c r="F4" i="12"/>
  <c r="F4" i="13"/>
  <c r="F4" i="14"/>
  <c r="F4" i="15"/>
  <c r="F4" i="5"/>
  <c r="D78" i="5"/>
  <c r="E78" i="5"/>
  <c r="G50" i="7" l="1"/>
  <c r="G48" i="7"/>
  <c r="G46" i="7"/>
  <c r="G44" i="7"/>
  <c r="G42" i="7"/>
  <c r="G40" i="7"/>
  <c r="G38" i="7"/>
  <c r="G36" i="7"/>
  <c r="G34" i="7"/>
  <c r="G32" i="7"/>
  <c r="G30" i="7"/>
  <c r="G28" i="7"/>
  <c r="G26" i="7"/>
  <c r="G24" i="7"/>
  <c r="G22" i="7"/>
  <c r="G20" i="7"/>
  <c r="G18" i="7"/>
  <c r="G16" i="7"/>
  <c r="G14" i="7"/>
  <c r="G12" i="7"/>
  <c r="G10" i="7"/>
  <c r="G8" i="7"/>
  <c r="G72" i="7" s="1"/>
  <c r="F78" i="5"/>
  <c r="D51" i="4"/>
  <c r="D33" i="4"/>
  <c r="D32" i="4"/>
  <c r="D31" i="4"/>
  <c r="D30" i="4"/>
  <c r="D29" i="4"/>
  <c r="D28" i="4"/>
  <c r="D34" i="4"/>
  <c r="C33" i="4"/>
  <c r="C32" i="4"/>
  <c r="C31" i="4"/>
  <c r="C30" i="4"/>
  <c r="C29" i="4"/>
  <c r="C28" i="4"/>
  <c r="B33" i="4"/>
  <c r="B32" i="4"/>
  <c r="B31" i="4"/>
  <c r="B30" i="4"/>
  <c r="B29" i="4"/>
  <c r="B28" i="4"/>
  <c r="G25" i="3"/>
  <c r="H25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4" i="3"/>
  <c r="F25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4" i="3"/>
  <c r="D20" i="4"/>
  <c r="I57" i="2"/>
  <c r="D19" i="4"/>
  <c r="D18" i="4"/>
  <c r="D17" i="4"/>
  <c r="B19" i="4"/>
  <c r="B18" i="4"/>
  <c r="B17" i="4"/>
  <c r="H56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4" i="2"/>
  <c r="C34" i="4" l="1"/>
  <c r="D35" i="4"/>
  <c r="D12" i="4"/>
  <c r="D11" i="4"/>
  <c r="D10" i="4"/>
  <c r="D9" i="4"/>
  <c r="D7" i="4"/>
  <c r="D8" i="4"/>
  <c r="D6" i="4"/>
  <c r="C11" i="4"/>
  <c r="C10" i="4"/>
  <c r="C9" i="4"/>
  <c r="C7" i="4"/>
  <c r="C8" i="4"/>
  <c r="C6" i="4"/>
  <c r="B11" i="4"/>
  <c r="B10" i="4"/>
  <c r="B9" i="4"/>
  <c r="B7" i="4"/>
  <c r="B8" i="4"/>
  <c r="B6" i="4"/>
  <c r="H173" i="1"/>
  <c r="G173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4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C12" i="4" l="1"/>
  <c r="C19" i="4"/>
  <c r="C18" i="4"/>
  <c r="C17" i="4"/>
  <c r="C20" i="4" l="1"/>
  <c r="P8" i="4"/>
  <c r="P7" i="4"/>
  <c r="P6" i="4"/>
  <c r="F4" i="1"/>
  <c r="C13" i="4" l="1"/>
  <c r="Q6" i="4" s="1"/>
  <c r="C24" i="4"/>
  <c r="Q7" i="4" s="1"/>
  <c r="D24" i="4"/>
  <c r="C35" i="4" l="1"/>
  <c r="Q8" i="4" s="1"/>
  <c r="Q9" i="4" s="1"/>
  <c r="R6" i="4" s="1"/>
  <c r="D13" i="4"/>
  <c r="R7" i="4" l="1"/>
  <c r="R8" i="4"/>
  <c r="R9" i="4" l="1"/>
</calcChain>
</file>

<file path=xl/sharedStrings.xml><?xml version="1.0" encoding="utf-8"?>
<sst xmlns="http://schemas.openxmlformats.org/spreadsheetml/2006/main" count="1099" uniqueCount="235">
  <si>
    <t>DESPESAS LIQUIDADAS (CONTROLE EMPENHO)</t>
  </si>
  <si>
    <t>RESTOS A PAGAR NAO PROCESSADOS LIQUIDADOS</t>
  </si>
  <si>
    <t>CONTRIBUICOES A ENTIDADES NACIONAIS SEM EXIGENCIA DE PROGRAM</t>
  </si>
  <si>
    <t>OUTRAS DESPESAS CORRENTES</t>
  </si>
  <si>
    <t>ENTIDADES REPRESENTATIVAS DE CLASSE</t>
  </si>
  <si>
    <t>FUNCIONAMENTO DE INSTITUICOES FEDERAIS DE EDUCACAO PROFISSIO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</si>
  <si>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</si>
  <si>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</si>
  <si>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</si>
  <si>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</si>
  <si>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</si>
  <si>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</si>
  <si>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</si>
  <si>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</si>
  <si>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</si>
  <si>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</si>
  <si>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</si>
  <si>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</si>
  <si>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</si>
  <si>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</si>
  <si>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</si>
  <si>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</si>
  <si>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</si>
  <si>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</si>
  <si>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</si>
  <si>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</si>
  <si>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UNIFORMES, TECIDOS E AVIAMENTOS</t>
  </si>
  <si>
    <t>MATERIAL P/ MANUT.DE BENS IMOVEIS/INSTALACOES</t>
  </si>
  <si>
    <t>MATERIAL P/ MANUTENCAO DE BENS MOVEIS</t>
  </si>
  <si>
    <t>MATERIAL ELETRICO E ELETRONICO</t>
  </si>
  <si>
    <t>MATERIAL DE PROTECAO E SEGURANCA</t>
  </si>
  <si>
    <t>MATERIAL PARA COMUNICACOES</t>
  </si>
  <si>
    <t>SEMENTES, MUDAS DE PLANTAS E INSUMOS</t>
  </si>
  <si>
    <t>MATERIAL P/ PRODUCAO INDUSTRIAL</t>
  </si>
  <si>
    <t>MATERIAL LABORATORIAL</t>
  </si>
  <si>
    <t>MATERIAL HOSPITALAR</t>
  </si>
  <si>
    <t>MATERIAL P/ MANUTENCAO DE VEICULOS</t>
  </si>
  <si>
    <t>FERRAMENTAS</t>
  </si>
  <si>
    <t>MATERIAL DE SINALIZACAO VISUAL E OUTROS</t>
  </si>
  <si>
    <t>BANDEIRAS, FLAMULAS E INSIGNIAS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</si>
  <si>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</si>
  <si>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</si>
  <si>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</si>
  <si>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</si>
  <si>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</si>
  <si>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</si>
  <si>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</si>
  <si>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MULTAS INDEDUTIVEIS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</si>
  <si>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</si>
  <si>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</si>
  <si>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</si>
  <si>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</si>
  <si>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</si>
  <si>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</si>
  <si>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</si>
  <si>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</si>
  <si>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</si>
  <si>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</si>
  <si>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</si>
  <si>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</si>
  <si>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</si>
  <si>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</si>
  <si>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</si>
  <si>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</si>
  <si>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</si>
  <si>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</si>
  <si>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TECNICOS PROFISSIONAIS DE T.I.</t>
  </si>
  <si>
    <t>SERVICOS DE TELECOMUNICACOES</t>
  </si>
  <si>
    <t>SERVICOS DE AUDIO, VIDEO E FOTO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</si>
  <si>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</si>
  <si>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</si>
  <si>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</si>
  <si>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</si>
  <si>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</si>
  <si>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</si>
  <si>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</si>
  <si>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</si>
  <si>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</si>
  <si>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SERVICOS DE PUBLICIDADE DE UTILIDADE PUBLICA</t>
  </si>
  <si>
    <t>COMUNICACAO DE DADOS</t>
  </si>
  <si>
    <t>MANUTENCAO CORRETIVA/ADAPTATIVA E SUSTENTACAO SOFTWARES</t>
  </si>
  <si>
    <t>DESENVOLVIMENTO DE SOFTWARE</t>
  </si>
  <si>
    <t>SUPORTE A USUARIOS DE TIC</t>
  </si>
  <si>
    <t>COMUNICACAO DE DADOS E REDES EM GERAL</t>
  </si>
  <si>
    <t>TELEFONIA FIXA E MOVEL - PACOTE DE COMUNICACAO DE DADOS</t>
  </si>
  <si>
    <t>OUTSOURCING DE IMPRESSAO</t>
  </si>
  <si>
    <t>SERVICOS TECNICOS PROFISSIONAIS DE TIC</t>
  </si>
  <si>
    <t>IMPOSTO S/ PROP. PREDIAL E TERRIT.URBANA-IPTU</t>
  </si>
  <si>
    <t>IMPOSTO S/SERVICOS DE QUALQUER NATUREZA-ISSQN</t>
  </si>
  <si>
    <t>TAXAS</t>
  </si>
  <si>
    <t>CONTRIBUICAO P/ O PIS/PASEP</t>
  </si>
  <si>
    <t>MULTAS DEDUTIVEIS</t>
  </si>
  <si>
    <t>JUROS</t>
  </si>
  <si>
    <t>CONTRIB.PREVIDENCIARIAS-SERVICOS DE TERCEIROS</t>
  </si>
  <si>
    <t>CONTRIBUICAO P/ CUSTEIO DE ILUMINACAO PUBLICA</t>
  </si>
  <si>
    <t>DIARIAS - CIVIL</t>
  </si>
  <si>
    <t>OUTROS SERVICOS DE TERCEIROS - PJ</t>
  </si>
  <si>
    <t>RESTITUICOES</t>
  </si>
  <si>
    <t>RESSARCIMENTO DE PASSAGENS E DESP.C/LOCOMOCAO</t>
  </si>
  <si>
    <t>SERVICOS DE TERCEIROS - PESSOA JURIDICA</t>
  </si>
  <si>
    <t>AJUDA DE CUSTO PARA MORADIA OU AUXILIO-MORADIA A AGENTES PUB</t>
  </si>
  <si>
    <t>INDENIZACAO DE MORADIA - PESSOAL CIVIL</t>
  </si>
  <si>
    <t>ASSISTENCIA AOS ESTUDANTES DAS INSTITUICOES FEDERAIS DE EDUC</t>
  </si>
  <si>
    <t>MERCADORIAS PARA DOACAO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</si>
  <si>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</si>
  <si>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</si>
  <si>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</si>
  <si>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</si>
  <si>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</si>
  <si>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</si>
  <si>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</si>
  <si>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</si>
  <si>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</si>
  <si>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SENTENCAS JUDICIAIS TRANSITADAS EM JULGADO (PRECATORIOS)</t>
  </si>
  <si>
    <t>PRECATORIOS JUDICIAIS DE NATUREZA ALIMENTICIA</t>
  </si>
  <si>
    <t>PESSOAL E ENCARGOS SOCIAIS</t>
  </si>
  <si>
    <t>PRECATORIOS - ATIVO CIVIL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</si>
  <si>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</si>
  <si>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</si>
  <si>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</si>
  <si>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</si>
  <si>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</si>
  <si>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</si>
  <si>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</si>
  <si>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</si>
  <si>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</si>
  <si>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</si>
  <si>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</si>
  <si>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</si>
  <si>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</si>
  <si>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</si>
  <si>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</si>
  <si>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</si>
  <si>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</si>
  <si>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</si>
  <si>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</si>
  <si>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</si>
  <si>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</si>
  <si>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</si>
  <si>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</si>
  <si>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</si>
  <si>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</si>
  <si>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</si>
  <si>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</si>
  <si>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</si>
  <si>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</si>
  <si>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</si>
  <si>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</si>
  <si>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</si>
  <si>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</si>
  <si>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</si>
  <si>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</si>
  <si>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</si>
  <si>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</si>
  <si>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</si>
  <si>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</si>
  <si>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</si>
  <si>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</si>
  <si>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</si>
  <si>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</si>
  <si>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</si>
  <si>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</si>
  <si>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</si>
  <si>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</si>
  <si>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</si>
  <si>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</si>
  <si>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DESPESAS CORRENTES</t>
  </si>
  <si>
    <t>OUTROS</t>
  </si>
  <si>
    <t>TOTAL</t>
  </si>
  <si>
    <t>FOLHA</t>
  </si>
  <si>
    <t>INVESTIMENTOS</t>
  </si>
  <si>
    <t>REESTRUTURACAO E MODERNIZACAO DE INSTITUICOES FEDERAIS DE ED</t>
  </si>
  <si>
    <t>OBRAS EM ANDAMENTO</t>
  </si>
  <si>
    <t>COLECOES E MATERIAIS BIBLIOGRAFICOS</t>
  </si>
  <si>
    <t>INSTALACOES</t>
  </si>
  <si>
    <t>APAR.EQUIP.UTENS.MED.,ODONT,LABOR.HOSPIT.</t>
  </si>
  <si>
    <t>APARELHOS E UTENSILIOS DOMESTICOS</t>
  </si>
  <si>
    <t>INSTRUMENTOS MUSICAIS E ARTISTICOS</t>
  </si>
  <si>
    <t>MAQUINAS E EQUIPAMENTOS ENERGETICOS</t>
  </si>
  <si>
    <t>MAQUINAS E EQUIPAMENTOS GRAFICOS</t>
  </si>
  <si>
    <t>EQUIPAMENTOS PARA AUDIO, VIDEO E FOTO</t>
  </si>
  <si>
    <t>MAQUINAS, UTENSILIOS E EQUIPAMENTOS  DIVERSOS</t>
  </si>
  <si>
    <t>MATERIAL DE TIC (PERMANENTE)</t>
  </si>
  <si>
    <t>MAQ., FERRAMENTAS  E  UTENSILIOS  DE  OFICINA</t>
  </si>
  <si>
    <t>MAQUINAS E EQUIPAMENTOS AGRIC. E  RODOVIARIOS</t>
  </si>
  <si>
    <t>MOBILIARIO EM GERAL</t>
  </si>
  <si>
    <t>EQUIPAMENTOS DE TIC - TELEFONIA</t>
  </si>
  <si>
    <t>COMBUSTIVEIS E LUBRIF. P/ OUTRAS FINALIDADES</t>
  </si>
  <si>
    <t>MATERIAL P/ AUDIO, VIDEO E FOTO</t>
  </si>
  <si>
    <t>LOCOMOCAO URBANA</t>
  </si>
  <si>
    <t>SERVICOS TECNICOS PROFISSIONAIS</t>
  </si>
  <si>
    <t>ASSINATURAS DE PERIODICOS E ANUIDADES</t>
  </si>
  <si>
    <t>DIREITOS AUTORAIS</t>
  </si>
  <si>
    <t>TAXA DE ADMINISTRACAO</t>
  </si>
  <si>
    <t>SERVICOS DE ANALISES E PESQUISAS CIENTIFICAS</t>
  </si>
  <si>
    <t>SERVICOS DE TECNOLOGIA DA INFORMACAO</t>
  </si>
  <si>
    <t>MANUTENCAO E CONSERVACAO DE EQUIPAMENTOS DE TIC</t>
  </si>
  <si>
    <t>AUXILIO A PESSOAS FISICAS</t>
  </si>
  <si>
    <t>INDENIZACOES</t>
  </si>
  <si>
    <t>AJUDA DE CUSTO - PESSOAL CIVIL</t>
  </si>
  <si>
    <t xml:space="preserve"> </t>
  </si>
  <si>
    <t>13 SALARIO - PENSOES CIVIS</t>
  </si>
  <si>
    <t>SENT.JUD.NAO TRANS JULG CARAT CONT AT CIVIL</t>
  </si>
  <si>
    <t>INDENIZACAO œ 2º ART.12 LEI 8.745/93</t>
  </si>
  <si>
    <t>AUXILIO-FUNERAL ATIVO CIVIL</t>
  </si>
  <si>
    <t>OUTROS BENEF.ASSIST.DO SERVIDOR E DO MILITAR</t>
  </si>
  <si>
    <t>APARELHOS DE MEDICAO E ORIENTACAO</t>
  </si>
  <si>
    <t>MAQUINAS E EQUIPAMENTOS DE NATUREZA INDUSTRIAL</t>
  </si>
  <si>
    <t>EQUIPAMENTOS DE TIC - ATIVOS DE REDE</t>
  </si>
  <si>
    <t>CONTRIBUICOES A ORGANISMOS INTERNACIONAIS SEM EXIGENCIA DE P</t>
  </si>
  <si>
    <t>CPLP-COMUNIDADE P/PAISES DE LINGUA PORTUGUESA</t>
  </si>
  <si>
    <t>SERVICOS DE LIMPEZA E CONSERVACAO</t>
  </si>
  <si>
    <t>SERVICOS DE BRIGADA DE INCENDIO.</t>
  </si>
  <si>
    <t>SERVICOS EM ITENS REPARAVEIS DE AVIACAO</t>
  </si>
  <si>
    <t>TREINAMENTO/CAPACITACAO EM TIC</t>
  </si>
  <si>
    <t>EMISSAO DE CERTIFICADOS DIGITAIS</t>
  </si>
  <si>
    <t>INDENIZACOES E RESTITUICOES</t>
  </si>
  <si>
    <t>PUBLICIDADE DE UTILIDADE PUBLICA</t>
  </si>
  <si>
    <t>DESPESAS LIQUIDADAS</t>
  </si>
  <si>
    <t>Relatório de Despesas Liquidadas - 3º Trimestre de 2019</t>
  </si>
  <si>
    <t>EQUIP. E UTENSILIOS HIDRAULICOS E ELETRICOS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</si>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</sst>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#,##0.00;\(#,##0.00\)"/>
  </numFmts>
  <fonts count="13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4" fontId="1" fillId="5" borderId="4" xfId="0" applyNumberFormat="1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4" fontId="1" fillId="5" borderId="8" xfId="1" applyFont="1" applyFill="1" applyBorder="1" applyAlignment="1">
      <alignment horizontal="right" vertical="center"/>
    </xf>
    <xf numFmtId="10" fontId="0" fillId="0" borderId="0" xfId="0" applyNumberFormat="1"/>
    <xf numFmtId="0" fontId="5" fillId="3" borderId="4" xfId="0" applyFont="1" applyFill="1" applyBorder="1" applyAlignment="1">
      <alignment horizontal="left" vertical="center" wrapText="1"/>
    </xf>
    <xf numFmtId="164" fontId="6" fillId="5" borderId="4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44" fontId="6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10" fontId="7" fillId="4" borderId="9" xfId="3" applyNumberFormat="1" applyFont="1" applyFill="1" applyBorder="1" applyAlignment="1">
      <alignment horizontal="center" vertical="center" wrapText="1"/>
    </xf>
    <xf numFmtId="0" fontId="8" fillId="3" borderId="4" xfId="3" applyFont="1" applyFill="1" applyBorder="1" applyAlignment="1">
      <alignment horizontal="left" vertical="center" wrapText="1"/>
    </xf>
    <xf numFmtId="44" fontId="8" fillId="3" borderId="4" xfId="3" applyNumberFormat="1" applyFont="1" applyFill="1" applyBorder="1" applyAlignment="1">
      <alignment horizontal="left" vertical="center" wrapText="1"/>
    </xf>
    <xf numFmtId="10" fontId="8" fillId="3" borderId="4" xfId="3" applyNumberFormat="1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left" vertical="center"/>
    </xf>
    <xf numFmtId="164" fontId="8" fillId="2" borderId="6" xfId="3" applyNumberFormat="1" applyFont="1" applyFill="1" applyBorder="1" applyAlignment="1">
      <alignment horizontal="right" vertical="center"/>
    </xf>
    <xf numFmtId="0" fontId="8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0" fillId="7" borderId="0" xfId="3" applyFont="1" applyFill="1" applyBorder="1" applyAlignment="1">
      <alignment horizontal="right" vertical="center"/>
    </xf>
    <xf numFmtId="0" fontId="0" fillId="7" borderId="0" xfId="0" applyFill="1"/>
    <xf numFmtId="0" fontId="7" fillId="4" borderId="9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0" fontId="3" fillId="2" borderId="7" xfId="2" applyNumberFormat="1" applyFont="1" applyFill="1" applyBorder="1" applyAlignment="1">
      <alignment horizontal="right" vertical="center"/>
    </xf>
    <xf numFmtId="10" fontId="4" fillId="0" borderId="0" xfId="0" applyNumberFormat="1" applyFont="1"/>
    <xf numFmtId="164" fontId="11" fillId="5" borderId="8" xfId="0" applyNumberFormat="1" applyFont="1" applyFill="1" applyBorder="1" applyAlignment="1">
      <alignment horizontal="right" vertical="center"/>
    </xf>
    <xf numFmtId="0" fontId="7" fillId="4" borderId="9" xfId="3" applyFont="1" applyFill="1" applyBorder="1" applyAlignment="1">
      <alignment horizontal="center" vertical="center" wrapText="1"/>
    </xf>
    <xf numFmtId="10" fontId="6" fillId="5" borderId="8" xfId="2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1" fillId="5" borderId="17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2" fillId="0" borderId="0" xfId="0" applyFont="1"/>
    <xf numFmtId="4" fontId="0" fillId="0" borderId="0" xfId="0" applyNumberFormat="1"/>
    <xf numFmtId="9" fontId="8" fillId="2" borderId="7" xfId="3" applyNumberFormat="1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 wrapText="1"/>
    </xf>
    <xf numFmtId="0" fontId="7" fillId="4" borderId="12" xfId="3" applyFont="1" applyFill="1" applyBorder="1" applyAlignment="1">
      <alignment horizontal="center" vertical="center" wrapText="1"/>
    </xf>
    <xf numFmtId="0" fontId="10" fillId="6" borderId="13" xfId="3" applyFont="1" applyFill="1" applyBorder="1" applyAlignment="1">
      <alignment horizontal="right" vertical="center"/>
    </xf>
    <xf numFmtId="0" fontId="10" fillId="6" borderId="14" xfId="3" applyFont="1" applyFill="1" applyBorder="1" applyAlignment="1">
      <alignment horizontal="right" vertical="center"/>
    </xf>
    <xf numFmtId="0" fontId="10" fillId="6" borderId="15" xfId="3" applyFont="1" applyFill="1" applyBorder="1" applyAlignment="1">
      <alignment horizontal="right" vertical="center"/>
    </xf>
    <xf numFmtId="0" fontId="10" fillId="7" borderId="16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7" fillId="4" borderId="10" xfId="3" applyFont="1" applyFill="1" applyBorder="1" applyAlignment="1">
      <alignment horizontal="center" vertical="center" wrapText="1"/>
    </xf>
    <xf numFmtId="0" fontId="7" fillId="4" borderId="9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4"/>
              <c:layout>
                <c:manualLayout>
                  <c:x val="0.13517777777777779"/>
                  <c:y val="-0.15596388888888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FORNECIMENTO DE ALIMENTACAO</c:v>
                </c:pt>
                <c:pt idx="6">
                  <c:v>OUTROS</c:v>
                </c:pt>
              </c:strCache>
            </c:strRef>
          </c:cat>
          <c:val>
            <c:numRef>
              <c:f>'3º Trimestre'!$C$6:$C$12</c:f>
              <c:numCache>
                <c:formatCode>_("R$"* #,##0.00_);_("R$"* \(#,##0.00\);_("R$"* "-"??_);_(@_)</c:formatCode>
                <c:ptCount val="7"/>
                <c:pt idx="0">
                  <c:v>2268229.54</c:v>
                </c:pt>
                <c:pt idx="1">
                  <c:v>2547858.0299999998</c:v>
                </c:pt>
                <c:pt idx="2">
                  <c:v>1958908.84</c:v>
                </c:pt>
                <c:pt idx="3">
                  <c:v>2262951.92</c:v>
                </c:pt>
                <c:pt idx="4">
                  <c:v>1758120</c:v>
                </c:pt>
                <c:pt idx="5">
                  <c:v>2305785.62</c:v>
                </c:pt>
                <c:pt idx="6">
                  <c:v>18140086.469999999</c:v>
                </c:pt>
              </c:numCache>
            </c:numRef>
          </c:val>
        </c:ser>
        <c:ser>
          <c:idx val="1"/>
          <c:order val="1"/>
          <c:cat>
            <c:strRef>
              <c:f>'3º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FORNECIMENTO DE ALIMENTACAO</c:v>
                </c:pt>
                <c:pt idx="6">
                  <c:v>OUTROS</c:v>
                </c:pt>
              </c:strCache>
            </c:strRef>
          </c:cat>
          <c:val>
            <c:numRef>
              <c:f>'3º Trimestre'!$D$6:$D$12</c:f>
              <c:numCache>
                <c:formatCode>0.00%</c:formatCode>
                <c:ptCount val="7"/>
                <c:pt idx="0">
                  <c:v>7.2602069830078761E-2</c:v>
                </c:pt>
                <c:pt idx="1">
                  <c:v>8.1552489882124934E-2</c:v>
                </c:pt>
                <c:pt idx="2">
                  <c:v>6.2701253944712571E-2</c:v>
                </c:pt>
                <c:pt idx="3">
                  <c:v>7.2433142422592203E-2</c:v>
                </c:pt>
                <c:pt idx="4">
                  <c:v>5.6274353524933846E-2</c:v>
                </c:pt>
                <c:pt idx="5">
                  <c:v>7.38041744207385E-2</c:v>
                </c:pt>
                <c:pt idx="6">
                  <c:v>0.58063251597481924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9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Trimestre'!$B$17:$B$20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'3º Trimestre'!$C$17:$C$20</c:f>
              <c:numCache>
                <c:formatCode>_("R$"* #,##0.00_);_("R$"* \(#,##0.00\);_("R$"* "-"??_);_(@_)</c:formatCode>
                <c:ptCount val="4"/>
                <c:pt idx="0">
                  <c:v>22085592.100000001</c:v>
                </c:pt>
                <c:pt idx="1">
                  <c:v>63126414.490000002</c:v>
                </c:pt>
                <c:pt idx="2">
                  <c:v>52303558.840000004</c:v>
                </c:pt>
                <c:pt idx="3">
                  <c:v>40224528.75999999</c:v>
                </c:pt>
              </c:numCache>
            </c:numRef>
          </c:val>
        </c:ser>
        <c:ser>
          <c:idx val="1"/>
          <c:order val="1"/>
          <c:cat>
            <c:strRef>
              <c:f>'3º Trimestre'!$B$17:$B$20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'3º Trimestre'!$D$17:$D$20</c:f>
              <c:numCache>
                <c:formatCode>0.00%</c:formatCode>
                <c:ptCount val="4"/>
                <c:pt idx="0">
                  <c:v>0.12425779450972396</c:v>
                </c:pt>
                <c:pt idx="1">
                  <c:v>0.35516136512518859</c:v>
                </c:pt>
                <c:pt idx="2">
                  <c:v>0.29426989491796218</c:v>
                </c:pt>
                <c:pt idx="3">
                  <c:v>0.22631094544712535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Trimestre'!$B$28:$B$34</c:f>
              <c:strCache>
                <c:ptCount val="7"/>
                <c:pt idx="0">
                  <c:v>OBRAS EM ANDAMENTO</c:v>
                </c:pt>
                <c:pt idx="1">
                  <c:v>OBRAS EM ANDAMENTO</c:v>
                </c:pt>
                <c:pt idx="2">
                  <c:v>INSTALACOES</c:v>
                </c:pt>
                <c:pt idx="3">
                  <c:v>APAR.EQUIP.UTENS.MED.,ODONT,LABOR.HOSPIT.</c:v>
                </c:pt>
                <c:pt idx="4">
                  <c:v>MATERIAL DE TIC (PERMANENTE)</c:v>
                </c:pt>
                <c:pt idx="5">
                  <c:v>MOBILIARIO EM GERAL</c:v>
                </c:pt>
                <c:pt idx="6">
                  <c:v>OUTROS</c:v>
                </c:pt>
              </c:strCache>
            </c:strRef>
          </c:cat>
          <c:val>
            <c:numRef>
              <c:f>'3º Trimestre'!$C$28:$C$34</c:f>
              <c:numCache>
                <c:formatCode>_("R$"* #,##0.00_);_("R$"* \(#,##0.00\);_("R$"* "-"??_);_(@_)</c:formatCode>
                <c:ptCount val="7"/>
                <c:pt idx="0">
                  <c:v>270623.01</c:v>
                </c:pt>
                <c:pt idx="1">
                  <c:v>1622625.8</c:v>
                </c:pt>
                <c:pt idx="2">
                  <c:v>177206.48</c:v>
                </c:pt>
                <c:pt idx="3">
                  <c:v>253690.89</c:v>
                </c:pt>
                <c:pt idx="4">
                  <c:v>161903.97</c:v>
                </c:pt>
                <c:pt idx="5">
                  <c:v>243820.11</c:v>
                </c:pt>
                <c:pt idx="6">
                  <c:v>314876.4599999995</c:v>
                </c:pt>
              </c:numCache>
            </c:numRef>
          </c:val>
        </c:ser>
        <c:ser>
          <c:idx val="1"/>
          <c:order val="1"/>
          <c:cat>
            <c:strRef>
              <c:f>'3º Trimestre'!$B$28:$B$34</c:f>
              <c:strCache>
                <c:ptCount val="7"/>
                <c:pt idx="0">
                  <c:v>OBRAS EM ANDAMENTO</c:v>
                </c:pt>
                <c:pt idx="1">
                  <c:v>OBRAS EM ANDAMENTO</c:v>
                </c:pt>
                <c:pt idx="2">
                  <c:v>INSTALACOES</c:v>
                </c:pt>
                <c:pt idx="3">
                  <c:v>APAR.EQUIP.UTENS.MED.,ODONT,LABOR.HOSPIT.</c:v>
                </c:pt>
                <c:pt idx="4">
                  <c:v>MATERIAL DE TIC (PERMANENTE)</c:v>
                </c:pt>
                <c:pt idx="5">
                  <c:v>MOBILIARIO EM GERAL</c:v>
                </c:pt>
                <c:pt idx="6">
                  <c:v>OUTROS</c:v>
                </c:pt>
              </c:strCache>
            </c:strRef>
          </c:cat>
          <c:val>
            <c:numRef>
              <c:f>'3º Trimestre'!$D$28:$D$34</c:f>
              <c:numCache>
                <c:formatCode>0.00%</c:formatCode>
                <c:ptCount val="7"/>
                <c:pt idx="0">
                  <c:v>8.8881944833821849E-2</c:v>
                </c:pt>
                <c:pt idx="1">
                  <c:v>0.53292636439723307</c:v>
                </c:pt>
                <c:pt idx="2">
                  <c:v>5.820072941896462E-2</c:v>
                </c:pt>
                <c:pt idx="3">
                  <c:v>8.3320851725886755E-2</c:v>
                </c:pt>
                <c:pt idx="4">
                  <c:v>5.3174856527967627E-2</c:v>
                </c:pt>
                <c:pt idx="5">
                  <c:v>8.00789465995385E-2</c:v>
                </c:pt>
                <c:pt idx="6">
                  <c:v>0.10341630649658769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Trimestre'!$Q$6:$Q$8</c:f>
              <c:numCache>
                <c:formatCode>_("R$"* #,##0.00_);_("R$"* \(#,##0.00\);_("R$"* "-"??_);_(@_)</c:formatCode>
                <c:ptCount val="3"/>
                <c:pt idx="0">
                  <c:v>31241940.419999998</c:v>
                </c:pt>
                <c:pt idx="1">
                  <c:v>177740094.19</c:v>
                </c:pt>
                <c:pt idx="2">
                  <c:v>3044746.7199999997</c:v>
                </c:pt>
              </c:numCache>
            </c:numRef>
          </c:val>
        </c:ser>
        <c:ser>
          <c:idx val="1"/>
          <c:order val="1"/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Trimestre'!$R$6:$R$8</c:f>
              <c:numCache>
                <c:formatCode>0.00%</c:formatCode>
                <c:ptCount val="3"/>
                <c:pt idx="0">
                  <c:v>0.14734902932556818</c:v>
                </c:pt>
                <c:pt idx="1">
                  <c:v>0.83829077192547696</c:v>
                </c:pt>
                <c:pt idx="2">
                  <c:v>1.4360198748954899E-2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Trimestre'!$C$40:$C$50</c:f>
              <c:numCache>
                <c:formatCode>_("R$"* #,##0.00_);_("R$"* \(#,##0.00\);_("R$"* "-"??_);_(@_)</c:formatCode>
                <c:ptCount val="11"/>
                <c:pt idx="0">
                  <c:v>5086167.9500000011</c:v>
                </c:pt>
                <c:pt idx="1">
                  <c:v>2169297.56</c:v>
                </c:pt>
                <c:pt idx="2">
                  <c:v>4727770.9299999988</c:v>
                </c:pt>
                <c:pt idx="3">
                  <c:v>4705413.6899999995</c:v>
                </c:pt>
                <c:pt idx="4">
                  <c:v>2729653.1700000004</c:v>
                </c:pt>
                <c:pt idx="5">
                  <c:v>2604507.08</c:v>
                </c:pt>
                <c:pt idx="6">
                  <c:v>1979933.5</c:v>
                </c:pt>
                <c:pt idx="7">
                  <c:v>1681694.19</c:v>
                </c:pt>
                <c:pt idx="8">
                  <c:v>1478338.98</c:v>
                </c:pt>
                <c:pt idx="9">
                  <c:v>1372496.48</c:v>
                </c:pt>
                <c:pt idx="10">
                  <c:v>2717666.89</c:v>
                </c:pt>
              </c:numCache>
            </c:numRef>
          </c:val>
        </c:ser>
        <c:ser>
          <c:idx val="1"/>
          <c:order val="1"/>
          <c:cat>
            <c:strRef>
              <c:f>'3º Trimestre'!$B$40:$B$50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Trimestre'!$D$40:$D$50</c:f>
              <c:numCache>
                <c:formatCode>0.00%</c:formatCode>
                <c:ptCount val="11"/>
                <c:pt idx="0">
                  <c:v>0.16279936142327492</c:v>
                </c:pt>
                <c:pt idx="1">
                  <c:v>6.9435429772834845E-2</c:v>
                </c:pt>
                <c:pt idx="2">
                  <c:v>0.1513276981660667</c:v>
                </c:pt>
                <c:pt idx="3">
                  <c:v>0.15061208192394343</c:v>
                </c:pt>
                <c:pt idx="4">
                  <c:v>8.7371435106270545E-2</c:v>
                </c:pt>
                <c:pt idx="5">
                  <c:v>8.3365727127905465E-2</c:v>
                </c:pt>
                <c:pt idx="6">
                  <c:v>6.3374216626202767E-2</c:v>
                </c:pt>
                <c:pt idx="7">
                  <c:v>5.3828096699251052E-2</c:v>
                </c:pt>
                <c:pt idx="8">
                  <c:v>4.7319051253731315E-2</c:v>
                </c:pt>
                <c:pt idx="9">
                  <c:v>4.3931217509184405E-2</c:v>
                </c:pt>
                <c:pt idx="10">
                  <c:v>8.698777519786334E-2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11</xdr:row>
      <xdr:rowOff>158799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35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36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36</xdr:row>
      <xdr:rowOff>105834</xdr:rowOff>
    </xdr:from>
    <xdr:to>
      <xdr:col>14</xdr:col>
      <xdr:colOff>161667</xdr:colOff>
      <xdr:row>53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4"/>
  <sheetViews>
    <sheetView showGridLines="0" tabSelected="1" zoomScale="90" zoomScaleNormal="90" workbookViewId="0"/>
  </sheetViews>
  <sheetFormatPr defaultRowHeight="12.75" x14ac:dyDescent="0.2"/>
  <cols>
    <col min="2" max="2" width="48.7109375" style="8" bestFit="1" customWidth="1"/>
    <col min="3" max="3" width="24.85546875" customWidth="1"/>
    <col min="4" max="4" width="13.140625" customWidth="1"/>
    <col min="16" max="16" width="48.7109375" style="8" customWidth="1"/>
    <col min="17" max="17" width="24.85546875" customWidth="1"/>
    <col min="18" max="18" width="13.140625" customWidth="1"/>
  </cols>
  <sheetData>
    <row r="1" spans="2:18" ht="58.5" customHeight="1" thickTop="1" thickBot="1" x14ac:dyDescent="0.25">
      <c r="B1" s="50" t="s">
        <v>219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2"/>
    </row>
    <row r="2" spans="2:18" ht="12.75" customHeight="1" thickTop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31" customFormat="1" ht="14.25" customHeight="1" x14ac:dyDescent="0.2">
      <c r="B3" s="53" t="s">
        <v>222</v>
      </c>
      <c r="C3" s="53"/>
      <c r="D3" s="53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53" t="s">
        <v>222</v>
      </c>
      <c r="Q3" s="53"/>
      <c r="R3" s="53"/>
    </row>
    <row r="4" spans="2:18" ht="13.5" thickBot="1" x14ac:dyDescent="0.25">
      <c r="B4" s="55" t="s">
        <v>166</v>
      </c>
      <c r="C4" s="55"/>
      <c r="D4" s="56"/>
      <c r="P4" s="48" t="s">
        <v>168</v>
      </c>
      <c r="Q4" s="48"/>
      <c r="R4" s="49"/>
    </row>
    <row r="5" spans="2:18" ht="14.25" thickTop="1" thickBot="1" x14ac:dyDescent="0.25">
      <c r="B5" s="32" t="s">
        <v>108</v>
      </c>
      <c r="C5" s="32" t="s">
        <v>109</v>
      </c>
      <c r="D5" s="21" t="s">
        <v>112</v>
      </c>
      <c r="P5" s="20" t="s">
        <v>110</v>
      </c>
      <c r="Q5" s="20" t="s">
        <v>109</v>
      </c>
      <c r="R5" s="21" t="s">
        <v>112</v>
      </c>
    </row>
    <row r="6" spans="2:18" ht="22.5" thickTop="1" thickBot="1" x14ac:dyDescent="0.25">
      <c r="B6" s="22" t="str">
        <f>'Despesas Correntes'!C53</f>
        <v>APOIO ADMINISTRATIVO, TECNICO E OPERACIONAL</v>
      </c>
      <c r="C6" s="23">
        <f>'Despesas Correntes'!F53</f>
        <v>2268229.54</v>
      </c>
      <c r="D6" s="24">
        <f>'Despesas Correntes'!G53</f>
        <v>7.2602069830078761E-2</v>
      </c>
      <c r="P6" s="22" t="str">
        <f>B4</f>
        <v>DESPESAS CORRENTES</v>
      </c>
      <c r="Q6" s="23">
        <f>C13</f>
        <v>31241940.419999998</v>
      </c>
      <c r="R6" s="24">
        <f>Q6/$Q$9</f>
        <v>0.14734902932556818</v>
      </c>
    </row>
    <row r="7" spans="2:18" ht="14.25" thickTop="1" thickBot="1" x14ac:dyDescent="0.25">
      <c r="B7" s="22" t="str">
        <f>'Despesas Correntes'!C54</f>
        <v>LIMPEZA E CONSERVACAO</v>
      </c>
      <c r="C7" s="23">
        <f>'Despesas Correntes'!F54</f>
        <v>2547858.0299999998</v>
      </c>
      <c r="D7" s="24">
        <f>'Despesas Correntes'!G54</f>
        <v>8.1552489882124934E-2</v>
      </c>
      <c r="P7" s="22" t="str">
        <f>B15</f>
        <v>FOLHA</v>
      </c>
      <c r="Q7" s="23">
        <f>C24</f>
        <v>177740094.19</v>
      </c>
      <c r="R7" s="24">
        <f t="shared" ref="R7:R8" si="0">Q7/$Q$9</f>
        <v>0.83829077192547696</v>
      </c>
    </row>
    <row r="8" spans="2:18" ht="14.25" thickTop="1" thickBot="1" x14ac:dyDescent="0.25">
      <c r="B8" s="22" t="str">
        <f>'Despesas Correntes'!C55</f>
        <v>VIGILANCIA OSTENSIVA</v>
      </c>
      <c r="C8" s="23">
        <f>'Despesas Correntes'!F55</f>
        <v>1958908.84</v>
      </c>
      <c r="D8" s="24">
        <f>'Despesas Correntes'!G55</f>
        <v>6.2701253944712571E-2</v>
      </c>
      <c r="P8" s="22" t="str">
        <f>B26</f>
        <v>INVESTIMENTOS</v>
      </c>
      <c r="Q8" s="23">
        <f>C35</f>
        <v>3044746.7199999997</v>
      </c>
      <c r="R8" s="24">
        <f t="shared" si="0"/>
        <v>1.4360198748954899E-2</v>
      </c>
    </row>
    <row r="9" spans="2:18" ht="14.25" thickTop="1" thickBot="1" x14ac:dyDescent="0.25">
      <c r="B9" s="22" t="str">
        <f>'Despesas Correntes'!C75</f>
        <v>SERVICOS DE ENERGIA ELETRICA</v>
      </c>
      <c r="C9" s="23">
        <f>'Despesas Correntes'!F75</f>
        <v>2262951.92</v>
      </c>
      <c r="D9" s="24">
        <f>'Despesas Correntes'!G75</f>
        <v>7.2433142422592203E-2</v>
      </c>
      <c r="P9" s="25" t="s">
        <v>168</v>
      </c>
      <c r="Q9" s="26">
        <f>SUM(Q6:Q8)</f>
        <v>212026781.32999998</v>
      </c>
      <c r="R9" s="47">
        <f>SUM(R6:R8)</f>
        <v>1</v>
      </c>
    </row>
    <row r="10" spans="2:18" ht="14.25" thickTop="1" thickBot="1" x14ac:dyDescent="0.25">
      <c r="B10" s="22" t="str">
        <f>'Despesas Correntes'!C134</f>
        <v>BOLSAS DE ESTUDO NO PAIS</v>
      </c>
      <c r="C10" s="23">
        <f>'Despesas Correntes'!F134</f>
        <v>1758120</v>
      </c>
      <c r="D10" s="24">
        <f>'Despesas Correntes'!G134</f>
        <v>5.6274353524933846E-2</v>
      </c>
    </row>
    <row r="11" spans="2:18" ht="14.25" thickTop="1" thickBot="1" x14ac:dyDescent="0.25">
      <c r="B11" s="22" t="str">
        <f>'Despesas Correntes'!C158</f>
        <v>FORNECIMENTO DE ALIMENTACAO</v>
      </c>
      <c r="C11" s="23">
        <f>'Despesas Correntes'!F158</f>
        <v>2305785.62</v>
      </c>
      <c r="D11" s="24">
        <f>'Despesas Correntes'!G158</f>
        <v>7.38041744207385E-2</v>
      </c>
    </row>
    <row r="12" spans="2:18" ht="14.25" thickTop="1" thickBot="1" x14ac:dyDescent="0.25">
      <c r="B12" s="22" t="s">
        <v>167</v>
      </c>
      <c r="C12" s="23">
        <f>'Despesas Correntes'!F173-(SUM('3º Trimestre'!C6:C11))</f>
        <v>18140086.469999999</v>
      </c>
      <c r="D12" s="24">
        <f>'Despesas Correntes'!H173</f>
        <v>0.58063251597481924</v>
      </c>
    </row>
    <row r="13" spans="2:18" ht="13.5" thickTop="1" x14ac:dyDescent="0.2">
      <c r="B13" s="27" t="s">
        <v>168</v>
      </c>
      <c r="C13" s="26">
        <f>SUM(C6:C12)</f>
        <v>31241940.419999998</v>
      </c>
      <c r="D13" s="47">
        <f>SUM(D6:D12)</f>
        <v>1</v>
      </c>
    </row>
    <row r="15" spans="2:18" ht="13.5" thickBot="1" x14ac:dyDescent="0.25">
      <c r="B15" s="55" t="s">
        <v>169</v>
      </c>
      <c r="C15" s="55"/>
      <c r="D15" s="56"/>
    </row>
    <row r="16" spans="2:18" ht="14.25" thickTop="1" thickBot="1" x14ac:dyDescent="0.25">
      <c r="B16" s="32" t="s">
        <v>108</v>
      </c>
      <c r="C16" s="32" t="s">
        <v>109</v>
      </c>
      <c r="D16" s="21" t="s">
        <v>112</v>
      </c>
    </row>
    <row r="17" spans="2:4" ht="14.25" thickTop="1" thickBot="1" x14ac:dyDescent="0.25">
      <c r="B17" s="22" t="str">
        <f>Folha!D16</f>
        <v>CONTRIBUICAO PATRONAL PARA O RPPS</v>
      </c>
      <c r="C17" s="23">
        <f>Folha!E16</f>
        <v>22085592.100000001</v>
      </c>
      <c r="D17" s="24">
        <f>Folha!H16</f>
        <v>0.12425779450972396</v>
      </c>
    </row>
    <row r="18" spans="2:4" ht="14.25" thickTop="1" thickBot="1" x14ac:dyDescent="0.25">
      <c r="B18" s="22" t="str">
        <f>Folha!D26</f>
        <v>VENCIMENTOS E SALARIOS</v>
      </c>
      <c r="C18" s="23">
        <f>Folha!E26</f>
        <v>63126414.490000002</v>
      </c>
      <c r="D18" s="24">
        <f>Folha!H26</f>
        <v>0.35516136512518859</v>
      </c>
    </row>
    <row r="19" spans="2:4" ht="14.25" customHeight="1" thickTop="1" thickBot="1" x14ac:dyDescent="0.25">
      <c r="B19" s="22" t="str">
        <f>Folha!D34</f>
        <v>GRATIFICACAO POR EXERCICIO DE CARGO EFETIVO</v>
      </c>
      <c r="C19" s="23">
        <f>Folha!E34</f>
        <v>52303558.840000004</v>
      </c>
      <c r="D19" s="24">
        <f>Folha!H34</f>
        <v>0.29426989491796218</v>
      </c>
    </row>
    <row r="20" spans="2:4" ht="14.25" thickTop="1" thickBot="1" x14ac:dyDescent="0.25">
      <c r="B20" s="22" t="s">
        <v>167</v>
      </c>
      <c r="C20" s="23">
        <f>Folha!G57-(SUM('3º Trimestre'!C17:C19))</f>
        <v>40224528.75999999</v>
      </c>
      <c r="D20" s="24">
        <f>Folha!I57</f>
        <v>0.22631094544712535</v>
      </c>
    </row>
    <row r="21" spans="2:4" ht="14.25" thickTop="1" thickBot="1" x14ac:dyDescent="0.25">
      <c r="B21" s="22"/>
      <c r="C21" s="23"/>
      <c r="D21" s="24"/>
    </row>
    <row r="22" spans="2:4" ht="14.25" thickTop="1" thickBot="1" x14ac:dyDescent="0.25">
      <c r="B22" s="22"/>
      <c r="C22" s="23"/>
      <c r="D22" s="24"/>
    </row>
    <row r="23" spans="2:4" ht="14.25" thickTop="1" thickBot="1" x14ac:dyDescent="0.25">
      <c r="B23" s="22"/>
      <c r="C23" s="23"/>
      <c r="D23" s="24"/>
    </row>
    <row r="24" spans="2:4" ht="13.5" thickTop="1" x14ac:dyDescent="0.2">
      <c r="B24" s="27" t="s">
        <v>168</v>
      </c>
      <c r="C24" s="26">
        <f>SUM(C17:C23)</f>
        <v>177740094.19</v>
      </c>
      <c r="D24" s="47">
        <f>SUM(D17:D20)</f>
        <v>1</v>
      </c>
    </row>
    <row r="26" spans="2:4" ht="13.5" thickBot="1" x14ac:dyDescent="0.25">
      <c r="B26" s="55" t="s">
        <v>170</v>
      </c>
      <c r="C26" s="55"/>
      <c r="D26" s="56"/>
    </row>
    <row r="27" spans="2:4" ht="14.25" thickTop="1" thickBot="1" x14ac:dyDescent="0.25">
      <c r="B27" s="32" t="s">
        <v>108</v>
      </c>
      <c r="C27" s="32" t="s">
        <v>109</v>
      </c>
      <c r="D27" s="21" t="s">
        <v>112</v>
      </c>
    </row>
    <row r="28" spans="2:4" ht="14.25" thickTop="1" thickBot="1" x14ac:dyDescent="0.25">
      <c r="B28" s="22" t="str">
        <f>Investimentos!C4</f>
        <v>OBRAS EM ANDAMENTO</v>
      </c>
      <c r="C28" s="23">
        <f>Investimentos!F4</f>
        <v>270623.01</v>
      </c>
      <c r="D28" s="24">
        <f>Investimentos!G4</f>
        <v>8.8881944833821849E-2</v>
      </c>
    </row>
    <row r="29" spans="2:4" ht="14.25" thickTop="1" thickBot="1" x14ac:dyDescent="0.25">
      <c r="B29" s="22" t="str">
        <f>Investimentos!C7</f>
        <v>OBRAS EM ANDAMENTO</v>
      </c>
      <c r="C29" s="23">
        <f>Investimentos!F7</f>
        <v>1622625.8</v>
      </c>
      <c r="D29" s="24">
        <f>Investimentos!G7</f>
        <v>0.53292636439723307</v>
      </c>
    </row>
    <row r="30" spans="2:4" ht="14.25" thickTop="1" thickBot="1" x14ac:dyDescent="0.25">
      <c r="B30" s="22" t="str">
        <f>Investimentos!C8</f>
        <v>INSTALACOES</v>
      </c>
      <c r="C30" s="23">
        <f>Investimentos!F8</f>
        <v>177206.48</v>
      </c>
      <c r="D30" s="24">
        <f>Investimentos!G8</f>
        <v>5.820072941896462E-2</v>
      </c>
    </row>
    <row r="31" spans="2:4" ht="14.25" thickTop="1" thickBot="1" x14ac:dyDescent="0.25">
      <c r="B31" s="22" t="str">
        <f>Investimentos!C10</f>
        <v>APAR.EQUIP.UTENS.MED.,ODONT,LABOR.HOSPIT.</v>
      </c>
      <c r="C31" s="23">
        <f>Investimentos!F10</f>
        <v>253690.89</v>
      </c>
      <c r="D31" s="24">
        <f>Investimentos!G10</f>
        <v>8.3320851725886755E-2</v>
      </c>
    </row>
    <row r="32" spans="2:4" ht="14.25" thickTop="1" thickBot="1" x14ac:dyDescent="0.25">
      <c r="B32" s="22" t="str">
        <f>Investimentos!C19</f>
        <v>MATERIAL DE TIC (PERMANENTE)</v>
      </c>
      <c r="C32" s="23">
        <f>Investimentos!F19</f>
        <v>161903.97</v>
      </c>
      <c r="D32" s="24">
        <f>Investimentos!G19</f>
        <v>5.3174856527967627E-2</v>
      </c>
    </row>
    <row r="33" spans="2:4" ht="14.25" thickTop="1" thickBot="1" x14ac:dyDescent="0.25">
      <c r="B33" s="22" t="str">
        <f>Investimentos!C23</f>
        <v>MOBILIARIO EM GERAL</v>
      </c>
      <c r="C33" s="23">
        <f>Investimentos!F23</f>
        <v>243820.11</v>
      </c>
      <c r="D33" s="24">
        <f>Investimentos!G23</f>
        <v>8.00789465995385E-2</v>
      </c>
    </row>
    <row r="34" spans="2:4" ht="14.25" thickTop="1" thickBot="1" x14ac:dyDescent="0.25">
      <c r="B34" s="22" t="s">
        <v>167</v>
      </c>
      <c r="C34" s="23">
        <f>Investimentos!F25-(SUM('3º Trimestre'!C28:C33))</f>
        <v>314876.4599999995</v>
      </c>
      <c r="D34" s="24">
        <f>Investimentos!H25</f>
        <v>0.10341630649658769</v>
      </c>
    </row>
    <row r="35" spans="2:4" ht="13.5" thickTop="1" x14ac:dyDescent="0.2">
      <c r="B35" s="27" t="s">
        <v>168</v>
      </c>
      <c r="C35" s="26">
        <f>SUM(C28:C34)</f>
        <v>3044746.7199999997</v>
      </c>
      <c r="D35" s="47">
        <f>SUM(D28:D34)</f>
        <v>1</v>
      </c>
    </row>
    <row r="37" spans="2:4" ht="15.75" x14ac:dyDescent="0.2">
      <c r="B37" s="54" t="s">
        <v>221</v>
      </c>
      <c r="C37" s="54"/>
      <c r="D37" s="54"/>
    </row>
    <row r="38" spans="2:4" ht="13.5" thickBot="1" x14ac:dyDescent="0.25">
      <c r="B38" s="55" t="s">
        <v>234</v>
      </c>
      <c r="C38" s="55"/>
      <c r="D38" s="56"/>
    </row>
    <row r="39" spans="2:4" ht="14.25" thickTop="1" thickBot="1" x14ac:dyDescent="0.25">
      <c r="B39" s="37" t="s">
        <v>108</v>
      </c>
      <c r="C39" s="37" t="s">
        <v>109</v>
      </c>
      <c r="D39" s="21" t="s">
        <v>112</v>
      </c>
    </row>
    <row r="40" spans="2:4" ht="14.25" thickTop="1" thickBot="1" x14ac:dyDescent="0.25">
      <c r="B40" s="22" t="s">
        <v>223</v>
      </c>
      <c r="C40" s="23">
        <f>Reitoria!F78</f>
        <v>5086167.9500000011</v>
      </c>
      <c r="D40" s="24">
        <f>C40/$C$51</f>
        <v>0.16279936142327492</v>
      </c>
    </row>
    <row r="41" spans="2:4" ht="14.25" thickTop="1" thickBot="1" x14ac:dyDescent="0.25">
      <c r="B41" s="22" t="s">
        <v>224</v>
      </c>
      <c r="C41" s="23">
        <f>'Santo Augusto'!F65</f>
        <v>2169297.56</v>
      </c>
      <c r="D41" s="24">
        <f t="shared" ref="D41:D50" si="1">C41/$C$51</f>
        <v>6.9435429772834845E-2</v>
      </c>
    </row>
    <row r="42" spans="2:4" ht="14.25" thickTop="1" thickBot="1" x14ac:dyDescent="0.25">
      <c r="B42" s="22" t="s">
        <v>225</v>
      </c>
      <c r="C42" s="23">
        <f>Alegrete!F72</f>
        <v>4727770.9299999988</v>
      </c>
      <c r="D42" s="24">
        <f t="shared" si="1"/>
        <v>0.1513276981660667</v>
      </c>
    </row>
    <row r="43" spans="2:4" ht="14.25" thickTop="1" thickBot="1" x14ac:dyDescent="0.25">
      <c r="B43" s="22" t="s">
        <v>226</v>
      </c>
      <c r="C43" s="23">
        <f>'São Vicente do Sul'!F80</f>
        <v>4705413.6899999995</v>
      </c>
      <c r="D43" s="24">
        <f t="shared" si="1"/>
        <v>0.15061208192394343</v>
      </c>
    </row>
    <row r="44" spans="2:4" ht="14.25" thickTop="1" thickBot="1" x14ac:dyDescent="0.25">
      <c r="B44" s="22" t="s">
        <v>227</v>
      </c>
      <c r="C44" s="23">
        <f>'Júlio de Castilhos'!F82</f>
        <v>2729653.1700000004</v>
      </c>
      <c r="D44" s="24">
        <f t="shared" si="1"/>
        <v>8.7371435106270545E-2</v>
      </c>
    </row>
    <row r="45" spans="2:4" ht="14.25" thickTop="1" thickBot="1" x14ac:dyDescent="0.25">
      <c r="B45" s="22" t="s">
        <v>228</v>
      </c>
      <c r="C45" s="23">
        <f>'São Borja'!F68</f>
        <v>2604507.08</v>
      </c>
      <c r="D45" s="24">
        <f t="shared" si="1"/>
        <v>8.3365727127905465E-2</v>
      </c>
    </row>
    <row r="46" spans="2:4" ht="14.25" thickTop="1" thickBot="1" x14ac:dyDescent="0.25">
      <c r="B46" s="22" t="s">
        <v>229</v>
      </c>
      <c r="C46" s="23">
        <f>'Santa Rosa'!F58</f>
        <v>1979933.5</v>
      </c>
      <c r="D46" s="24">
        <f t="shared" si="1"/>
        <v>6.3374216626202767E-2</v>
      </c>
    </row>
    <row r="47" spans="2:4" ht="14.25" thickTop="1" thickBot="1" x14ac:dyDescent="0.25">
      <c r="B47" s="22" t="s">
        <v>230</v>
      </c>
      <c r="C47" s="23">
        <f>Panambi!F47</f>
        <v>1681694.19</v>
      </c>
      <c r="D47" s="24">
        <f t="shared" si="1"/>
        <v>5.3828096699251052E-2</v>
      </c>
    </row>
    <row r="48" spans="2:4" ht="14.25" thickTop="1" thickBot="1" x14ac:dyDescent="0.25">
      <c r="B48" s="22" t="s">
        <v>231</v>
      </c>
      <c r="C48" s="23">
        <f>Jaguari!F51</f>
        <v>1478338.98</v>
      </c>
      <c r="D48" s="24">
        <f t="shared" si="1"/>
        <v>4.7319051253731315E-2</v>
      </c>
    </row>
    <row r="49" spans="2:4" ht="14.25" thickTop="1" thickBot="1" x14ac:dyDescent="0.25">
      <c r="B49" s="22" t="s">
        <v>232</v>
      </c>
      <c r="C49" s="23">
        <f>'Santo Ângelo'!F54</f>
        <v>1372496.48</v>
      </c>
      <c r="D49" s="24">
        <f t="shared" si="1"/>
        <v>4.3931217509184405E-2</v>
      </c>
    </row>
    <row r="50" spans="2:4" ht="14.25" thickTop="1" thickBot="1" x14ac:dyDescent="0.25">
      <c r="B50" s="22" t="s">
        <v>233</v>
      </c>
      <c r="C50" s="23">
        <f>'Frederico Westphalen'!F50</f>
        <v>2717666.89</v>
      </c>
      <c r="D50" s="24">
        <f t="shared" si="1"/>
        <v>8.698777519786334E-2</v>
      </c>
    </row>
    <row r="51" spans="2:4" ht="13.5" thickTop="1" x14ac:dyDescent="0.2">
      <c r="B51" s="27" t="s">
        <v>168</v>
      </c>
      <c r="C51" s="26">
        <f>C13</f>
        <v>31241940.419999998</v>
      </c>
      <c r="D51" s="47">
        <f>SUM(D40:D50)</f>
        <v>1.0003520908065289</v>
      </c>
    </row>
    <row r="54" spans="2:4" x14ac:dyDescent="0.2">
      <c r="C54" s="46"/>
    </row>
  </sheetData>
  <mergeCells count="9">
    <mergeCell ref="B38:D38"/>
    <mergeCell ref="B4:D4"/>
    <mergeCell ref="B15:D15"/>
    <mergeCell ref="B26:D26"/>
    <mergeCell ref="P4:R4"/>
    <mergeCell ref="B1:R1"/>
    <mergeCell ref="P3:R3"/>
    <mergeCell ref="B37:D37"/>
    <mergeCell ref="B3:D3"/>
  </mergeCells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  <hyperlink ref="B4:D13" location="'Despesas Correntes'!A1" display="DESPESAS CORRENTES"/>
    <hyperlink ref="B1:R1" location="'3º Trimestre'!A1" display="Relatório de Despesas Liquidadas - 3º Trimestre de 2019"/>
    <hyperlink ref="B15:D24" location="Folha!A1" display="FOLHA"/>
    <hyperlink ref="P6:R6" location="'Despesas Correntes'!A1" display="'Despesas Correntes'!A1"/>
    <hyperlink ref="P7:R7" location="Folha!A1" display="Folha!A1"/>
    <hyperlink ref="P8:R8" location="Investimentos!A1" display="Investimentos!A1"/>
    <hyperlink ref="B26:D35" location="Investimentos!A1" display="INVESTIMENTOS"/>
    <hyperlink ref="B40:D40" location="Reitoria!A1" display="REITORIA"/>
    <hyperlink ref="B41:D41" location="'Santo Augusto'!A1" display="SANTO AUGUSTO"/>
    <hyperlink ref="B42:D42" location="Alegrete!A1" display="ALEGRETE"/>
    <hyperlink ref="B43:D43" location="'São Vicente do Sul'!A1" display="SÃO VICENTE DO SUL"/>
    <hyperlink ref="B44:D44" location="'Júlio de Castilhos'!A1" display="JÚLIO DE CASTILHOS"/>
    <hyperlink ref="B45:D45" location="'São Borja'!A1" display="SÃO BORJA"/>
    <hyperlink ref="B46:D46" location="'Santa Rosa'!A1" display="SANTA ROSA"/>
    <hyperlink ref="B47:D47" location="Panambi!A1" display="PANAMBI"/>
    <hyperlink ref="B48:D48" location="Jaguari!A1" display="JAGUARI"/>
    <hyperlink ref="B49:D49" location="'Santo Ângelo'!A1" display="SANTO ÂNGELO"/>
    <hyperlink ref="B50:D50" location="'Frederico Westphalen'!A1" display="FREDERICO WESTPHALEN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8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28721.24</v>
      </c>
      <c r="E4" s="4"/>
      <c r="F4" s="4">
        <f>SUM(D4,E4)</f>
        <v>28721.24</v>
      </c>
      <c r="G4" s="16">
        <f>F4/$F$68</f>
        <v>1.1027514657399203E-2</v>
      </c>
    </row>
    <row r="5" spans="2:7" ht="14.25" thickTop="1" thickBot="1" x14ac:dyDescent="0.25">
      <c r="B5" s="57"/>
      <c r="C5" s="39" t="s">
        <v>7</v>
      </c>
      <c r="D5" s="3">
        <v>49825</v>
      </c>
      <c r="E5" s="4"/>
      <c r="F5" s="4">
        <f t="shared" ref="F5:F67" si="0">SUM(D5,E5)</f>
        <v>49825</v>
      </c>
      <c r="G5" s="16">
        <f t="shared" ref="G5:G67" si="1">F5/$F$68</f>
        <v>1.9130299311760749E-2</v>
      </c>
    </row>
    <row r="6" spans="2:7" ht="14.25" thickTop="1" thickBot="1" x14ac:dyDescent="0.25">
      <c r="B6" s="57"/>
      <c r="C6" s="39" t="s">
        <v>9</v>
      </c>
      <c r="D6" s="3">
        <v>750</v>
      </c>
      <c r="E6" s="4"/>
      <c r="F6" s="4">
        <f t="shared" si="0"/>
        <v>750</v>
      </c>
      <c r="G6" s="16">
        <f t="shared" si="1"/>
        <v>2.8796235792916331E-4</v>
      </c>
    </row>
    <row r="7" spans="2:7" ht="14.25" thickTop="1" thickBot="1" x14ac:dyDescent="0.25">
      <c r="B7" s="57"/>
      <c r="C7" s="39" t="s">
        <v>11</v>
      </c>
      <c r="D7" s="3">
        <v>4050</v>
      </c>
      <c r="E7" s="4"/>
      <c r="F7" s="4">
        <f t="shared" si="0"/>
        <v>4050</v>
      </c>
      <c r="G7" s="16">
        <f t="shared" si="1"/>
        <v>1.5549967328174819E-3</v>
      </c>
    </row>
    <row r="8" spans="2:7" ht="14.25" thickTop="1" thickBot="1" x14ac:dyDescent="0.25">
      <c r="B8" s="57"/>
      <c r="C8" s="39" t="s">
        <v>13</v>
      </c>
      <c r="D8" s="3">
        <v>30503.759999999998</v>
      </c>
      <c r="E8" s="4"/>
      <c r="F8" s="4">
        <f t="shared" si="0"/>
        <v>30503.759999999998</v>
      </c>
      <c r="G8" s="16">
        <f t="shared" si="1"/>
        <v>1.1711912873740392E-2</v>
      </c>
    </row>
    <row r="9" spans="2:7" ht="14.25" thickTop="1" thickBot="1" x14ac:dyDescent="0.25">
      <c r="B9" s="57"/>
      <c r="C9" s="39" t="s">
        <v>16</v>
      </c>
      <c r="D9" s="3">
        <v>898.82</v>
      </c>
      <c r="E9" s="4"/>
      <c r="F9" s="4">
        <f t="shared" si="0"/>
        <v>898.82</v>
      </c>
      <c r="G9" s="16">
        <f t="shared" si="1"/>
        <v>3.4510176873852076E-4</v>
      </c>
    </row>
    <row r="10" spans="2:7" ht="14.25" thickTop="1" thickBot="1" x14ac:dyDescent="0.25">
      <c r="B10" s="57"/>
      <c r="C10" s="39" t="s">
        <v>19</v>
      </c>
      <c r="D10" s="3">
        <v>2356.46</v>
      </c>
      <c r="E10" s="4">
        <v>28087.96</v>
      </c>
      <c r="F10" s="4">
        <f t="shared" si="0"/>
        <v>30444.42</v>
      </c>
      <c r="G10" s="16">
        <f t="shared" si="1"/>
        <v>1.1689129291981036E-2</v>
      </c>
    </row>
    <row r="11" spans="2:7" ht="14.25" thickTop="1" thickBot="1" x14ac:dyDescent="0.25">
      <c r="B11" s="57"/>
      <c r="C11" s="39" t="s">
        <v>20</v>
      </c>
      <c r="D11" s="3">
        <v>21617.279999999999</v>
      </c>
      <c r="E11" s="4">
        <v>204</v>
      </c>
      <c r="F11" s="4">
        <f t="shared" si="0"/>
        <v>21821.279999999999</v>
      </c>
      <c r="G11" s="16">
        <f t="shared" si="1"/>
        <v>8.3782763224433225E-3</v>
      </c>
    </row>
    <row r="12" spans="2:7" ht="14.25" thickTop="1" thickBot="1" x14ac:dyDescent="0.25">
      <c r="B12" s="57"/>
      <c r="C12" s="39" t="s">
        <v>21</v>
      </c>
      <c r="D12" s="3">
        <v>1749.76</v>
      </c>
      <c r="E12" s="4">
        <v>257.23</v>
      </c>
      <c r="F12" s="4">
        <f t="shared" si="0"/>
        <v>2006.99</v>
      </c>
      <c r="G12" s="16">
        <f t="shared" si="1"/>
        <v>7.7058343032033528E-4</v>
      </c>
    </row>
    <row r="13" spans="2:7" ht="14.25" thickTop="1" thickBot="1" x14ac:dyDescent="0.25">
      <c r="B13" s="57"/>
      <c r="C13" s="39" t="s">
        <v>23</v>
      </c>
      <c r="D13" s="3">
        <v>85.96</v>
      </c>
      <c r="E13" s="4"/>
      <c r="F13" s="4">
        <f t="shared" si="0"/>
        <v>85.96</v>
      </c>
      <c r="G13" s="16">
        <f t="shared" si="1"/>
        <v>3.3004325716787835E-5</v>
      </c>
    </row>
    <row r="14" spans="2:7" ht="14.25" thickTop="1" thickBot="1" x14ac:dyDescent="0.25">
      <c r="B14" s="57"/>
      <c r="C14" s="39" t="s">
        <v>24</v>
      </c>
      <c r="D14" s="3">
        <v>13.4</v>
      </c>
      <c r="E14" s="4">
        <v>55</v>
      </c>
      <c r="F14" s="4">
        <f t="shared" si="0"/>
        <v>68.400000000000006</v>
      </c>
      <c r="G14" s="16">
        <f t="shared" si="1"/>
        <v>2.6262167043139697E-5</v>
      </c>
    </row>
    <row r="15" spans="2:7" ht="14.25" thickTop="1" thickBot="1" x14ac:dyDescent="0.25">
      <c r="B15" s="57"/>
      <c r="C15" s="39" t="s">
        <v>25</v>
      </c>
      <c r="D15" s="3">
        <v>213.3</v>
      </c>
      <c r="E15" s="4">
        <v>4828.8</v>
      </c>
      <c r="F15" s="4">
        <f t="shared" si="0"/>
        <v>5042.1000000000004</v>
      </c>
      <c r="G15" s="16">
        <f t="shared" si="1"/>
        <v>1.9359133398861791E-3</v>
      </c>
    </row>
    <row r="16" spans="2:7" ht="14.25" thickTop="1" thickBot="1" x14ac:dyDescent="0.25">
      <c r="B16" s="57"/>
      <c r="C16" s="39" t="s">
        <v>26</v>
      </c>
      <c r="D16" s="3">
        <v>55.85</v>
      </c>
      <c r="E16" s="4"/>
      <c r="F16" s="4">
        <f t="shared" si="0"/>
        <v>55.85</v>
      </c>
      <c r="G16" s="16">
        <f t="shared" si="1"/>
        <v>2.1443596920458362E-5</v>
      </c>
    </row>
    <row r="17" spans="2:7" ht="14.25" thickTop="1" thickBot="1" x14ac:dyDescent="0.25">
      <c r="B17" s="57"/>
      <c r="C17" s="39" t="s">
        <v>27</v>
      </c>
      <c r="D17" s="3">
        <v>2760.76</v>
      </c>
      <c r="E17" s="4">
        <v>4132.42</v>
      </c>
      <c r="F17" s="4">
        <f t="shared" si="0"/>
        <v>6893.18</v>
      </c>
      <c r="G17" s="16">
        <f t="shared" si="1"/>
        <v>2.6466351552402001E-3</v>
      </c>
    </row>
    <row r="18" spans="2:7" ht="14.25" thickTop="1" thickBot="1" x14ac:dyDescent="0.25">
      <c r="B18" s="57"/>
      <c r="C18" s="39" t="s">
        <v>28</v>
      </c>
      <c r="D18" s="3">
        <v>8574</v>
      </c>
      <c r="E18" s="4"/>
      <c r="F18" s="4">
        <f t="shared" si="0"/>
        <v>8574</v>
      </c>
      <c r="G18" s="16">
        <f t="shared" si="1"/>
        <v>3.2919856758461949E-3</v>
      </c>
    </row>
    <row r="19" spans="2:7" ht="14.25" thickTop="1" thickBot="1" x14ac:dyDescent="0.25">
      <c r="B19" s="57"/>
      <c r="C19" s="39" t="s">
        <v>29</v>
      </c>
      <c r="D19" s="3">
        <v>3766.76</v>
      </c>
      <c r="E19" s="4"/>
      <c r="F19" s="4">
        <f t="shared" si="0"/>
        <v>3766.76</v>
      </c>
      <c r="G19" s="16">
        <f t="shared" si="1"/>
        <v>1.446246788471007E-3</v>
      </c>
    </row>
    <row r="20" spans="2:7" ht="14.25" thickTop="1" thickBot="1" x14ac:dyDescent="0.25">
      <c r="B20" s="57"/>
      <c r="C20" s="39" t="s">
        <v>30</v>
      </c>
      <c r="D20" s="3">
        <v>245.84</v>
      </c>
      <c r="E20" s="4"/>
      <c r="F20" s="4">
        <f t="shared" si="0"/>
        <v>245.84</v>
      </c>
      <c r="G20" s="16">
        <f t="shared" si="1"/>
        <v>9.4390221431074007E-5</v>
      </c>
    </row>
    <row r="21" spans="2:7" ht="14.25" thickTop="1" thickBot="1" x14ac:dyDescent="0.25">
      <c r="B21" s="57"/>
      <c r="C21" s="39" t="s">
        <v>35</v>
      </c>
      <c r="D21" s="3"/>
      <c r="E21" s="4">
        <v>52.2</v>
      </c>
      <c r="F21" s="4">
        <f t="shared" si="0"/>
        <v>52.2</v>
      </c>
      <c r="G21" s="16">
        <f t="shared" si="1"/>
        <v>2.0042180111869767E-5</v>
      </c>
    </row>
    <row r="22" spans="2:7" ht="14.25" thickTop="1" thickBot="1" x14ac:dyDescent="0.25">
      <c r="B22" s="57"/>
      <c r="C22" s="39" t="s">
        <v>37</v>
      </c>
      <c r="D22" s="3">
        <v>243.95</v>
      </c>
      <c r="E22" s="4">
        <v>1372.21</v>
      </c>
      <c r="F22" s="4">
        <f t="shared" si="0"/>
        <v>1616.16</v>
      </c>
      <c r="G22" s="16">
        <f t="shared" si="1"/>
        <v>6.2052432585439545E-4</v>
      </c>
    </row>
    <row r="23" spans="2:7" ht="14.25" thickTop="1" thickBot="1" x14ac:dyDescent="0.25">
      <c r="B23" s="57"/>
      <c r="C23" s="39" t="s">
        <v>38</v>
      </c>
      <c r="D23" s="3"/>
      <c r="E23" s="4">
        <v>2479.11</v>
      </c>
      <c r="F23" s="4">
        <f t="shared" si="0"/>
        <v>2479.11</v>
      </c>
      <c r="G23" s="16">
        <f t="shared" si="1"/>
        <v>9.5185381488769075E-4</v>
      </c>
    </row>
    <row r="24" spans="2:7" ht="14.25" thickTop="1" thickBot="1" x14ac:dyDescent="0.25">
      <c r="B24" s="57"/>
      <c r="C24" s="39" t="s">
        <v>41</v>
      </c>
      <c r="D24" s="3">
        <v>14706</v>
      </c>
      <c r="E24" s="4"/>
      <c r="F24" s="4">
        <f t="shared" si="0"/>
        <v>14706</v>
      </c>
      <c r="G24" s="16">
        <f t="shared" si="1"/>
        <v>5.6463659142750346E-3</v>
      </c>
    </row>
    <row r="25" spans="2:7" ht="14.25" thickTop="1" thickBot="1" x14ac:dyDescent="0.25">
      <c r="B25" s="57"/>
      <c r="C25" s="39" t="s">
        <v>42</v>
      </c>
      <c r="D25" s="3">
        <v>2225.5</v>
      </c>
      <c r="E25" s="4"/>
      <c r="F25" s="4">
        <f t="shared" si="0"/>
        <v>2225.5</v>
      </c>
      <c r="G25" s="16">
        <f t="shared" si="1"/>
        <v>8.5448030342847063E-4</v>
      </c>
    </row>
    <row r="26" spans="2:7" ht="14.25" thickTop="1" thickBot="1" x14ac:dyDescent="0.25">
      <c r="B26" s="57"/>
      <c r="C26" s="11" t="s">
        <v>48</v>
      </c>
      <c r="D26" s="12">
        <v>164402.99</v>
      </c>
      <c r="E26" s="13">
        <v>48076.27</v>
      </c>
      <c r="F26" s="13">
        <f t="shared" si="0"/>
        <v>212479.25999999998</v>
      </c>
      <c r="G26" s="38">
        <f t="shared" si="1"/>
        <v>8.158137162752499E-2</v>
      </c>
    </row>
    <row r="27" spans="2:7" ht="14.25" thickTop="1" thickBot="1" x14ac:dyDescent="0.25">
      <c r="B27" s="57"/>
      <c r="C27" s="11" t="s">
        <v>49</v>
      </c>
      <c r="D27" s="12">
        <v>220790.21</v>
      </c>
      <c r="E27" s="13">
        <v>131355.39000000001</v>
      </c>
      <c r="F27" s="13">
        <f t="shared" si="0"/>
        <v>352145.6</v>
      </c>
      <c r="G27" s="38">
        <f t="shared" si="1"/>
        <v>0.13520623641383994</v>
      </c>
    </row>
    <row r="28" spans="2:7" ht="14.25" thickTop="1" thickBot="1" x14ac:dyDescent="0.25">
      <c r="B28" s="57"/>
      <c r="C28" s="11" t="s">
        <v>50</v>
      </c>
      <c r="D28" s="12">
        <v>136565.54</v>
      </c>
      <c r="E28" s="13">
        <v>27490.46</v>
      </c>
      <c r="F28" s="13">
        <f t="shared" si="0"/>
        <v>164056</v>
      </c>
      <c r="G28" s="38">
        <f t="shared" si="1"/>
        <v>6.2989270123235755E-2</v>
      </c>
    </row>
    <row r="29" spans="2:7" ht="14.25" thickTop="1" thickBot="1" x14ac:dyDescent="0.25">
      <c r="B29" s="57"/>
      <c r="C29" s="39" t="s">
        <v>51</v>
      </c>
      <c r="D29" s="3">
        <v>23241.34</v>
      </c>
      <c r="E29" s="4">
        <v>7618.33</v>
      </c>
      <c r="F29" s="4">
        <f t="shared" si="0"/>
        <v>30859.67</v>
      </c>
      <c r="G29" s="16">
        <f t="shared" si="1"/>
        <v>1.184856445082115E-2</v>
      </c>
    </row>
    <row r="30" spans="2:7" ht="14.25" thickTop="1" thickBot="1" x14ac:dyDescent="0.25">
      <c r="B30" s="57"/>
      <c r="C30" s="39" t="s">
        <v>54</v>
      </c>
      <c r="D30" s="3">
        <v>480.88</v>
      </c>
      <c r="E30" s="4"/>
      <c r="F30" s="4">
        <f t="shared" si="0"/>
        <v>480.88</v>
      </c>
      <c r="G30" s="16">
        <f t="shared" si="1"/>
        <v>1.8463378490796807E-4</v>
      </c>
    </row>
    <row r="31" spans="2:7" ht="14.25" thickTop="1" thickBot="1" x14ac:dyDescent="0.25">
      <c r="B31" s="57"/>
      <c r="C31" s="39" t="s">
        <v>56</v>
      </c>
      <c r="D31" s="3"/>
      <c r="E31" s="4">
        <v>14660.38</v>
      </c>
      <c r="F31" s="4">
        <f t="shared" si="0"/>
        <v>14660.38</v>
      </c>
      <c r="G31" s="16">
        <f t="shared" si="1"/>
        <v>5.6288501239167297E-3</v>
      </c>
    </row>
    <row r="32" spans="2:7" ht="14.25" thickTop="1" thickBot="1" x14ac:dyDescent="0.25">
      <c r="B32" s="57"/>
      <c r="C32" s="39" t="s">
        <v>57</v>
      </c>
      <c r="D32" s="3">
        <v>26178.799999999999</v>
      </c>
      <c r="E32" s="4">
        <v>3970.27</v>
      </c>
      <c r="F32" s="4">
        <f t="shared" si="0"/>
        <v>30149.07</v>
      </c>
      <c r="G32" s="16">
        <f t="shared" si="1"/>
        <v>1.1575729715428532E-2</v>
      </c>
    </row>
    <row r="33" spans="2:7" ht="14.25" thickTop="1" thickBot="1" x14ac:dyDescent="0.25">
      <c r="B33" s="57"/>
      <c r="C33" s="39" t="s">
        <v>59</v>
      </c>
      <c r="D33" s="3"/>
      <c r="E33" s="4">
        <v>312.2</v>
      </c>
      <c r="F33" s="4">
        <f t="shared" si="0"/>
        <v>312.2</v>
      </c>
      <c r="G33" s="16">
        <f t="shared" si="1"/>
        <v>1.1986913086064638E-4</v>
      </c>
    </row>
    <row r="34" spans="2:7" ht="14.25" thickTop="1" thickBot="1" x14ac:dyDescent="0.25">
      <c r="B34" s="57"/>
      <c r="C34" s="11" t="s">
        <v>63</v>
      </c>
      <c r="D34" s="12">
        <v>144818.25</v>
      </c>
      <c r="E34" s="13">
        <v>84426.57</v>
      </c>
      <c r="F34" s="13">
        <f t="shared" si="0"/>
        <v>229244.82</v>
      </c>
      <c r="G34" s="38">
        <f t="shared" si="1"/>
        <v>8.8018505213662154E-2</v>
      </c>
    </row>
    <row r="35" spans="2:7" ht="14.25" thickTop="1" thickBot="1" x14ac:dyDescent="0.25">
      <c r="B35" s="57"/>
      <c r="C35" s="39" t="s">
        <v>64</v>
      </c>
      <c r="D35" s="3">
        <v>36588.54</v>
      </c>
      <c r="E35" s="4">
        <v>17228.39</v>
      </c>
      <c r="F35" s="4">
        <f t="shared" si="0"/>
        <v>53816.93</v>
      </c>
      <c r="G35" s="16">
        <f t="shared" si="1"/>
        <v>2.0663000079078304E-2</v>
      </c>
    </row>
    <row r="36" spans="2:7" ht="14.25" thickTop="1" thickBot="1" x14ac:dyDescent="0.25">
      <c r="B36" s="57"/>
      <c r="C36" s="39" t="s">
        <v>65</v>
      </c>
      <c r="D36" s="3">
        <v>4785.46</v>
      </c>
      <c r="E36" s="4">
        <v>1167.3399999999999</v>
      </c>
      <c r="F36" s="4">
        <f t="shared" si="0"/>
        <v>5952.8</v>
      </c>
      <c r="G36" s="16">
        <f t="shared" si="1"/>
        <v>2.2855764323742979E-3</v>
      </c>
    </row>
    <row r="37" spans="2:7" ht="14.25" thickTop="1" thickBot="1" x14ac:dyDescent="0.25">
      <c r="B37" s="57"/>
      <c r="C37" s="39" t="s">
        <v>67</v>
      </c>
      <c r="D37" s="3">
        <v>10452.09</v>
      </c>
      <c r="E37" s="4">
        <v>5523.48</v>
      </c>
      <c r="F37" s="4">
        <f t="shared" si="0"/>
        <v>15975.57</v>
      </c>
      <c r="G37" s="16">
        <f t="shared" si="1"/>
        <v>6.1338170752832048E-3</v>
      </c>
    </row>
    <row r="38" spans="2:7" ht="14.25" thickTop="1" thickBot="1" x14ac:dyDescent="0.25">
      <c r="B38" s="57"/>
      <c r="C38" s="39" t="s">
        <v>69</v>
      </c>
      <c r="D38" s="3">
        <v>474.3</v>
      </c>
      <c r="E38" s="4">
        <v>8899.2199999999993</v>
      </c>
      <c r="F38" s="4">
        <f t="shared" si="0"/>
        <v>9373.5199999999986</v>
      </c>
      <c r="G38" s="16">
        <f t="shared" si="1"/>
        <v>3.5989612283948941E-3</v>
      </c>
    </row>
    <row r="39" spans="2:7" ht="14.25" thickTop="1" thickBot="1" x14ac:dyDescent="0.25">
      <c r="B39" s="57"/>
      <c r="C39" s="39" t="s">
        <v>70</v>
      </c>
      <c r="D39" s="3">
        <v>8031.1</v>
      </c>
      <c r="E39" s="4">
        <v>15800.79</v>
      </c>
      <c r="F39" s="4">
        <f t="shared" si="0"/>
        <v>23831.89</v>
      </c>
      <c r="G39" s="16">
        <f t="shared" si="1"/>
        <v>9.1502496510779303E-3</v>
      </c>
    </row>
    <row r="40" spans="2:7" ht="14.25" thickTop="1" thickBot="1" x14ac:dyDescent="0.25">
      <c r="B40" s="57"/>
      <c r="C40" s="39" t="s">
        <v>71</v>
      </c>
      <c r="D40" s="3">
        <v>6167.13</v>
      </c>
      <c r="E40" s="4"/>
      <c r="F40" s="4">
        <f t="shared" si="0"/>
        <v>6167.13</v>
      </c>
      <c r="G40" s="16">
        <f t="shared" si="1"/>
        <v>2.3678683952742413E-3</v>
      </c>
    </row>
    <row r="41" spans="2:7" ht="14.25" thickTop="1" thickBot="1" x14ac:dyDescent="0.25">
      <c r="B41" s="57"/>
      <c r="C41" s="39" t="s">
        <v>73</v>
      </c>
      <c r="D41" s="3">
        <v>78822.06</v>
      </c>
      <c r="E41" s="4">
        <v>33878.04</v>
      </c>
      <c r="F41" s="4">
        <f t="shared" si="0"/>
        <v>112700.1</v>
      </c>
      <c r="G41" s="16">
        <f t="shared" si="1"/>
        <v>4.327118204647E-2</v>
      </c>
    </row>
    <row r="42" spans="2:7" ht="14.25" thickTop="1" thickBot="1" x14ac:dyDescent="0.25">
      <c r="B42" s="57"/>
      <c r="C42" s="39" t="s">
        <v>49</v>
      </c>
      <c r="D42" s="3">
        <v>5363.5</v>
      </c>
      <c r="E42" s="4">
        <v>4111.03</v>
      </c>
      <c r="F42" s="4">
        <f t="shared" si="0"/>
        <v>9474.5299999999988</v>
      </c>
      <c r="G42" s="16">
        <f t="shared" si="1"/>
        <v>3.6377439987607938E-3</v>
      </c>
    </row>
    <row r="43" spans="2:7" ht="14.25" thickTop="1" thickBot="1" x14ac:dyDescent="0.25">
      <c r="B43" s="57"/>
      <c r="C43" s="39" t="s">
        <v>46</v>
      </c>
      <c r="D43" s="3">
        <v>77145.8</v>
      </c>
      <c r="E43" s="4">
        <v>5657.91</v>
      </c>
      <c r="F43" s="4">
        <f t="shared" si="0"/>
        <v>82803.710000000006</v>
      </c>
      <c r="G43" s="16">
        <f t="shared" si="1"/>
        <v>3.1792468769176851E-2</v>
      </c>
    </row>
    <row r="44" spans="2:7" ht="14.25" thickTop="1" thickBot="1" x14ac:dyDescent="0.25">
      <c r="B44" s="57"/>
      <c r="C44" s="39" t="s">
        <v>75</v>
      </c>
      <c r="D44" s="3">
        <v>125.77</v>
      </c>
      <c r="E44" s="4">
        <v>8270.33</v>
      </c>
      <c r="F44" s="4">
        <f t="shared" si="0"/>
        <v>8396.1</v>
      </c>
      <c r="G44" s="16">
        <f t="shared" si="1"/>
        <v>3.2236810045453974E-3</v>
      </c>
    </row>
    <row r="45" spans="2:7" ht="14.25" thickTop="1" thickBot="1" x14ac:dyDescent="0.25">
      <c r="B45" s="57"/>
      <c r="C45" s="39" t="s">
        <v>80</v>
      </c>
      <c r="D45" s="3">
        <v>2914.81</v>
      </c>
      <c r="E45" s="4"/>
      <c r="F45" s="4">
        <f t="shared" si="0"/>
        <v>2914.81</v>
      </c>
      <c r="G45" s="16">
        <f t="shared" si="1"/>
        <v>1.119140747354006E-3</v>
      </c>
    </row>
    <row r="46" spans="2:7" ht="14.25" thickTop="1" thickBot="1" x14ac:dyDescent="0.25">
      <c r="B46" s="57"/>
      <c r="C46" s="39" t="s">
        <v>81</v>
      </c>
      <c r="D46" s="3"/>
      <c r="E46" s="4">
        <v>456.33</v>
      </c>
      <c r="F46" s="4">
        <f t="shared" si="0"/>
        <v>456.33</v>
      </c>
      <c r="G46" s="16">
        <f t="shared" si="1"/>
        <v>1.7520781705842011E-4</v>
      </c>
    </row>
    <row r="47" spans="2:7" ht="14.25" thickTop="1" thickBot="1" x14ac:dyDescent="0.25">
      <c r="B47" s="57"/>
      <c r="C47" s="39" t="s">
        <v>196</v>
      </c>
      <c r="D47" s="3">
        <v>360</v>
      </c>
      <c r="E47" s="4"/>
      <c r="F47" s="4">
        <f t="shared" si="0"/>
        <v>360</v>
      </c>
      <c r="G47" s="16">
        <f t="shared" si="1"/>
        <v>1.3822193180599839E-4</v>
      </c>
    </row>
    <row r="48" spans="2:7" ht="14.25" thickTop="1" thickBot="1" x14ac:dyDescent="0.25">
      <c r="B48" s="57"/>
      <c r="C48" s="39" t="s">
        <v>85</v>
      </c>
      <c r="D48" s="3">
        <v>30034.68</v>
      </c>
      <c r="E48" s="4">
        <v>1301.55</v>
      </c>
      <c r="F48" s="4">
        <f t="shared" si="0"/>
        <v>31336.23</v>
      </c>
      <c r="G48" s="16">
        <f t="shared" si="1"/>
        <v>1.2031539572547446E-2</v>
      </c>
    </row>
    <row r="49" spans="2:7" ht="14.25" thickTop="1" thickBot="1" x14ac:dyDescent="0.25">
      <c r="B49" s="57"/>
      <c r="C49" s="39" t="s">
        <v>89</v>
      </c>
      <c r="D49" s="3">
        <v>8911.92</v>
      </c>
      <c r="E49" s="4"/>
      <c r="F49" s="4">
        <f t="shared" si="0"/>
        <v>8911.92</v>
      </c>
      <c r="G49" s="16">
        <f t="shared" si="1"/>
        <v>3.4217299958347589E-3</v>
      </c>
    </row>
    <row r="50" spans="2:7" ht="14.25" thickTop="1" thickBot="1" x14ac:dyDescent="0.25">
      <c r="B50" s="57"/>
      <c r="C50" s="39" t="s">
        <v>91</v>
      </c>
      <c r="D50" s="3">
        <v>9.6300000000000008</v>
      </c>
      <c r="E50" s="4"/>
      <c r="F50" s="4">
        <f t="shared" si="0"/>
        <v>9.6300000000000008</v>
      </c>
      <c r="G50" s="16">
        <f t="shared" si="1"/>
        <v>3.6974366758104573E-6</v>
      </c>
    </row>
    <row r="51" spans="2:7" ht="14.25" thickTop="1" thickBot="1" x14ac:dyDescent="0.25">
      <c r="B51" s="57"/>
      <c r="C51" s="39" t="s">
        <v>92</v>
      </c>
      <c r="D51" s="3">
        <v>14.4</v>
      </c>
      <c r="E51" s="4"/>
      <c r="F51" s="4">
        <f t="shared" si="0"/>
        <v>14.4</v>
      </c>
      <c r="G51" s="16">
        <f t="shared" si="1"/>
        <v>5.5288772722399359E-6</v>
      </c>
    </row>
    <row r="52" spans="2:7" ht="14.25" thickTop="1" thickBot="1" x14ac:dyDescent="0.25">
      <c r="B52" s="57"/>
      <c r="C52" s="39" t="s">
        <v>94</v>
      </c>
      <c r="D52" s="3">
        <v>1472.94</v>
      </c>
      <c r="E52" s="4">
        <v>1451.87</v>
      </c>
      <c r="F52" s="4">
        <f t="shared" si="0"/>
        <v>2924.81</v>
      </c>
      <c r="G52" s="16">
        <f t="shared" si="1"/>
        <v>1.1229802454597283E-3</v>
      </c>
    </row>
    <row r="53" spans="2:7" ht="14.25" thickTop="1" thickBot="1" x14ac:dyDescent="0.25">
      <c r="B53" s="57"/>
      <c r="C53" s="39" t="s">
        <v>97</v>
      </c>
      <c r="D53" s="3">
        <v>5972.41</v>
      </c>
      <c r="E53" s="4"/>
      <c r="F53" s="4">
        <f t="shared" si="0"/>
        <v>5972.41</v>
      </c>
      <c r="G53" s="16">
        <f t="shared" si="1"/>
        <v>2.2931056881596188E-3</v>
      </c>
    </row>
    <row r="54" spans="2:7" ht="14.25" thickTop="1" thickBot="1" x14ac:dyDescent="0.25">
      <c r="B54" s="57"/>
      <c r="C54" s="39" t="s">
        <v>98</v>
      </c>
      <c r="D54" s="3">
        <v>1731.39</v>
      </c>
      <c r="E54" s="4"/>
      <c r="F54" s="4">
        <f t="shared" si="0"/>
        <v>1731.39</v>
      </c>
      <c r="G54" s="16">
        <f t="shared" si="1"/>
        <v>6.6476686252663216E-4</v>
      </c>
    </row>
    <row r="55" spans="2:7" ht="14.25" thickTop="1" thickBot="1" x14ac:dyDescent="0.25">
      <c r="B55" s="57"/>
      <c r="C55" s="39" t="s">
        <v>65</v>
      </c>
      <c r="D55" s="3">
        <v>16784.32</v>
      </c>
      <c r="E55" s="4"/>
      <c r="F55" s="4">
        <f t="shared" si="0"/>
        <v>16784.32</v>
      </c>
      <c r="G55" s="16">
        <f t="shared" si="1"/>
        <v>6.4443364845834855E-3</v>
      </c>
    </row>
    <row r="56" spans="2:7" ht="14.25" thickTop="1" thickBot="1" x14ac:dyDescent="0.25">
      <c r="B56" s="57" t="s">
        <v>102</v>
      </c>
      <c r="C56" s="11" t="s">
        <v>7</v>
      </c>
      <c r="D56" s="12">
        <v>176450</v>
      </c>
      <c r="E56" s="13"/>
      <c r="F56" s="13">
        <f t="shared" si="0"/>
        <v>176450</v>
      </c>
      <c r="G56" s="38">
        <f t="shared" si="1"/>
        <v>6.7747944075467817E-2</v>
      </c>
    </row>
    <row r="57" spans="2:7" ht="14.25" thickTop="1" thickBot="1" x14ac:dyDescent="0.25">
      <c r="B57" s="57"/>
      <c r="C57" s="39" t="s">
        <v>16</v>
      </c>
      <c r="D57" s="3">
        <v>1388.89</v>
      </c>
      <c r="E57" s="4"/>
      <c r="F57" s="4">
        <f t="shared" si="0"/>
        <v>1388.89</v>
      </c>
      <c r="G57" s="16">
        <f t="shared" si="1"/>
        <v>5.3326405240564751E-4</v>
      </c>
    </row>
    <row r="58" spans="2:7" ht="14.25" thickTop="1" thickBot="1" x14ac:dyDescent="0.25">
      <c r="B58" s="57"/>
      <c r="C58" s="39" t="s">
        <v>23</v>
      </c>
      <c r="D58" s="3">
        <v>795</v>
      </c>
      <c r="E58" s="4">
        <v>5510.63</v>
      </c>
      <c r="F58" s="4">
        <f t="shared" si="0"/>
        <v>6305.63</v>
      </c>
      <c r="G58" s="16">
        <f t="shared" si="1"/>
        <v>2.4210454440384936E-3</v>
      </c>
    </row>
    <row r="59" spans="2:7" ht="14.25" thickTop="1" thickBot="1" x14ac:dyDescent="0.25">
      <c r="B59" s="57"/>
      <c r="C59" s="39" t="s">
        <v>24</v>
      </c>
      <c r="D59" s="3">
        <v>1676.68</v>
      </c>
      <c r="E59" s="4">
        <v>29744.28</v>
      </c>
      <c r="F59" s="4">
        <f t="shared" si="0"/>
        <v>31420.959999999999</v>
      </c>
      <c r="G59" s="16">
        <f t="shared" si="1"/>
        <v>1.2064071639997231E-2</v>
      </c>
    </row>
    <row r="60" spans="2:7" ht="14.25" thickTop="1" thickBot="1" x14ac:dyDescent="0.25">
      <c r="B60" s="57"/>
      <c r="C60" s="39" t="s">
        <v>25</v>
      </c>
      <c r="D60" s="3">
        <v>1798.31</v>
      </c>
      <c r="E60" s="4">
        <v>2344.58</v>
      </c>
      <c r="F60" s="4">
        <f t="shared" si="0"/>
        <v>4142.8899999999994</v>
      </c>
      <c r="G60" s="16">
        <f t="shared" si="1"/>
        <v>1.5906618307215349E-3</v>
      </c>
    </row>
    <row r="61" spans="2:7" ht="14.25" thickTop="1" thickBot="1" x14ac:dyDescent="0.25">
      <c r="B61" s="57"/>
      <c r="C61" s="39" t="s">
        <v>30</v>
      </c>
      <c r="D61" s="3">
        <v>507.92</v>
      </c>
      <c r="E61" s="4"/>
      <c r="F61" s="4">
        <f t="shared" si="0"/>
        <v>507.92</v>
      </c>
      <c r="G61" s="16">
        <f t="shared" si="1"/>
        <v>1.9501578778584084E-4</v>
      </c>
    </row>
    <row r="62" spans="2:7" ht="14.25" thickTop="1" thickBot="1" x14ac:dyDescent="0.25">
      <c r="B62" s="57"/>
      <c r="C62" s="39" t="s">
        <v>41</v>
      </c>
      <c r="D62" s="3">
        <v>3405.6</v>
      </c>
      <c r="E62" s="4"/>
      <c r="F62" s="4">
        <f t="shared" si="0"/>
        <v>3405.6</v>
      </c>
      <c r="G62" s="16">
        <f t="shared" si="1"/>
        <v>1.3075794748847447E-3</v>
      </c>
    </row>
    <row r="63" spans="2:7" ht="14.25" thickTop="1" thickBot="1" x14ac:dyDescent="0.25">
      <c r="B63" s="57"/>
      <c r="C63" s="39" t="s">
        <v>48</v>
      </c>
      <c r="D63" s="3">
        <v>6573.04</v>
      </c>
      <c r="E63" s="4">
        <v>19838.009999999998</v>
      </c>
      <c r="F63" s="4">
        <f t="shared" si="0"/>
        <v>26411.05</v>
      </c>
      <c r="G63" s="16">
        <f t="shared" si="1"/>
        <v>1.0140517644513371E-2</v>
      </c>
    </row>
    <row r="64" spans="2:7" ht="14.25" thickTop="1" thickBot="1" x14ac:dyDescent="0.25">
      <c r="B64" s="57"/>
      <c r="C64" s="39" t="s">
        <v>49</v>
      </c>
      <c r="D64" s="3">
        <v>84809.1</v>
      </c>
      <c r="E64" s="4"/>
      <c r="F64" s="4">
        <f t="shared" si="0"/>
        <v>84809.1</v>
      </c>
      <c r="G64" s="16">
        <f t="shared" si="1"/>
        <v>3.2562437879800274E-2</v>
      </c>
    </row>
    <row r="65" spans="2:7" ht="14.25" thickTop="1" thickBot="1" x14ac:dyDescent="0.25">
      <c r="B65" s="57"/>
      <c r="C65" s="39" t="s">
        <v>50</v>
      </c>
      <c r="D65" s="3">
        <v>47121.34</v>
      </c>
      <c r="E65" s="4"/>
      <c r="F65" s="4">
        <f t="shared" si="0"/>
        <v>47121.34</v>
      </c>
      <c r="G65" s="16">
        <f t="shared" si="1"/>
        <v>1.8092229566909066E-2</v>
      </c>
    </row>
    <row r="66" spans="2:7" ht="14.25" thickTop="1" thickBot="1" x14ac:dyDescent="0.25">
      <c r="B66" s="57"/>
      <c r="C66" s="11" t="s">
        <v>62</v>
      </c>
      <c r="D66" s="12">
        <v>397904.3</v>
      </c>
      <c r="E66" s="13">
        <v>89869.45</v>
      </c>
      <c r="F66" s="13">
        <f t="shared" si="0"/>
        <v>487773.75</v>
      </c>
      <c r="G66" s="38">
        <f t="shared" si="1"/>
        <v>0.18728063891460028</v>
      </c>
    </row>
    <row r="67" spans="2:7" ht="14.25" thickTop="1" thickBot="1" x14ac:dyDescent="0.25">
      <c r="B67" s="57"/>
      <c r="C67" s="39" t="s">
        <v>63</v>
      </c>
      <c r="D67" s="3">
        <v>58874.19</v>
      </c>
      <c r="E67" s="4">
        <v>26766.78</v>
      </c>
      <c r="F67" s="4">
        <f t="shared" si="0"/>
        <v>85640.97</v>
      </c>
      <c r="G67" s="16">
        <f t="shared" si="1"/>
        <v>3.2881834208720984E-2</v>
      </c>
    </row>
    <row r="68" spans="2:7" ht="13.5" thickTop="1" x14ac:dyDescent="0.2">
      <c r="B68" s="44"/>
      <c r="C68" s="17"/>
      <c r="D68" s="5">
        <v>1967308.27</v>
      </c>
      <c r="E68" s="6">
        <v>637198.81000000006</v>
      </c>
      <c r="F68" s="6">
        <f>SUM(D68,E68)</f>
        <v>2604507.08</v>
      </c>
      <c r="G68" s="34">
        <f>SUM(G4:G67)</f>
        <v>0.99999999999999978</v>
      </c>
    </row>
  </sheetData>
  <mergeCells count="3">
    <mergeCell ref="B4:B55"/>
    <mergeCell ref="B56:B67"/>
    <mergeCell ref="B1:G1"/>
  </mergeCells>
  <conditionalFormatting sqref="G4:G67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8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7793.76</v>
      </c>
      <c r="E4" s="4"/>
      <c r="F4" s="4">
        <f>SUM(D4,E4)</f>
        <v>7793.76</v>
      </c>
      <c r="G4" s="16">
        <f>F4/$F$58</f>
        <v>3.936374630764114E-3</v>
      </c>
    </row>
    <row r="5" spans="2:7" ht="14.25" thickTop="1" thickBot="1" x14ac:dyDescent="0.25">
      <c r="B5" s="57"/>
      <c r="C5" s="39" t="s">
        <v>7</v>
      </c>
      <c r="D5" s="3">
        <v>44350</v>
      </c>
      <c r="E5" s="4"/>
      <c r="F5" s="4">
        <f t="shared" ref="F5:F58" si="0">SUM(D5,E5)</f>
        <v>44350</v>
      </c>
      <c r="G5" s="16">
        <f t="shared" ref="G5:G57" si="1">F5/$F$58</f>
        <v>2.2399742213564243E-2</v>
      </c>
    </row>
    <row r="6" spans="2:7" ht="14.25" thickTop="1" thickBot="1" x14ac:dyDescent="0.25">
      <c r="B6" s="57"/>
      <c r="C6" s="39" t="s">
        <v>9</v>
      </c>
      <c r="D6" s="3">
        <v>21527.8</v>
      </c>
      <c r="E6" s="4"/>
      <c r="F6" s="4">
        <f t="shared" si="0"/>
        <v>21527.8</v>
      </c>
      <c r="G6" s="16">
        <f t="shared" si="1"/>
        <v>1.0872991441379218E-2</v>
      </c>
    </row>
    <row r="7" spans="2:7" ht="14.25" thickTop="1" thickBot="1" x14ac:dyDescent="0.25">
      <c r="B7" s="57"/>
      <c r="C7" s="39" t="s">
        <v>10</v>
      </c>
      <c r="D7" s="3">
        <v>328.79</v>
      </c>
      <c r="E7" s="4"/>
      <c r="F7" s="4">
        <f t="shared" si="0"/>
        <v>328.79</v>
      </c>
      <c r="G7" s="16">
        <f t="shared" si="1"/>
        <v>1.6606113286128044E-4</v>
      </c>
    </row>
    <row r="8" spans="2:7" ht="14.25" thickTop="1" thickBot="1" x14ac:dyDescent="0.25">
      <c r="B8" s="57"/>
      <c r="C8" s="39" t="s">
        <v>187</v>
      </c>
      <c r="D8" s="3"/>
      <c r="E8" s="4">
        <v>133.02000000000001</v>
      </c>
      <c r="F8" s="4">
        <f t="shared" si="0"/>
        <v>133.02000000000001</v>
      </c>
      <c r="G8" s="16">
        <f t="shared" si="1"/>
        <v>6.7184074616647482E-5</v>
      </c>
    </row>
    <row r="9" spans="2:7" ht="14.25" thickTop="1" thickBot="1" x14ac:dyDescent="0.25">
      <c r="B9" s="57"/>
      <c r="C9" s="39" t="s">
        <v>11</v>
      </c>
      <c r="D9" s="3">
        <v>72.069999999999993</v>
      </c>
      <c r="E9" s="4"/>
      <c r="F9" s="4">
        <f t="shared" si="0"/>
        <v>72.069999999999993</v>
      </c>
      <c r="G9" s="16">
        <f t="shared" si="1"/>
        <v>3.6400212431377113E-5</v>
      </c>
    </row>
    <row r="10" spans="2:7" ht="14.25" thickTop="1" thickBot="1" x14ac:dyDescent="0.25">
      <c r="B10" s="57"/>
      <c r="C10" s="39" t="s">
        <v>13</v>
      </c>
      <c r="D10" s="3"/>
      <c r="E10" s="4">
        <v>82.3</v>
      </c>
      <c r="F10" s="4">
        <f t="shared" si="0"/>
        <v>82.3</v>
      </c>
      <c r="G10" s="16">
        <f t="shared" si="1"/>
        <v>4.1567052630808054E-5</v>
      </c>
    </row>
    <row r="11" spans="2:7" ht="14.25" thickTop="1" thickBot="1" x14ac:dyDescent="0.25">
      <c r="B11" s="57"/>
      <c r="C11" s="39" t="s">
        <v>16</v>
      </c>
      <c r="D11" s="3"/>
      <c r="E11" s="4">
        <v>1745</v>
      </c>
      <c r="F11" s="4">
        <f t="shared" si="0"/>
        <v>1745</v>
      </c>
      <c r="G11" s="16">
        <f t="shared" si="1"/>
        <v>8.8134273196549279E-4</v>
      </c>
    </row>
    <row r="12" spans="2:7" ht="14.25" thickTop="1" thickBot="1" x14ac:dyDescent="0.25">
      <c r="B12" s="57"/>
      <c r="C12" s="39" t="s">
        <v>19</v>
      </c>
      <c r="D12" s="3"/>
      <c r="E12" s="4">
        <v>3015.75</v>
      </c>
      <c r="F12" s="4">
        <f t="shared" si="0"/>
        <v>3015.75</v>
      </c>
      <c r="G12" s="16">
        <f t="shared" si="1"/>
        <v>1.5231572171489599E-3</v>
      </c>
    </row>
    <row r="13" spans="2:7" ht="14.25" thickTop="1" thickBot="1" x14ac:dyDescent="0.25">
      <c r="B13" s="57"/>
      <c r="C13" s="39" t="s">
        <v>21</v>
      </c>
      <c r="D13" s="3"/>
      <c r="E13" s="4">
        <v>3872</v>
      </c>
      <c r="F13" s="4">
        <f t="shared" si="0"/>
        <v>3872</v>
      </c>
      <c r="G13" s="16">
        <f t="shared" si="1"/>
        <v>1.9556212367738612E-3</v>
      </c>
    </row>
    <row r="14" spans="2:7" ht="14.25" thickTop="1" thickBot="1" x14ac:dyDescent="0.25">
      <c r="B14" s="57"/>
      <c r="C14" s="39" t="s">
        <v>23</v>
      </c>
      <c r="D14" s="3">
        <v>2459.2399999999998</v>
      </c>
      <c r="E14" s="4"/>
      <c r="F14" s="4">
        <f t="shared" si="0"/>
        <v>2459.2399999999998</v>
      </c>
      <c r="G14" s="16">
        <f t="shared" si="1"/>
        <v>1.2420821204348529E-3</v>
      </c>
    </row>
    <row r="15" spans="2:7" ht="14.25" thickTop="1" thickBot="1" x14ac:dyDescent="0.25">
      <c r="B15" s="57"/>
      <c r="C15" s="39" t="s">
        <v>24</v>
      </c>
      <c r="D15" s="3">
        <v>11743.11</v>
      </c>
      <c r="E15" s="4">
        <v>8443.66</v>
      </c>
      <c r="F15" s="4">
        <f t="shared" si="0"/>
        <v>20186.77</v>
      </c>
      <c r="G15" s="16">
        <f t="shared" si="1"/>
        <v>1.0195680814532407E-2</v>
      </c>
    </row>
    <row r="16" spans="2:7" ht="14.25" thickTop="1" thickBot="1" x14ac:dyDescent="0.25">
      <c r="B16" s="57"/>
      <c r="C16" s="39" t="s">
        <v>25</v>
      </c>
      <c r="D16" s="3">
        <v>5225.6499999999996</v>
      </c>
      <c r="E16" s="4">
        <v>71.760000000000005</v>
      </c>
      <c r="F16" s="4">
        <f t="shared" si="0"/>
        <v>5297.41</v>
      </c>
      <c r="G16" s="16">
        <f t="shared" si="1"/>
        <v>2.6755494565852841E-3</v>
      </c>
    </row>
    <row r="17" spans="2:7" ht="14.25" thickTop="1" thickBot="1" x14ac:dyDescent="0.25">
      <c r="B17" s="57"/>
      <c r="C17" s="39" t="s">
        <v>27</v>
      </c>
      <c r="D17" s="3">
        <v>4327.6000000000004</v>
      </c>
      <c r="E17" s="4">
        <v>2715.08</v>
      </c>
      <c r="F17" s="4">
        <f t="shared" si="0"/>
        <v>7042.68</v>
      </c>
      <c r="G17" s="16">
        <f t="shared" si="1"/>
        <v>3.5570285567671847E-3</v>
      </c>
    </row>
    <row r="18" spans="2:7" ht="14.25" thickTop="1" thickBot="1" x14ac:dyDescent="0.25">
      <c r="B18" s="57"/>
      <c r="C18" s="39" t="s">
        <v>28</v>
      </c>
      <c r="D18" s="3"/>
      <c r="E18" s="4">
        <v>1058.4000000000001</v>
      </c>
      <c r="F18" s="4">
        <f t="shared" si="0"/>
        <v>1058.4000000000001</v>
      </c>
      <c r="G18" s="16">
        <f t="shared" si="1"/>
        <v>5.3456340831649146E-4</v>
      </c>
    </row>
    <row r="19" spans="2:7" ht="14.25" thickTop="1" thickBot="1" x14ac:dyDescent="0.25">
      <c r="B19" s="57"/>
      <c r="C19" s="39" t="s">
        <v>29</v>
      </c>
      <c r="D19" s="3"/>
      <c r="E19" s="4">
        <v>3564.11</v>
      </c>
      <c r="F19" s="4">
        <f t="shared" si="0"/>
        <v>3564.11</v>
      </c>
      <c r="G19" s="16">
        <f t="shared" si="1"/>
        <v>1.80011601399744E-3</v>
      </c>
    </row>
    <row r="20" spans="2:7" ht="14.25" thickTop="1" thickBot="1" x14ac:dyDescent="0.25">
      <c r="B20" s="57"/>
      <c r="C20" s="39" t="s">
        <v>30</v>
      </c>
      <c r="D20" s="3">
        <v>427.24</v>
      </c>
      <c r="E20" s="4"/>
      <c r="F20" s="4">
        <f t="shared" si="0"/>
        <v>427.24</v>
      </c>
      <c r="G20" s="16">
        <f t="shared" si="1"/>
        <v>2.1578502510311584E-4</v>
      </c>
    </row>
    <row r="21" spans="2:7" ht="14.25" thickTop="1" thickBot="1" x14ac:dyDescent="0.25">
      <c r="B21" s="57"/>
      <c r="C21" s="39" t="s">
        <v>31</v>
      </c>
      <c r="D21" s="3"/>
      <c r="E21" s="4">
        <v>567.25</v>
      </c>
      <c r="F21" s="4">
        <f t="shared" si="0"/>
        <v>567.25</v>
      </c>
      <c r="G21" s="16">
        <f t="shared" si="1"/>
        <v>2.8649952132230706E-4</v>
      </c>
    </row>
    <row r="22" spans="2:7" ht="14.25" thickTop="1" thickBot="1" x14ac:dyDescent="0.25">
      <c r="B22" s="57"/>
      <c r="C22" s="39" t="s">
        <v>33</v>
      </c>
      <c r="D22" s="3"/>
      <c r="E22" s="4">
        <v>273</v>
      </c>
      <c r="F22" s="4">
        <f t="shared" si="0"/>
        <v>273</v>
      </c>
      <c r="G22" s="16">
        <f t="shared" si="1"/>
        <v>1.3788341881179343E-4</v>
      </c>
    </row>
    <row r="23" spans="2:7" ht="14.25" thickTop="1" thickBot="1" x14ac:dyDescent="0.25">
      <c r="B23" s="57"/>
      <c r="C23" s="39" t="s">
        <v>34</v>
      </c>
      <c r="D23" s="3">
        <v>59.29</v>
      </c>
      <c r="E23" s="4">
        <v>524.48</v>
      </c>
      <c r="F23" s="4">
        <f t="shared" si="0"/>
        <v>583.77</v>
      </c>
      <c r="G23" s="16">
        <f t="shared" si="1"/>
        <v>2.9484323589655916E-4</v>
      </c>
    </row>
    <row r="24" spans="2:7" ht="14.25" thickTop="1" thickBot="1" x14ac:dyDescent="0.25">
      <c r="B24" s="57"/>
      <c r="C24" s="39" t="s">
        <v>35</v>
      </c>
      <c r="D24" s="3"/>
      <c r="E24" s="4">
        <v>330.21</v>
      </c>
      <c r="F24" s="4">
        <f t="shared" si="0"/>
        <v>330.21</v>
      </c>
      <c r="G24" s="16">
        <f t="shared" si="1"/>
        <v>1.6677832866608902E-4</v>
      </c>
    </row>
    <row r="25" spans="2:7" ht="14.25" thickTop="1" thickBot="1" x14ac:dyDescent="0.25">
      <c r="B25" s="57"/>
      <c r="C25" s="39" t="s">
        <v>37</v>
      </c>
      <c r="D25" s="3"/>
      <c r="E25" s="4">
        <v>1205.48</v>
      </c>
      <c r="F25" s="4">
        <f t="shared" si="0"/>
        <v>1205.48</v>
      </c>
      <c r="G25" s="16">
        <f t="shared" si="1"/>
        <v>6.0884873153568039E-4</v>
      </c>
    </row>
    <row r="26" spans="2:7" ht="14.25" thickTop="1" thickBot="1" x14ac:dyDescent="0.25">
      <c r="B26" s="57"/>
      <c r="C26" s="39" t="s">
        <v>38</v>
      </c>
      <c r="D26" s="3">
        <v>1793.54</v>
      </c>
      <c r="E26" s="4"/>
      <c r="F26" s="4">
        <f t="shared" si="0"/>
        <v>1793.54</v>
      </c>
      <c r="G26" s="16">
        <f t="shared" si="1"/>
        <v>9.0585870687071056E-4</v>
      </c>
    </row>
    <row r="27" spans="2:7" ht="14.25" thickTop="1" thickBot="1" x14ac:dyDescent="0.25">
      <c r="B27" s="57"/>
      <c r="C27" s="39" t="s">
        <v>39</v>
      </c>
      <c r="D27" s="3"/>
      <c r="E27" s="4">
        <v>1261.98</v>
      </c>
      <c r="F27" s="4">
        <f t="shared" si="0"/>
        <v>1261.98</v>
      </c>
      <c r="G27" s="16">
        <f t="shared" si="1"/>
        <v>6.3738504348757169E-4</v>
      </c>
    </row>
    <row r="28" spans="2:7" ht="14.25" thickTop="1" thickBot="1" x14ac:dyDescent="0.25">
      <c r="B28" s="57"/>
      <c r="C28" s="39" t="s">
        <v>40</v>
      </c>
      <c r="D28" s="3">
        <v>1824.65</v>
      </c>
      <c r="E28" s="4"/>
      <c r="F28" s="4">
        <f t="shared" si="0"/>
        <v>1824.65</v>
      </c>
      <c r="G28" s="16">
        <f t="shared" si="1"/>
        <v>9.2157135580563695E-4</v>
      </c>
    </row>
    <row r="29" spans="2:7" ht="14.25" thickTop="1" thickBot="1" x14ac:dyDescent="0.25">
      <c r="B29" s="57"/>
      <c r="C29" s="39" t="s">
        <v>41</v>
      </c>
      <c r="D29" s="3"/>
      <c r="E29" s="4">
        <v>3649.52</v>
      </c>
      <c r="F29" s="4">
        <f t="shared" si="0"/>
        <v>3649.52</v>
      </c>
      <c r="G29" s="16">
        <f t="shared" si="1"/>
        <v>1.8432538264542724E-3</v>
      </c>
    </row>
    <row r="30" spans="2:7" ht="14.25" thickTop="1" thickBot="1" x14ac:dyDescent="0.25">
      <c r="B30" s="57"/>
      <c r="C30" s="39" t="s">
        <v>45</v>
      </c>
      <c r="D30" s="3">
        <v>66260.929999999993</v>
      </c>
      <c r="E30" s="4"/>
      <c r="F30" s="4">
        <f t="shared" si="0"/>
        <v>66260.929999999993</v>
      </c>
      <c r="G30" s="16">
        <f t="shared" si="1"/>
        <v>3.346624015402537E-2</v>
      </c>
    </row>
    <row r="31" spans="2:7" ht="14.25" thickTop="1" thickBot="1" x14ac:dyDescent="0.25">
      <c r="B31" s="57"/>
      <c r="C31" s="39" t="s">
        <v>46</v>
      </c>
      <c r="D31" s="3">
        <v>183</v>
      </c>
      <c r="E31" s="4"/>
      <c r="F31" s="4">
        <f t="shared" si="0"/>
        <v>183</v>
      </c>
      <c r="G31" s="16">
        <f t="shared" si="1"/>
        <v>9.2427346676037352E-5</v>
      </c>
    </row>
    <row r="32" spans="2:7" ht="14.25" thickTop="1" thickBot="1" x14ac:dyDescent="0.25">
      <c r="B32" s="57"/>
      <c r="C32" s="11" t="s">
        <v>48</v>
      </c>
      <c r="D32" s="12">
        <v>134772.44</v>
      </c>
      <c r="E32" s="13"/>
      <c r="F32" s="13">
        <f t="shared" si="0"/>
        <v>134772.44</v>
      </c>
      <c r="G32" s="38">
        <f t="shared" si="1"/>
        <v>6.8069175050576192E-2</v>
      </c>
    </row>
    <row r="33" spans="2:7" ht="14.25" thickTop="1" thickBot="1" x14ac:dyDescent="0.25">
      <c r="B33" s="57"/>
      <c r="C33" s="11" t="s">
        <v>49</v>
      </c>
      <c r="D33" s="12">
        <v>327230.53999999998</v>
      </c>
      <c r="E33" s="13">
        <v>42728.85</v>
      </c>
      <c r="F33" s="13">
        <f t="shared" si="0"/>
        <v>369959.38999999996</v>
      </c>
      <c r="G33" s="38">
        <f t="shared" si="1"/>
        <v>0.18685445243489235</v>
      </c>
    </row>
    <row r="34" spans="2:7" ht="14.25" thickTop="1" thickBot="1" x14ac:dyDescent="0.25">
      <c r="B34" s="57"/>
      <c r="C34" s="11" t="s">
        <v>50</v>
      </c>
      <c r="D34" s="12">
        <v>166523.43</v>
      </c>
      <c r="E34" s="13"/>
      <c r="F34" s="13">
        <f t="shared" si="0"/>
        <v>166523.43</v>
      </c>
      <c r="G34" s="38">
        <f t="shared" si="1"/>
        <v>8.4105567181928076E-2</v>
      </c>
    </row>
    <row r="35" spans="2:7" ht="14.25" thickTop="1" thickBot="1" x14ac:dyDescent="0.25">
      <c r="B35" s="57"/>
      <c r="C35" s="39" t="s">
        <v>190</v>
      </c>
      <c r="D35" s="3">
        <v>11160</v>
      </c>
      <c r="E35" s="4"/>
      <c r="F35" s="4">
        <f t="shared" si="0"/>
        <v>11160</v>
      </c>
      <c r="G35" s="16">
        <f t="shared" si="1"/>
        <v>5.6365529448337533E-3</v>
      </c>
    </row>
    <row r="36" spans="2:7" ht="14.25" thickTop="1" thickBot="1" x14ac:dyDescent="0.25">
      <c r="B36" s="57"/>
      <c r="C36" s="11" t="s">
        <v>56</v>
      </c>
      <c r="D36" s="12">
        <v>87053.41</v>
      </c>
      <c r="E36" s="13">
        <v>30129.599999999999</v>
      </c>
      <c r="F36" s="13">
        <f t="shared" si="0"/>
        <v>117183.01000000001</v>
      </c>
      <c r="G36" s="38">
        <f t="shared" si="1"/>
        <v>5.9185326173833618E-2</v>
      </c>
    </row>
    <row r="37" spans="2:7" ht="14.25" thickTop="1" thickBot="1" x14ac:dyDescent="0.25">
      <c r="B37" s="57"/>
      <c r="C37" s="39" t="s">
        <v>57</v>
      </c>
      <c r="D37" s="3">
        <v>7994.66</v>
      </c>
      <c r="E37" s="4">
        <v>20103.400000000001</v>
      </c>
      <c r="F37" s="4">
        <f t="shared" si="0"/>
        <v>28098.06</v>
      </c>
      <c r="G37" s="16">
        <f t="shared" si="1"/>
        <v>1.4191416024831137E-2</v>
      </c>
    </row>
    <row r="38" spans="2:7" ht="14.25" thickTop="1" thickBot="1" x14ac:dyDescent="0.25">
      <c r="B38" s="57"/>
      <c r="C38" s="39" t="s">
        <v>62</v>
      </c>
      <c r="D38" s="3">
        <v>8488.9699999999993</v>
      </c>
      <c r="E38" s="4">
        <v>44028.38</v>
      </c>
      <c r="F38" s="4">
        <f t="shared" si="0"/>
        <v>52517.35</v>
      </c>
      <c r="G38" s="16">
        <f t="shared" si="1"/>
        <v>2.6524804999763882E-2</v>
      </c>
    </row>
    <row r="39" spans="2:7" ht="14.25" thickTop="1" thickBot="1" x14ac:dyDescent="0.25">
      <c r="B39" s="57"/>
      <c r="C39" s="11" t="s">
        <v>63</v>
      </c>
      <c r="D39" s="12">
        <v>144502</v>
      </c>
      <c r="E39" s="13">
        <v>39958.32</v>
      </c>
      <c r="F39" s="13">
        <f t="shared" si="0"/>
        <v>184460.32</v>
      </c>
      <c r="G39" s="38">
        <f t="shared" si="1"/>
        <v>9.3164906801162767E-2</v>
      </c>
    </row>
    <row r="40" spans="2:7" ht="14.25" thickTop="1" thickBot="1" x14ac:dyDescent="0.25">
      <c r="B40" s="57"/>
      <c r="C40" s="39" t="s">
        <v>64</v>
      </c>
      <c r="D40" s="3">
        <v>25197.72</v>
      </c>
      <c r="E40" s="4">
        <v>6096.35</v>
      </c>
      <c r="F40" s="4">
        <f t="shared" si="0"/>
        <v>31294.07</v>
      </c>
      <c r="G40" s="16">
        <f t="shared" si="1"/>
        <v>1.5805616703793334E-2</v>
      </c>
    </row>
    <row r="41" spans="2:7" ht="14.25" thickTop="1" thickBot="1" x14ac:dyDescent="0.25">
      <c r="B41" s="57"/>
      <c r="C41" s="39" t="s">
        <v>65</v>
      </c>
      <c r="D41" s="3">
        <v>2272.62</v>
      </c>
      <c r="E41" s="4">
        <v>1852.39</v>
      </c>
      <c r="F41" s="4">
        <f t="shared" si="0"/>
        <v>4125.01</v>
      </c>
      <c r="G41" s="16">
        <f t="shared" si="1"/>
        <v>2.0834083568968351E-3</v>
      </c>
    </row>
    <row r="42" spans="2:7" ht="14.25" thickTop="1" thickBot="1" x14ac:dyDescent="0.25">
      <c r="B42" s="57"/>
      <c r="C42" s="39" t="s">
        <v>67</v>
      </c>
      <c r="D42" s="3">
        <v>50071.73</v>
      </c>
      <c r="E42" s="4">
        <v>2308.4899999999998</v>
      </c>
      <c r="F42" s="4">
        <f t="shared" si="0"/>
        <v>52380.22</v>
      </c>
      <c r="G42" s="16">
        <f t="shared" si="1"/>
        <v>2.6455545097853035E-2</v>
      </c>
    </row>
    <row r="43" spans="2:7" ht="14.25" thickTop="1" thickBot="1" x14ac:dyDescent="0.25">
      <c r="B43" s="57"/>
      <c r="C43" s="39" t="s">
        <v>70</v>
      </c>
      <c r="D43" s="3">
        <v>6229.14</v>
      </c>
      <c r="E43" s="4">
        <v>1235.4000000000001</v>
      </c>
      <c r="F43" s="4">
        <f t="shared" si="0"/>
        <v>7464.5400000000009</v>
      </c>
      <c r="G43" s="16">
        <f t="shared" si="1"/>
        <v>3.7700963188915188E-3</v>
      </c>
    </row>
    <row r="44" spans="2:7" ht="14.25" thickTop="1" thickBot="1" x14ac:dyDescent="0.25">
      <c r="B44" s="57"/>
      <c r="C44" s="39" t="s">
        <v>71</v>
      </c>
      <c r="D44" s="3">
        <v>14748.02</v>
      </c>
      <c r="E44" s="4"/>
      <c r="F44" s="4">
        <f t="shared" si="0"/>
        <v>14748.02</v>
      </c>
      <c r="G44" s="16">
        <f t="shared" si="1"/>
        <v>7.4487451219952591E-3</v>
      </c>
    </row>
    <row r="45" spans="2:7" ht="14.25" thickTop="1" thickBot="1" x14ac:dyDescent="0.25">
      <c r="B45" s="57"/>
      <c r="C45" s="39" t="s">
        <v>73</v>
      </c>
      <c r="D45" s="3"/>
      <c r="E45" s="4">
        <v>20179.54</v>
      </c>
      <c r="F45" s="4">
        <f t="shared" si="0"/>
        <v>20179.54</v>
      </c>
      <c r="G45" s="16">
        <f t="shared" si="1"/>
        <v>1.0192029176737501E-2</v>
      </c>
    </row>
    <row r="46" spans="2:7" ht="14.25" thickTop="1" thickBot="1" x14ac:dyDescent="0.25">
      <c r="B46" s="57"/>
      <c r="C46" s="39" t="s">
        <v>49</v>
      </c>
      <c r="D46" s="3">
        <v>941.7</v>
      </c>
      <c r="E46" s="4">
        <v>4140.16</v>
      </c>
      <c r="F46" s="4">
        <f t="shared" si="0"/>
        <v>5081.8599999999997</v>
      </c>
      <c r="G46" s="16">
        <f t="shared" si="1"/>
        <v>2.5666821638201482E-3</v>
      </c>
    </row>
    <row r="47" spans="2:7" ht="14.25" thickTop="1" thickBot="1" x14ac:dyDescent="0.25">
      <c r="B47" s="57"/>
      <c r="C47" s="39" t="s">
        <v>46</v>
      </c>
      <c r="D47" s="3"/>
      <c r="E47" s="4">
        <v>14684.67</v>
      </c>
      <c r="F47" s="4">
        <f t="shared" si="0"/>
        <v>14684.67</v>
      </c>
      <c r="G47" s="16">
        <f t="shared" si="1"/>
        <v>7.4167490978863685E-3</v>
      </c>
    </row>
    <row r="48" spans="2:7" ht="14.25" thickTop="1" thickBot="1" x14ac:dyDescent="0.25">
      <c r="B48" s="57"/>
      <c r="C48" s="39" t="s">
        <v>78</v>
      </c>
      <c r="D48" s="3">
        <v>2400</v>
      </c>
      <c r="E48" s="4"/>
      <c r="F48" s="4">
        <f t="shared" si="0"/>
        <v>2400</v>
      </c>
      <c r="G48" s="16">
        <f t="shared" si="1"/>
        <v>1.2121619236201619E-3</v>
      </c>
    </row>
    <row r="49" spans="2:7" ht="14.25" thickTop="1" thickBot="1" x14ac:dyDescent="0.25">
      <c r="B49" s="57"/>
      <c r="C49" s="39" t="s">
        <v>85</v>
      </c>
      <c r="D49" s="3">
        <v>31788.42</v>
      </c>
      <c r="E49" s="4">
        <v>6549.44</v>
      </c>
      <c r="F49" s="4">
        <f t="shared" si="0"/>
        <v>38337.86</v>
      </c>
      <c r="G49" s="16">
        <f t="shared" si="1"/>
        <v>1.9363205885450194E-2</v>
      </c>
    </row>
    <row r="50" spans="2:7" ht="14.25" thickTop="1" thickBot="1" x14ac:dyDescent="0.25">
      <c r="B50" s="57"/>
      <c r="C50" s="39" t="s">
        <v>214</v>
      </c>
      <c r="D50" s="3"/>
      <c r="E50" s="4">
        <v>1498</v>
      </c>
      <c r="F50" s="4">
        <f t="shared" si="0"/>
        <v>1498</v>
      </c>
      <c r="G50" s="16">
        <f t="shared" si="1"/>
        <v>7.5659106732625116E-4</v>
      </c>
    </row>
    <row r="51" spans="2:7" ht="14.25" thickTop="1" thickBot="1" x14ac:dyDescent="0.25">
      <c r="B51" s="57"/>
      <c r="C51" s="39" t="s">
        <v>86</v>
      </c>
      <c r="D51" s="3"/>
      <c r="E51" s="4">
        <v>14431</v>
      </c>
      <c r="F51" s="4">
        <f t="shared" si="0"/>
        <v>14431</v>
      </c>
      <c r="G51" s="16">
        <f t="shared" si="1"/>
        <v>7.2886286332343991E-3</v>
      </c>
    </row>
    <row r="52" spans="2:7" ht="14.25" thickTop="1" thickBot="1" x14ac:dyDescent="0.25">
      <c r="B52" s="57"/>
      <c r="C52" s="39" t="s">
        <v>90</v>
      </c>
      <c r="D52" s="3">
        <v>251.95</v>
      </c>
      <c r="E52" s="4"/>
      <c r="F52" s="4">
        <f t="shared" si="0"/>
        <v>251.95</v>
      </c>
      <c r="G52" s="16">
        <f t="shared" si="1"/>
        <v>1.2725174860670824E-4</v>
      </c>
    </row>
    <row r="53" spans="2:7" ht="14.25" thickTop="1" thickBot="1" x14ac:dyDescent="0.25">
      <c r="B53" s="57"/>
      <c r="C53" s="39" t="s">
        <v>93</v>
      </c>
      <c r="D53" s="3">
        <v>12402.16</v>
      </c>
      <c r="E53" s="4"/>
      <c r="F53" s="4">
        <f t="shared" si="0"/>
        <v>12402.16</v>
      </c>
      <c r="G53" s="16">
        <f t="shared" si="1"/>
        <v>6.2639275511020952E-3</v>
      </c>
    </row>
    <row r="54" spans="2:7" ht="14.25" thickTop="1" thickBot="1" x14ac:dyDescent="0.25">
      <c r="B54" s="57"/>
      <c r="C54" s="39" t="s">
        <v>76</v>
      </c>
      <c r="D54" s="3">
        <v>8981.7000000000007</v>
      </c>
      <c r="E54" s="4">
        <v>1572.74</v>
      </c>
      <c r="F54" s="4">
        <f t="shared" si="0"/>
        <v>10554.44</v>
      </c>
      <c r="G54" s="16">
        <f t="shared" si="1"/>
        <v>5.3307042888056594E-3</v>
      </c>
    </row>
    <row r="55" spans="2:7" ht="14.25" thickTop="1" thickBot="1" x14ac:dyDescent="0.25">
      <c r="B55" s="57" t="s">
        <v>102</v>
      </c>
      <c r="C55" s="39" t="s">
        <v>7</v>
      </c>
      <c r="D55" s="3">
        <v>43950</v>
      </c>
      <c r="E55" s="4"/>
      <c r="F55" s="4">
        <f t="shared" si="0"/>
        <v>43950</v>
      </c>
      <c r="G55" s="16">
        <f t="shared" si="1"/>
        <v>2.2197715226294216E-2</v>
      </c>
    </row>
    <row r="56" spans="2:7" ht="14.25" thickTop="1" thickBot="1" x14ac:dyDescent="0.25">
      <c r="B56" s="57"/>
      <c r="C56" s="11" t="s">
        <v>56</v>
      </c>
      <c r="D56" s="12"/>
      <c r="E56" s="13">
        <v>180000</v>
      </c>
      <c r="F56" s="13">
        <f t="shared" si="0"/>
        <v>180000</v>
      </c>
      <c r="G56" s="38">
        <f t="shared" si="1"/>
        <v>9.0912144271512146E-2</v>
      </c>
    </row>
    <row r="57" spans="2:7" ht="14.25" thickTop="1" thickBot="1" x14ac:dyDescent="0.25">
      <c r="B57" s="57"/>
      <c r="C57" s="11" t="s">
        <v>62</v>
      </c>
      <c r="D57" s="12">
        <v>88667.62</v>
      </c>
      <c r="E57" s="13">
        <v>171918.87</v>
      </c>
      <c r="F57" s="13">
        <f t="shared" si="0"/>
        <v>260586.49</v>
      </c>
      <c r="G57" s="38">
        <f t="shared" si="1"/>
        <v>0.13161375874492753</v>
      </c>
    </row>
    <row r="58" spans="2:7" ht="13.5" thickTop="1" x14ac:dyDescent="0.2">
      <c r="B58" s="44"/>
      <c r="C58" s="17"/>
      <c r="D58" s="5">
        <v>1344004.9</v>
      </c>
      <c r="E58" s="6">
        <v>635928.6</v>
      </c>
      <c r="F58" s="6">
        <f t="shared" si="0"/>
        <v>1979933.5</v>
      </c>
      <c r="G58" s="34">
        <f>SUM(G4:G57)</f>
        <v>0.99999999999999967</v>
      </c>
    </row>
  </sheetData>
  <mergeCells count="3">
    <mergeCell ref="B4:B54"/>
    <mergeCell ref="B55:B57"/>
    <mergeCell ref="B1:G1"/>
  </mergeCells>
  <conditionalFormatting sqref="G4:G57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12427.84</v>
      </c>
      <c r="E4" s="4"/>
      <c r="F4" s="4">
        <f>SUM(D4,E4)</f>
        <v>12427.84</v>
      </c>
      <c r="G4" s="16">
        <f>F4/$F$47</f>
        <v>7.3900713184957842E-3</v>
      </c>
    </row>
    <row r="5" spans="2:7" ht="14.25" thickTop="1" thickBot="1" x14ac:dyDescent="0.25">
      <c r="B5" s="57"/>
      <c r="C5" s="39" t="s">
        <v>7</v>
      </c>
      <c r="D5" s="3">
        <v>52650</v>
      </c>
      <c r="E5" s="4"/>
      <c r="F5" s="4">
        <f t="shared" ref="F5:F47" si="0">SUM(D5,E5)</f>
        <v>52650</v>
      </c>
      <c r="G5" s="16">
        <f t="shared" ref="G5:G46" si="1">F5/$F$47</f>
        <v>3.1307713562357016E-2</v>
      </c>
    </row>
    <row r="6" spans="2:7" ht="14.25" thickTop="1" thickBot="1" x14ac:dyDescent="0.25">
      <c r="B6" s="57"/>
      <c r="C6" s="39" t="s">
        <v>9</v>
      </c>
      <c r="D6" s="3">
        <v>9329.32</v>
      </c>
      <c r="E6" s="4"/>
      <c r="F6" s="4">
        <f t="shared" si="0"/>
        <v>9329.32</v>
      </c>
      <c r="G6" s="16">
        <f t="shared" si="1"/>
        <v>5.5475722372567635E-3</v>
      </c>
    </row>
    <row r="7" spans="2:7" ht="14.25" thickTop="1" thickBot="1" x14ac:dyDescent="0.25">
      <c r="B7" s="57"/>
      <c r="C7" s="39" t="s">
        <v>17</v>
      </c>
      <c r="D7" s="3">
        <v>130.9</v>
      </c>
      <c r="E7" s="4">
        <v>4659.75</v>
      </c>
      <c r="F7" s="4">
        <f t="shared" si="0"/>
        <v>4790.6499999999996</v>
      </c>
      <c r="G7" s="16">
        <f t="shared" si="1"/>
        <v>2.848704614957372E-3</v>
      </c>
    </row>
    <row r="8" spans="2:7" ht="14.25" thickTop="1" thickBot="1" x14ac:dyDescent="0.25">
      <c r="B8" s="57"/>
      <c r="C8" s="39" t="s">
        <v>20</v>
      </c>
      <c r="D8" s="3">
        <v>2414.92</v>
      </c>
      <c r="E8" s="4"/>
      <c r="F8" s="4">
        <f t="shared" si="0"/>
        <v>2414.92</v>
      </c>
      <c r="G8" s="16">
        <f t="shared" si="1"/>
        <v>1.436004247597478E-3</v>
      </c>
    </row>
    <row r="9" spans="2:7" ht="14.25" thickTop="1" thickBot="1" x14ac:dyDescent="0.25">
      <c r="B9" s="57"/>
      <c r="C9" s="39" t="s">
        <v>27</v>
      </c>
      <c r="D9" s="3">
        <v>3741.25</v>
      </c>
      <c r="E9" s="4">
        <v>827</v>
      </c>
      <c r="F9" s="4">
        <f t="shared" si="0"/>
        <v>4568.25</v>
      </c>
      <c r="G9" s="16">
        <f t="shared" si="1"/>
        <v>2.7164570271839971E-3</v>
      </c>
    </row>
    <row r="10" spans="2:7" ht="14.25" thickTop="1" thickBot="1" x14ac:dyDescent="0.25">
      <c r="B10" s="57"/>
      <c r="C10" s="39" t="s">
        <v>28</v>
      </c>
      <c r="D10" s="3">
        <v>385</v>
      </c>
      <c r="E10" s="4"/>
      <c r="F10" s="4">
        <f t="shared" si="0"/>
        <v>385</v>
      </c>
      <c r="G10" s="16">
        <f t="shared" si="1"/>
        <v>2.2893579717962872E-4</v>
      </c>
    </row>
    <row r="11" spans="2:7" ht="14.25" thickTop="1" thickBot="1" x14ac:dyDescent="0.25">
      <c r="B11" s="57"/>
      <c r="C11" s="39" t="s">
        <v>29</v>
      </c>
      <c r="D11" s="3">
        <v>10096.98</v>
      </c>
      <c r="E11" s="4"/>
      <c r="F11" s="4">
        <f t="shared" si="0"/>
        <v>10096.98</v>
      </c>
      <c r="G11" s="16">
        <f t="shared" si="1"/>
        <v>6.0040523776799153E-3</v>
      </c>
    </row>
    <row r="12" spans="2:7" ht="14.25" thickTop="1" thickBot="1" x14ac:dyDescent="0.25">
      <c r="B12" s="57"/>
      <c r="C12" s="39" t="s">
        <v>188</v>
      </c>
      <c r="D12" s="3">
        <v>2403.6999999999998</v>
      </c>
      <c r="E12" s="4">
        <v>2008.75</v>
      </c>
      <c r="F12" s="4">
        <f t="shared" si="0"/>
        <v>4412.45</v>
      </c>
      <c r="G12" s="16">
        <f t="shared" si="1"/>
        <v>2.6238123591305266E-3</v>
      </c>
    </row>
    <row r="13" spans="2:7" ht="14.25" thickTop="1" thickBot="1" x14ac:dyDescent="0.25">
      <c r="B13" s="57"/>
      <c r="C13" s="39" t="s">
        <v>34</v>
      </c>
      <c r="D13" s="3">
        <v>256.07</v>
      </c>
      <c r="E13" s="4">
        <v>263.2</v>
      </c>
      <c r="F13" s="4">
        <f t="shared" si="0"/>
        <v>519.27</v>
      </c>
      <c r="G13" s="16">
        <f t="shared" si="1"/>
        <v>3.08777899744067E-4</v>
      </c>
    </row>
    <row r="14" spans="2:7" ht="14.25" thickTop="1" thickBot="1" x14ac:dyDescent="0.25">
      <c r="B14" s="57"/>
      <c r="C14" s="39" t="s">
        <v>37</v>
      </c>
      <c r="D14" s="3">
        <v>1525.54</v>
      </c>
      <c r="E14" s="4">
        <v>799.81</v>
      </c>
      <c r="F14" s="4">
        <f t="shared" si="0"/>
        <v>2325.35</v>
      </c>
      <c r="G14" s="16">
        <f t="shared" si="1"/>
        <v>1.3827424830432458E-3</v>
      </c>
    </row>
    <row r="15" spans="2:7" ht="14.25" thickTop="1" thickBot="1" x14ac:dyDescent="0.25">
      <c r="B15" s="57"/>
      <c r="C15" s="39" t="s">
        <v>38</v>
      </c>
      <c r="D15" s="3"/>
      <c r="E15" s="4">
        <v>122.28</v>
      </c>
      <c r="F15" s="4">
        <f t="shared" si="0"/>
        <v>122.28</v>
      </c>
      <c r="G15" s="16">
        <f t="shared" si="1"/>
        <v>7.2712387737987013E-5</v>
      </c>
    </row>
    <row r="16" spans="2:7" ht="14.25" thickTop="1" thickBot="1" x14ac:dyDescent="0.25">
      <c r="B16" s="57"/>
      <c r="C16" s="39" t="s">
        <v>40</v>
      </c>
      <c r="D16" s="3">
        <v>1709.88</v>
      </c>
      <c r="E16" s="4"/>
      <c r="F16" s="4">
        <f t="shared" si="0"/>
        <v>1709.88</v>
      </c>
      <c r="G16" s="16">
        <f t="shared" si="1"/>
        <v>1.0167603659259833E-3</v>
      </c>
    </row>
    <row r="17" spans="2:7" ht="14.25" thickTop="1" thickBot="1" x14ac:dyDescent="0.25">
      <c r="B17" s="57"/>
      <c r="C17" s="39" t="s">
        <v>189</v>
      </c>
      <c r="D17" s="3">
        <v>3118.36</v>
      </c>
      <c r="E17" s="4"/>
      <c r="F17" s="4">
        <f t="shared" si="0"/>
        <v>3118.36</v>
      </c>
      <c r="G17" s="16">
        <f t="shared" si="1"/>
        <v>1.8542967077742002E-3</v>
      </c>
    </row>
    <row r="18" spans="2:7" ht="14.25" thickTop="1" thickBot="1" x14ac:dyDescent="0.25">
      <c r="B18" s="57"/>
      <c r="C18" s="39" t="s">
        <v>48</v>
      </c>
      <c r="D18" s="3">
        <v>34060.699999999997</v>
      </c>
      <c r="E18" s="4">
        <v>29045.51</v>
      </c>
      <c r="F18" s="4">
        <f t="shared" si="0"/>
        <v>63106.209999999992</v>
      </c>
      <c r="G18" s="16">
        <f t="shared" si="1"/>
        <v>3.7525377904766379E-2</v>
      </c>
    </row>
    <row r="19" spans="2:7" ht="14.25" thickTop="1" thickBot="1" x14ac:dyDescent="0.25">
      <c r="B19" s="57"/>
      <c r="C19" s="11" t="s">
        <v>49</v>
      </c>
      <c r="D19" s="12">
        <v>239811.17</v>
      </c>
      <c r="E19" s="13">
        <v>79321.11</v>
      </c>
      <c r="F19" s="13">
        <f t="shared" si="0"/>
        <v>319132.28000000003</v>
      </c>
      <c r="G19" s="38">
        <f t="shared" si="1"/>
        <v>0.18976831929234414</v>
      </c>
    </row>
    <row r="20" spans="2:7" ht="14.25" thickTop="1" thickBot="1" x14ac:dyDescent="0.25">
      <c r="B20" s="57"/>
      <c r="C20" s="11" t="s">
        <v>50</v>
      </c>
      <c r="D20" s="12">
        <v>181295.49</v>
      </c>
      <c r="E20" s="13">
        <v>95439.57</v>
      </c>
      <c r="F20" s="13">
        <f t="shared" si="0"/>
        <v>276735.06</v>
      </c>
      <c r="G20" s="38">
        <f t="shared" si="1"/>
        <v>0.16455730277572048</v>
      </c>
    </row>
    <row r="21" spans="2:7" ht="14.25" thickTop="1" thickBot="1" x14ac:dyDescent="0.25">
      <c r="B21" s="57"/>
      <c r="C21" s="39" t="s">
        <v>51</v>
      </c>
      <c r="D21" s="3">
        <v>25076.14</v>
      </c>
      <c r="E21" s="4">
        <v>9000</v>
      </c>
      <c r="F21" s="4">
        <f t="shared" si="0"/>
        <v>34076.14</v>
      </c>
      <c r="G21" s="16">
        <f t="shared" si="1"/>
        <v>2.0262982534297751E-2</v>
      </c>
    </row>
    <row r="22" spans="2:7" ht="14.25" thickTop="1" thickBot="1" x14ac:dyDescent="0.25">
      <c r="B22" s="57"/>
      <c r="C22" s="39" t="s">
        <v>54</v>
      </c>
      <c r="D22" s="3">
        <v>901</v>
      </c>
      <c r="E22" s="4">
        <v>884.5</v>
      </c>
      <c r="F22" s="4">
        <f t="shared" si="0"/>
        <v>1785.5</v>
      </c>
      <c r="G22" s="16">
        <f t="shared" si="1"/>
        <v>1.0617269243226677E-3</v>
      </c>
    </row>
    <row r="23" spans="2:7" ht="14.25" thickTop="1" thickBot="1" x14ac:dyDescent="0.25">
      <c r="B23" s="57"/>
      <c r="C23" s="39" t="s">
        <v>56</v>
      </c>
      <c r="D23" s="3">
        <v>9309.7900000000009</v>
      </c>
      <c r="E23" s="4">
        <v>50697.5</v>
      </c>
      <c r="F23" s="4">
        <f t="shared" si="0"/>
        <v>60007.29</v>
      </c>
      <c r="G23" s="16">
        <f t="shared" si="1"/>
        <v>3.568264096815367E-2</v>
      </c>
    </row>
    <row r="24" spans="2:7" ht="14.25" thickTop="1" thickBot="1" x14ac:dyDescent="0.25">
      <c r="B24" s="57"/>
      <c r="C24" s="39" t="s">
        <v>57</v>
      </c>
      <c r="D24" s="3"/>
      <c r="E24" s="4">
        <v>6249.16</v>
      </c>
      <c r="F24" s="4">
        <f t="shared" si="0"/>
        <v>6249.16</v>
      </c>
      <c r="G24" s="16">
        <f t="shared" si="1"/>
        <v>3.7159907176702563E-3</v>
      </c>
    </row>
    <row r="25" spans="2:7" ht="14.25" thickTop="1" thickBot="1" x14ac:dyDescent="0.25">
      <c r="B25" s="57"/>
      <c r="C25" s="11" t="s">
        <v>63</v>
      </c>
      <c r="D25" s="12">
        <v>149544.28</v>
      </c>
      <c r="E25" s="13">
        <v>31936.09</v>
      </c>
      <c r="F25" s="13">
        <f t="shared" si="0"/>
        <v>181480.37</v>
      </c>
      <c r="G25" s="38">
        <f t="shared" si="1"/>
        <v>0.10791520306078956</v>
      </c>
    </row>
    <row r="26" spans="2:7" ht="14.25" thickTop="1" thickBot="1" x14ac:dyDescent="0.25">
      <c r="B26" s="57"/>
      <c r="C26" s="39" t="s">
        <v>64</v>
      </c>
      <c r="D26" s="3">
        <v>16638.27</v>
      </c>
      <c r="E26" s="4">
        <v>8577.82</v>
      </c>
      <c r="F26" s="4">
        <f t="shared" si="0"/>
        <v>25216.09</v>
      </c>
      <c r="G26" s="16">
        <f t="shared" si="1"/>
        <v>1.4994456275073413E-2</v>
      </c>
    </row>
    <row r="27" spans="2:7" ht="14.25" thickTop="1" thickBot="1" x14ac:dyDescent="0.25">
      <c r="B27" s="57"/>
      <c r="C27" s="39" t="s">
        <v>65</v>
      </c>
      <c r="D27" s="3">
        <v>538.61</v>
      </c>
      <c r="E27" s="4">
        <v>394.88</v>
      </c>
      <c r="F27" s="4">
        <f t="shared" si="0"/>
        <v>933.49</v>
      </c>
      <c r="G27" s="16">
        <f t="shared" si="1"/>
        <v>5.5508903197197827E-4</v>
      </c>
    </row>
    <row r="28" spans="2:7" ht="14.25" thickTop="1" thickBot="1" x14ac:dyDescent="0.25">
      <c r="B28" s="57"/>
      <c r="C28" s="39" t="s">
        <v>45</v>
      </c>
      <c r="D28" s="3">
        <v>2990</v>
      </c>
      <c r="E28" s="4"/>
      <c r="F28" s="4">
        <f t="shared" si="0"/>
        <v>2990</v>
      </c>
      <c r="G28" s="16">
        <f t="shared" si="1"/>
        <v>1.7779689183560776E-3</v>
      </c>
    </row>
    <row r="29" spans="2:7" ht="14.25" thickTop="1" thickBot="1" x14ac:dyDescent="0.25">
      <c r="B29" s="57"/>
      <c r="C29" s="39" t="s">
        <v>67</v>
      </c>
      <c r="D29" s="3">
        <v>8840.9</v>
      </c>
      <c r="E29" s="4">
        <v>3919.19</v>
      </c>
      <c r="F29" s="4">
        <f t="shared" si="0"/>
        <v>12760.09</v>
      </c>
      <c r="G29" s="16">
        <f t="shared" si="1"/>
        <v>7.5876399382696332E-3</v>
      </c>
    </row>
    <row r="30" spans="2:7" ht="14.25" thickTop="1" thickBot="1" x14ac:dyDescent="0.25">
      <c r="B30" s="57"/>
      <c r="C30" s="39" t="s">
        <v>70</v>
      </c>
      <c r="D30" s="3">
        <v>11380.77</v>
      </c>
      <c r="E30" s="4"/>
      <c r="F30" s="4">
        <f t="shared" si="0"/>
        <v>11380.77</v>
      </c>
      <c r="G30" s="16">
        <f t="shared" si="1"/>
        <v>6.7674432531636452E-3</v>
      </c>
    </row>
    <row r="31" spans="2:7" ht="14.25" thickTop="1" thickBot="1" x14ac:dyDescent="0.25">
      <c r="B31" s="57"/>
      <c r="C31" s="39" t="s">
        <v>71</v>
      </c>
      <c r="D31" s="3">
        <v>5800.76</v>
      </c>
      <c r="E31" s="4"/>
      <c r="F31" s="4">
        <f t="shared" si="0"/>
        <v>5800.76</v>
      </c>
      <c r="G31" s="16">
        <f t="shared" si="1"/>
        <v>3.4493548437602678E-3</v>
      </c>
    </row>
    <row r="32" spans="2:7" ht="14.25" thickTop="1" thickBot="1" x14ac:dyDescent="0.25">
      <c r="B32" s="57"/>
      <c r="C32" s="39" t="s">
        <v>72</v>
      </c>
      <c r="D32" s="3"/>
      <c r="E32" s="4">
        <v>1396.31</v>
      </c>
      <c r="F32" s="4">
        <f t="shared" si="0"/>
        <v>1396.31</v>
      </c>
      <c r="G32" s="16">
        <f t="shared" si="1"/>
        <v>8.3029959210360361E-4</v>
      </c>
    </row>
    <row r="33" spans="2:7" ht="14.25" thickTop="1" thickBot="1" x14ac:dyDescent="0.25">
      <c r="B33" s="57"/>
      <c r="C33" s="39" t="s">
        <v>73</v>
      </c>
      <c r="D33" s="3">
        <v>14575.83</v>
      </c>
      <c r="E33" s="4">
        <v>6658.39</v>
      </c>
      <c r="F33" s="4">
        <f t="shared" si="0"/>
        <v>21234.22</v>
      </c>
      <c r="G33" s="16">
        <f t="shared" si="1"/>
        <v>1.2626683332954847E-2</v>
      </c>
    </row>
    <row r="34" spans="2:7" ht="14.25" thickTop="1" thickBot="1" x14ac:dyDescent="0.25">
      <c r="B34" s="57"/>
      <c r="C34" s="39" t="s">
        <v>49</v>
      </c>
      <c r="D34" s="3">
        <v>2354.37</v>
      </c>
      <c r="E34" s="4">
        <v>6345</v>
      </c>
      <c r="F34" s="4">
        <f t="shared" si="0"/>
        <v>8699.369999999999</v>
      </c>
      <c r="G34" s="16">
        <f t="shared" si="1"/>
        <v>5.1729797556118095E-3</v>
      </c>
    </row>
    <row r="35" spans="2:7" ht="14.25" thickTop="1" thickBot="1" x14ac:dyDescent="0.25">
      <c r="B35" s="57"/>
      <c r="C35" s="39" t="s">
        <v>76</v>
      </c>
      <c r="D35" s="3"/>
      <c r="E35" s="4">
        <v>1928.64</v>
      </c>
      <c r="F35" s="4">
        <f t="shared" si="0"/>
        <v>1928.64</v>
      </c>
      <c r="G35" s="16">
        <f t="shared" si="1"/>
        <v>1.1468434697987512E-3</v>
      </c>
    </row>
    <row r="36" spans="2:7" ht="14.25" thickTop="1" thickBot="1" x14ac:dyDescent="0.25">
      <c r="B36" s="57"/>
      <c r="C36" s="39" t="s">
        <v>83</v>
      </c>
      <c r="D36" s="3">
        <v>19320</v>
      </c>
      <c r="E36" s="4">
        <v>12880</v>
      </c>
      <c r="F36" s="4">
        <f t="shared" si="0"/>
        <v>32200</v>
      </c>
      <c r="G36" s="16">
        <f t="shared" si="1"/>
        <v>1.9147357582296222E-2</v>
      </c>
    </row>
    <row r="37" spans="2:7" ht="14.25" thickTop="1" thickBot="1" x14ac:dyDescent="0.25">
      <c r="B37" s="57"/>
      <c r="C37" s="39" t="s">
        <v>84</v>
      </c>
      <c r="D37" s="3">
        <v>406.82</v>
      </c>
      <c r="E37" s="4">
        <v>118.42</v>
      </c>
      <c r="F37" s="4">
        <f t="shared" si="0"/>
        <v>525.24</v>
      </c>
      <c r="G37" s="16">
        <f t="shared" si="1"/>
        <v>3.1232789119643684E-4</v>
      </c>
    </row>
    <row r="38" spans="2:7" ht="14.25" thickTop="1" thickBot="1" x14ac:dyDescent="0.25">
      <c r="B38" s="57"/>
      <c r="C38" s="39" t="s">
        <v>85</v>
      </c>
      <c r="D38" s="3">
        <v>9920.23</v>
      </c>
      <c r="E38" s="4">
        <v>14944.45</v>
      </c>
      <c r="F38" s="4">
        <f t="shared" si="0"/>
        <v>24864.68</v>
      </c>
      <c r="G38" s="16">
        <f t="shared" si="1"/>
        <v>1.4785494382899665E-2</v>
      </c>
    </row>
    <row r="39" spans="2:7" ht="14.25" thickTop="1" thickBot="1" x14ac:dyDescent="0.25">
      <c r="B39" s="57"/>
      <c r="C39" s="39" t="s">
        <v>89</v>
      </c>
      <c r="D39" s="3">
        <v>257.88</v>
      </c>
      <c r="E39" s="4"/>
      <c r="F39" s="4">
        <f t="shared" si="0"/>
        <v>257.88</v>
      </c>
      <c r="G39" s="16">
        <f t="shared" si="1"/>
        <v>1.5334535941995494E-4</v>
      </c>
    </row>
    <row r="40" spans="2:7" ht="14.25" thickTop="1" thickBot="1" x14ac:dyDescent="0.25">
      <c r="B40" s="57"/>
      <c r="C40" s="39" t="s">
        <v>90</v>
      </c>
      <c r="D40" s="3">
        <v>170.46</v>
      </c>
      <c r="E40" s="4"/>
      <c r="F40" s="4">
        <f t="shared" si="0"/>
        <v>170.46</v>
      </c>
      <c r="G40" s="16">
        <f t="shared" si="1"/>
        <v>1.0136206749932341E-4</v>
      </c>
    </row>
    <row r="41" spans="2:7" ht="14.25" thickTop="1" thickBot="1" x14ac:dyDescent="0.25">
      <c r="B41" s="57"/>
      <c r="C41" s="39" t="s">
        <v>94</v>
      </c>
      <c r="D41" s="3">
        <v>3989.89</v>
      </c>
      <c r="E41" s="4">
        <v>1917.47</v>
      </c>
      <c r="F41" s="4">
        <f t="shared" si="0"/>
        <v>5907.36</v>
      </c>
      <c r="G41" s="16">
        <f t="shared" si="1"/>
        <v>3.5127433008494842E-3</v>
      </c>
    </row>
    <row r="42" spans="2:7" ht="14.25" thickTop="1" thickBot="1" x14ac:dyDescent="0.25">
      <c r="B42" s="57"/>
      <c r="C42" s="39" t="s">
        <v>76</v>
      </c>
      <c r="D42" s="3">
        <v>11244.08</v>
      </c>
      <c r="E42" s="4">
        <v>11497.68</v>
      </c>
      <c r="F42" s="4">
        <f t="shared" si="0"/>
        <v>22741.760000000002</v>
      </c>
      <c r="G42" s="16">
        <f t="shared" si="1"/>
        <v>1.3523124558098166E-2</v>
      </c>
    </row>
    <row r="43" spans="2:7" ht="14.25" thickTop="1" thickBot="1" x14ac:dyDescent="0.25">
      <c r="B43" s="57"/>
      <c r="C43" s="39" t="s">
        <v>91</v>
      </c>
      <c r="D43" s="3">
        <v>0.05</v>
      </c>
      <c r="E43" s="4"/>
      <c r="F43" s="4">
        <f t="shared" si="0"/>
        <v>0.05</v>
      </c>
      <c r="G43" s="16">
        <f t="shared" si="1"/>
        <v>2.9731921711640097E-8</v>
      </c>
    </row>
    <row r="44" spans="2:7" ht="14.25" thickTop="1" thickBot="1" x14ac:dyDescent="0.25">
      <c r="B44" s="57"/>
      <c r="C44" s="39" t="s">
        <v>92</v>
      </c>
      <c r="D44" s="3">
        <v>0.01</v>
      </c>
      <c r="E44" s="4"/>
      <c r="F44" s="4">
        <f t="shared" si="0"/>
        <v>0.01</v>
      </c>
      <c r="G44" s="16">
        <f t="shared" si="1"/>
        <v>5.946384342328019E-9</v>
      </c>
    </row>
    <row r="45" spans="2:7" ht="14.25" thickTop="1" thickBot="1" x14ac:dyDescent="0.25">
      <c r="B45" s="57" t="s">
        <v>102</v>
      </c>
      <c r="C45" s="11" t="s">
        <v>7</v>
      </c>
      <c r="D45" s="12">
        <v>144110</v>
      </c>
      <c r="E45" s="13"/>
      <c r="F45" s="13">
        <f t="shared" si="0"/>
        <v>144110</v>
      </c>
      <c r="G45" s="38">
        <f t="shared" si="1"/>
        <v>8.5693344757289083E-2</v>
      </c>
    </row>
    <row r="46" spans="2:7" ht="14.25" thickTop="1" thickBot="1" x14ac:dyDescent="0.25">
      <c r="B46" s="57"/>
      <c r="C46" s="11" t="s">
        <v>62</v>
      </c>
      <c r="D46" s="12">
        <v>217620.78</v>
      </c>
      <c r="E46" s="13">
        <v>89513.67</v>
      </c>
      <c r="F46" s="13">
        <f t="shared" si="0"/>
        <v>307134.45</v>
      </c>
      <c r="G46" s="38">
        <f t="shared" si="1"/>
        <v>0.1826339484469528</v>
      </c>
    </row>
    <row r="47" spans="2:7" ht="13.5" thickTop="1" x14ac:dyDescent="0.2">
      <c r="B47" s="44"/>
      <c r="C47" s="17"/>
      <c r="D47" s="5">
        <v>1210348.04</v>
      </c>
      <c r="E47" s="6">
        <v>471346.15</v>
      </c>
      <c r="F47" s="6">
        <f t="shared" si="0"/>
        <v>1681694.19</v>
      </c>
      <c r="G47" s="34">
        <f>SUM(G4:G46)</f>
        <v>1</v>
      </c>
    </row>
  </sheetData>
  <mergeCells count="3">
    <mergeCell ref="B4:B44"/>
    <mergeCell ref="B45:B46"/>
    <mergeCell ref="B1:G1"/>
  </mergeCells>
  <conditionalFormatting sqref="G4:G46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3355.29</v>
      </c>
      <c r="E4" s="4"/>
      <c r="F4" s="4">
        <f>SUM(D4,E4)</f>
        <v>3355.29</v>
      </c>
      <c r="G4" s="16">
        <f>F4/$F$51</f>
        <v>2.269635073817779E-3</v>
      </c>
    </row>
    <row r="5" spans="2:7" ht="14.25" thickTop="1" thickBot="1" x14ac:dyDescent="0.25">
      <c r="B5" s="57"/>
      <c r="C5" s="39" t="s">
        <v>9</v>
      </c>
      <c r="D5" s="3">
        <v>22759.34</v>
      </c>
      <c r="E5" s="4"/>
      <c r="F5" s="4">
        <f t="shared" ref="F5:F51" si="0">SUM(D5,E5)</f>
        <v>22759.34</v>
      </c>
      <c r="G5" s="16">
        <f t="shared" ref="G5:G50" si="1">F5/$F$51</f>
        <v>1.5395210643772649E-2</v>
      </c>
    </row>
    <row r="6" spans="2:7" ht="14.25" thickTop="1" thickBot="1" x14ac:dyDescent="0.25">
      <c r="B6" s="57"/>
      <c r="C6" s="39" t="s">
        <v>11</v>
      </c>
      <c r="D6" s="3">
        <v>3310</v>
      </c>
      <c r="E6" s="4">
        <v>264</v>
      </c>
      <c r="F6" s="4">
        <f t="shared" si="0"/>
        <v>3574</v>
      </c>
      <c r="G6" s="16">
        <f t="shared" si="1"/>
        <v>2.4175781389461841E-3</v>
      </c>
    </row>
    <row r="7" spans="2:7" ht="14.25" thickTop="1" thickBot="1" x14ac:dyDescent="0.25">
      <c r="B7" s="57"/>
      <c r="C7" s="39" t="s">
        <v>13</v>
      </c>
      <c r="D7" s="3">
        <v>22984.3</v>
      </c>
      <c r="E7" s="4">
        <v>470.4</v>
      </c>
      <c r="F7" s="4">
        <f t="shared" si="0"/>
        <v>23454.7</v>
      </c>
      <c r="G7" s="16">
        <f t="shared" si="1"/>
        <v>1.5865576378159222E-2</v>
      </c>
    </row>
    <row r="8" spans="2:7" ht="14.25" thickTop="1" thickBot="1" x14ac:dyDescent="0.25">
      <c r="B8" s="57"/>
      <c r="C8" s="39" t="s">
        <v>17</v>
      </c>
      <c r="D8" s="3">
        <v>14978.8</v>
      </c>
      <c r="E8" s="4"/>
      <c r="F8" s="4">
        <f t="shared" si="0"/>
        <v>14978.8</v>
      </c>
      <c r="G8" s="16">
        <f t="shared" si="1"/>
        <v>1.0132182268507862E-2</v>
      </c>
    </row>
    <row r="9" spans="2:7" ht="14.25" thickTop="1" thickBot="1" x14ac:dyDescent="0.25">
      <c r="B9" s="57"/>
      <c r="C9" s="39" t="s">
        <v>18</v>
      </c>
      <c r="D9" s="3"/>
      <c r="E9" s="4">
        <v>169.35</v>
      </c>
      <c r="F9" s="4">
        <f t="shared" si="0"/>
        <v>169.35</v>
      </c>
      <c r="G9" s="16">
        <f t="shared" si="1"/>
        <v>1.1455424113893013E-4</v>
      </c>
    </row>
    <row r="10" spans="2:7" ht="14.25" thickTop="1" thickBot="1" x14ac:dyDescent="0.25">
      <c r="B10" s="57"/>
      <c r="C10" s="39" t="s">
        <v>20</v>
      </c>
      <c r="D10" s="3"/>
      <c r="E10" s="4">
        <v>1027.2</v>
      </c>
      <c r="F10" s="4">
        <f t="shared" si="0"/>
        <v>1027.2</v>
      </c>
      <c r="G10" s="16">
        <f t="shared" si="1"/>
        <v>6.948338736221378E-4</v>
      </c>
    </row>
    <row r="11" spans="2:7" ht="14.25" thickTop="1" thickBot="1" x14ac:dyDescent="0.25">
      <c r="B11" s="57"/>
      <c r="C11" s="39" t="s">
        <v>23</v>
      </c>
      <c r="D11" s="3"/>
      <c r="E11" s="4">
        <v>4938.04</v>
      </c>
      <c r="F11" s="4">
        <f t="shared" si="0"/>
        <v>4938.04</v>
      </c>
      <c r="G11" s="16">
        <f t="shared" si="1"/>
        <v>3.3402623260329646E-3</v>
      </c>
    </row>
    <row r="12" spans="2:7" ht="14.25" thickTop="1" thickBot="1" x14ac:dyDescent="0.25">
      <c r="B12" s="57"/>
      <c r="C12" s="39" t="s">
        <v>27</v>
      </c>
      <c r="D12" s="3"/>
      <c r="E12" s="4">
        <v>9185.98</v>
      </c>
      <c r="F12" s="4">
        <f t="shared" si="0"/>
        <v>9185.98</v>
      </c>
      <c r="G12" s="16">
        <f t="shared" si="1"/>
        <v>6.2137169649683459E-3</v>
      </c>
    </row>
    <row r="13" spans="2:7" ht="14.25" thickTop="1" thickBot="1" x14ac:dyDescent="0.25">
      <c r="B13" s="57"/>
      <c r="C13" s="39" t="s">
        <v>29</v>
      </c>
      <c r="D13" s="3"/>
      <c r="E13" s="4">
        <v>2398.19</v>
      </c>
      <c r="F13" s="4">
        <f t="shared" si="0"/>
        <v>2398.19</v>
      </c>
      <c r="G13" s="16">
        <f t="shared" si="1"/>
        <v>1.6222192828873388E-3</v>
      </c>
    </row>
    <row r="14" spans="2:7" ht="14.25" thickTop="1" thickBot="1" x14ac:dyDescent="0.25">
      <c r="B14" s="57"/>
      <c r="C14" s="39" t="s">
        <v>30</v>
      </c>
      <c r="D14" s="3"/>
      <c r="E14" s="4">
        <v>422.27</v>
      </c>
      <c r="F14" s="4">
        <f t="shared" si="0"/>
        <v>422.27</v>
      </c>
      <c r="G14" s="16">
        <f t="shared" si="1"/>
        <v>2.8563814234269867E-4</v>
      </c>
    </row>
    <row r="15" spans="2:7" ht="14.25" thickTop="1" thickBot="1" x14ac:dyDescent="0.25">
      <c r="B15" s="57"/>
      <c r="C15" s="39" t="s">
        <v>31</v>
      </c>
      <c r="D15" s="3">
        <v>1454.33</v>
      </c>
      <c r="E15" s="4"/>
      <c r="F15" s="4">
        <f t="shared" si="0"/>
        <v>1454.33</v>
      </c>
      <c r="G15" s="16">
        <f t="shared" si="1"/>
        <v>9.8375948931550181E-4</v>
      </c>
    </row>
    <row r="16" spans="2:7" ht="14.25" thickTop="1" thickBot="1" x14ac:dyDescent="0.25">
      <c r="B16" s="57"/>
      <c r="C16" s="39" t="s">
        <v>32</v>
      </c>
      <c r="D16" s="3">
        <v>3785.03</v>
      </c>
      <c r="E16" s="4">
        <v>379</v>
      </c>
      <c r="F16" s="4">
        <f t="shared" si="0"/>
        <v>4164.0300000000007</v>
      </c>
      <c r="G16" s="16">
        <f t="shared" si="1"/>
        <v>2.8166949910229662E-3</v>
      </c>
    </row>
    <row r="17" spans="2:7" ht="14.25" thickTop="1" thickBot="1" x14ac:dyDescent="0.25">
      <c r="B17" s="57"/>
      <c r="C17" s="39" t="s">
        <v>36</v>
      </c>
      <c r="D17" s="3"/>
      <c r="E17" s="4">
        <v>149.9</v>
      </c>
      <c r="F17" s="4">
        <f t="shared" si="0"/>
        <v>149.9</v>
      </c>
      <c r="G17" s="16">
        <f t="shared" si="1"/>
        <v>1.0139758338781002E-4</v>
      </c>
    </row>
    <row r="18" spans="2:7" ht="14.25" thickTop="1" thickBot="1" x14ac:dyDescent="0.25">
      <c r="B18" s="57"/>
      <c r="C18" s="39" t="s">
        <v>37</v>
      </c>
      <c r="D18" s="3"/>
      <c r="E18" s="4">
        <v>3660.95</v>
      </c>
      <c r="F18" s="4">
        <f t="shared" si="0"/>
        <v>3660.95</v>
      </c>
      <c r="G18" s="16">
        <f t="shared" si="1"/>
        <v>2.4763941487898804E-3</v>
      </c>
    </row>
    <row r="19" spans="2:7" ht="14.25" thickTop="1" thickBot="1" x14ac:dyDescent="0.25">
      <c r="B19" s="57"/>
      <c r="C19" s="11" t="s">
        <v>48</v>
      </c>
      <c r="D19" s="12">
        <v>135457.47</v>
      </c>
      <c r="E19" s="13">
        <v>67897.119999999995</v>
      </c>
      <c r="F19" s="13">
        <f t="shared" si="0"/>
        <v>203354.59</v>
      </c>
      <c r="G19" s="38">
        <f t="shared" si="1"/>
        <v>0.13755613073261452</v>
      </c>
    </row>
    <row r="20" spans="2:7" ht="14.25" thickTop="1" thickBot="1" x14ac:dyDescent="0.25">
      <c r="B20" s="57"/>
      <c r="C20" s="11" t="s">
        <v>49</v>
      </c>
      <c r="D20" s="12">
        <v>97468.41</v>
      </c>
      <c r="E20" s="13">
        <v>25738.53</v>
      </c>
      <c r="F20" s="13">
        <f t="shared" si="0"/>
        <v>123206.94</v>
      </c>
      <c r="G20" s="38">
        <f t="shared" si="1"/>
        <v>8.3341467462354268E-2</v>
      </c>
    </row>
    <row r="21" spans="2:7" ht="14.25" thickTop="1" thickBot="1" x14ac:dyDescent="0.25">
      <c r="B21" s="57"/>
      <c r="C21" s="11" t="s">
        <v>50</v>
      </c>
      <c r="D21" s="12">
        <v>98137.36</v>
      </c>
      <c r="E21" s="13">
        <v>82338</v>
      </c>
      <c r="F21" s="13">
        <f t="shared" si="0"/>
        <v>180475.36</v>
      </c>
      <c r="G21" s="38">
        <f t="shared" si="1"/>
        <v>0.12207982231517699</v>
      </c>
    </row>
    <row r="22" spans="2:7" ht="14.25" thickTop="1" thickBot="1" x14ac:dyDescent="0.25">
      <c r="B22" s="57"/>
      <c r="C22" s="39" t="s">
        <v>51</v>
      </c>
      <c r="D22" s="3">
        <v>42123.23</v>
      </c>
      <c r="E22" s="4">
        <v>23293.15</v>
      </c>
      <c r="F22" s="4">
        <f t="shared" si="0"/>
        <v>65416.380000000005</v>
      </c>
      <c r="G22" s="16">
        <f t="shared" si="1"/>
        <v>4.424991891913721E-2</v>
      </c>
    </row>
    <row r="23" spans="2:7" ht="14.25" thickTop="1" thickBot="1" x14ac:dyDescent="0.25">
      <c r="B23" s="57"/>
      <c r="C23" s="39" t="s">
        <v>56</v>
      </c>
      <c r="D23" s="3">
        <v>7200</v>
      </c>
      <c r="E23" s="4">
        <v>8146.89</v>
      </c>
      <c r="F23" s="4">
        <f t="shared" si="0"/>
        <v>15346.89</v>
      </c>
      <c r="G23" s="16">
        <f t="shared" si="1"/>
        <v>1.0381171170904254E-2</v>
      </c>
    </row>
    <row r="24" spans="2:7" ht="14.25" thickTop="1" thickBot="1" x14ac:dyDescent="0.25">
      <c r="B24" s="57"/>
      <c r="C24" s="39" t="s">
        <v>57</v>
      </c>
      <c r="D24" s="3"/>
      <c r="E24" s="4">
        <v>5070.01</v>
      </c>
      <c r="F24" s="4">
        <f t="shared" si="0"/>
        <v>5070.01</v>
      </c>
      <c r="G24" s="16">
        <f t="shared" si="1"/>
        <v>3.4295314326352948E-3</v>
      </c>
    </row>
    <row r="25" spans="2:7" ht="14.25" thickTop="1" thickBot="1" x14ac:dyDescent="0.25">
      <c r="B25" s="57"/>
      <c r="C25" s="39" t="s">
        <v>47</v>
      </c>
      <c r="D25" s="3">
        <v>302.56</v>
      </c>
      <c r="E25" s="4"/>
      <c r="F25" s="4">
        <f t="shared" si="0"/>
        <v>302.56</v>
      </c>
      <c r="G25" s="16">
        <f t="shared" si="1"/>
        <v>2.0466212695007205E-4</v>
      </c>
    </row>
    <row r="26" spans="2:7" ht="14.25" thickTop="1" thickBot="1" x14ac:dyDescent="0.25">
      <c r="B26" s="57"/>
      <c r="C26" s="11" t="s">
        <v>63</v>
      </c>
      <c r="D26" s="12">
        <v>77029.62</v>
      </c>
      <c r="E26" s="13">
        <v>9669.2800000000007</v>
      </c>
      <c r="F26" s="13">
        <f t="shared" si="0"/>
        <v>86698.9</v>
      </c>
      <c r="G26" s="38">
        <f t="shared" si="1"/>
        <v>5.8646157053911949E-2</v>
      </c>
    </row>
    <row r="27" spans="2:7" ht="14.25" thickTop="1" thickBot="1" x14ac:dyDescent="0.25">
      <c r="B27" s="57"/>
      <c r="C27" s="39" t="s">
        <v>65</v>
      </c>
      <c r="D27" s="3"/>
      <c r="E27" s="4">
        <v>1890.55</v>
      </c>
      <c r="F27" s="4">
        <f t="shared" si="0"/>
        <v>1890.55</v>
      </c>
      <c r="G27" s="16">
        <f t="shared" si="1"/>
        <v>1.2788338977573329E-3</v>
      </c>
    </row>
    <row r="28" spans="2:7" ht="14.25" thickTop="1" thickBot="1" x14ac:dyDescent="0.25">
      <c r="B28" s="57"/>
      <c r="C28" s="39" t="s">
        <v>67</v>
      </c>
      <c r="D28" s="3">
        <v>11151.26</v>
      </c>
      <c r="E28" s="4">
        <v>1895.43</v>
      </c>
      <c r="F28" s="4">
        <f t="shared" si="0"/>
        <v>13046.69</v>
      </c>
      <c r="G28" s="16">
        <f t="shared" si="1"/>
        <v>8.82523573855842E-3</v>
      </c>
    </row>
    <row r="29" spans="2:7" ht="14.25" thickTop="1" thickBot="1" x14ac:dyDescent="0.25">
      <c r="B29" s="57"/>
      <c r="C29" s="39" t="s">
        <v>70</v>
      </c>
      <c r="D29" s="3">
        <v>651.72</v>
      </c>
      <c r="E29" s="4"/>
      <c r="F29" s="4">
        <f t="shared" si="0"/>
        <v>651.72</v>
      </c>
      <c r="G29" s="16">
        <f t="shared" si="1"/>
        <v>4.408461177151671E-4</v>
      </c>
    </row>
    <row r="30" spans="2:7" ht="14.25" thickTop="1" thickBot="1" x14ac:dyDescent="0.25">
      <c r="B30" s="57"/>
      <c r="C30" s="39" t="s">
        <v>71</v>
      </c>
      <c r="D30" s="3">
        <v>96.9</v>
      </c>
      <c r="E30" s="4"/>
      <c r="F30" s="4">
        <f t="shared" si="0"/>
        <v>96.9</v>
      </c>
      <c r="G30" s="16">
        <f t="shared" si="1"/>
        <v>6.554653655956498E-5</v>
      </c>
    </row>
    <row r="31" spans="2:7" ht="14.25" thickTop="1" thickBot="1" x14ac:dyDescent="0.25">
      <c r="B31" s="57"/>
      <c r="C31" s="39" t="s">
        <v>72</v>
      </c>
      <c r="D31" s="3"/>
      <c r="E31" s="4">
        <v>800.8</v>
      </c>
      <c r="F31" s="4">
        <f t="shared" si="0"/>
        <v>800.8</v>
      </c>
      <c r="G31" s="16">
        <f t="shared" si="1"/>
        <v>5.4168902452940795E-4</v>
      </c>
    </row>
    <row r="32" spans="2:7" ht="14.25" thickTop="1" thickBot="1" x14ac:dyDescent="0.25">
      <c r="B32" s="57"/>
      <c r="C32" s="39" t="s">
        <v>73</v>
      </c>
      <c r="D32" s="3">
        <v>5333.97</v>
      </c>
      <c r="E32" s="4">
        <v>20479.259999999998</v>
      </c>
      <c r="F32" s="4">
        <f t="shared" si="0"/>
        <v>25813.23</v>
      </c>
      <c r="G32" s="16">
        <f t="shared" si="1"/>
        <v>1.74609682550615E-2</v>
      </c>
    </row>
    <row r="33" spans="2:7" ht="14.25" thickTop="1" thickBot="1" x14ac:dyDescent="0.25">
      <c r="B33" s="57"/>
      <c r="C33" s="39" t="s">
        <v>49</v>
      </c>
      <c r="D33" s="3">
        <v>4404.12</v>
      </c>
      <c r="E33" s="4">
        <v>743.7</v>
      </c>
      <c r="F33" s="4">
        <f t="shared" si="0"/>
        <v>5147.82</v>
      </c>
      <c r="G33" s="16">
        <f t="shared" si="1"/>
        <v>3.4821648279882329E-3</v>
      </c>
    </row>
    <row r="34" spans="2:7" ht="14.25" thickTop="1" thickBot="1" x14ac:dyDescent="0.25">
      <c r="B34" s="57"/>
      <c r="C34" s="39" t="s">
        <v>46</v>
      </c>
      <c r="D34" s="3"/>
      <c r="E34" s="4">
        <v>1000</v>
      </c>
      <c r="F34" s="4">
        <f t="shared" si="0"/>
        <v>1000</v>
      </c>
      <c r="G34" s="16">
        <f t="shared" si="1"/>
        <v>6.7643484581594404E-4</v>
      </c>
    </row>
    <row r="35" spans="2:7" ht="14.25" thickTop="1" thickBot="1" x14ac:dyDescent="0.25">
      <c r="B35" s="57"/>
      <c r="C35" s="39" t="s">
        <v>213</v>
      </c>
      <c r="D35" s="3">
        <v>3300</v>
      </c>
      <c r="E35" s="4"/>
      <c r="F35" s="4">
        <f t="shared" si="0"/>
        <v>3300</v>
      </c>
      <c r="G35" s="16">
        <f t="shared" si="1"/>
        <v>2.2322349911926154E-3</v>
      </c>
    </row>
    <row r="36" spans="2:7" ht="14.25" thickTop="1" thickBot="1" x14ac:dyDescent="0.25">
      <c r="B36" s="57"/>
      <c r="C36" s="39" t="s">
        <v>196</v>
      </c>
      <c r="D36" s="3">
        <v>2349</v>
      </c>
      <c r="E36" s="4"/>
      <c r="F36" s="4">
        <f t="shared" si="0"/>
        <v>2349</v>
      </c>
      <c r="G36" s="16">
        <f t="shared" si="1"/>
        <v>1.5889454528216526E-3</v>
      </c>
    </row>
    <row r="37" spans="2:7" ht="14.25" thickTop="1" thickBot="1" x14ac:dyDescent="0.25">
      <c r="B37" s="57"/>
      <c r="C37" s="39" t="s">
        <v>199</v>
      </c>
      <c r="D37" s="3">
        <v>3058.7</v>
      </c>
      <c r="E37" s="4"/>
      <c r="F37" s="4">
        <f t="shared" si="0"/>
        <v>3058.7</v>
      </c>
      <c r="G37" s="16">
        <f t="shared" si="1"/>
        <v>2.0690112628972278E-3</v>
      </c>
    </row>
    <row r="38" spans="2:7" ht="14.25" thickTop="1" thickBot="1" x14ac:dyDescent="0.25">
      <c r="B38" s="57"/>
      <c r="C38" s="39" t="s">
        <v>76</v>
      </c>
      <c r="D38" s="3">
        <v>3740.19</v>
      </c>
      <c r="E38" s="4"/>
      <c r="F38" s="4">
        <f t="shared" si="0"/>
        <v>3740.19</v>
      </c>
      <c r="G38" s="16">
        <f t="shared" si="1"/>
        <v>2.5299948459723358E-3</v>
      </c>
    </row>
    <row r="39" spans="2:7" ht="14.25" thickTop="1" thickBot="1" x14ac:dyDescent="0.25">
      <c r="B39" s="57" t="s">
        <v>102</v>
      </c>
      <c r="C39" s="11" t="s">
        <v>7</v>
      </c>
      <c r="D39" s="12">
        <v>93690</v>
      </c>
      <c r="E39" s="13"/>
      <c r="F39" s="13">
        <f t="shared" si="0"/>
        <v>93690</v>
      </c>
      <c r="G39" s="38">
        <f t="shared" si="1"/>
        <v>6.3375180704495798E-2</v>
      </c>
    </row>
    <row r="40" spans="2:7" ht="14.25" thickTop="1" thickBot="1" x14ac:dyDescent="0.25">
      <c r="B40" s="57"/>
      <c r="C40" s="11" t="s">
        <v>13</v>
      </c>
      <c r="D40" s="12">
        <v>101164.42</v>
      </c>
      <c r="E40" s="13">
        <v>16094.2</v>
      </c>
      <c r="F40" s="13">
        <f t="shared" si="0"/>
        <v>117258.62</v>
      </c>
      <c r="G40" s="38">
        <f t="shared" si="1"/>
        <v>7.9317816540290367E-2</v>
      </c>
    </row>
    <row r="41" spans="2:7" ht="14.25" thickTop="1" thickBot="1" x14ac:dyDescent="0.25">
      <c r="B41" s="57"/>
      <c r="C41" s="39" t="s">
        <v>16</v>
      </c>
      <c r="D41" s="3">
        <v>1026.0999999999999</v>
      </c>
      <c r="E41" s="4"/>
      <c r="F41" s="4">
        <f t="shared" si="0"/>
        <v>1026.0999999999999</v>
      </c>
      <c r="G41" s="16">
        <f t="shared" si="1"/>
        <v>6.9408979529174018E-4</v>
      </c>
    </row>
    <row r="42" spans="2:7" ht="14.25" thickTop="1" thickBot="1" x14ac:dyDescent="0.25">
      <c r="B42" s="57"/>
      <c r="C42" s="39" t="s">
        <v>23</v>
      </c>
      <c r="D42" s="3"/>
      <c r="E42" s="4">
        <v>1246.5999999999999</v>
      </c>
      <c r="F42" s="4">
        <f t="shared" si="0"/>
        <v>1246.5999999999999</v>
      </c>
      <c r="G42" s="16">
        <f t="shared" si="1"/>
        <v>8.4324367879415579E-4</v>
      </c>
    </row>
    <row r="43" spans="2:7" ht="14.25" thickTop="1" thickBot="1" x14ac:dyDescent="0.25">
      <c r="B43" s="57"/>
      <c r="C43" s="39" t="s">
        <v>24</v>
      </c>
      <c r="D43" s="3"/>
      <c r="E43" s="4">
        <v>10554.36</v>
      </c>
      <c r="F43" s="4">
        <f t="shared" si="0"/>
        <v>10554.36</v>
      </c>
      <c r="G43" s="16">
        <f t="shared" si="1"/>
        <v>7.1393368792859674E-3</v>
      </c>
    </row>
    <row r="44" spans="2:7" ht="14.25" thickTop="1" thickBot="1" x14ac:dyDescent="0.25">
      <c r="B44" s="57"/>
      <c r="C44" s="39" t="s">
        <v>49</v>
      </c>
      <c r="D44" s="3"/>
      <c r="E44" s="4">
        <v>14255.27</v>
      </c>
      <c r="F44" s="4">
        <f t="shared" si="0"/>
        <v>14255.27</v>
      </c>
      <c r="G44" s="16">
        <f t="shared" si="1"/>
        <v>9.6427613645146525E-3</v>
      </c>
    </row>
    <row r="45" spans="2:7" ht="14.25" thickTop="1" thickBot="1" x14ac:dyDescent="0.25">
      <c r="B45" s="57"/>
      <c r="C45" s="11" t="s">
        <v>50</v>
      </c>
      <c r="D45" s="12">
        <v>89459.199999999997</v>
      </c>
      <c r="E45" s="13">
        <v>55426.02</v>
      </c>
      <c r="F45" s="13">
        <f t="shared" si="0"/>
        <v>144885.22</v>
      </c>
      <c r="G45" s="38">
        <f t="shared" si="1"/>
        <v>9.8005411451709129E-2</v>
      </c>
    </row>
    <row r="46" spans="2:7" ht="14.25" thickTop="1" thickBot="1" x14ac:dyDescent="0.25">
      <c r="B46" s="57"/>
      <c r="C46" s="11" t="s">
        <v>104</v>
      </c>
      <c r="D46" s="12">
        <v>131092.59</v>
      </c>
      <c r="E46" s="13">
        <v>48158.42</v>
      </c>
      <c r="F46" s="13">
        <f t="shared" si="0"/>
        <v>179251.01</v>
      </c>
      <c r="G46" s="38">
        <f t="shared" si="1"/>
        <v>0.12125162931170225</v>
      </c>
    </row>
    <row r="47" spans="2:7" ht="14.25" thickTop="1" thickBot="1" x14ac:dyDescent="0.25">
      <c r="B47" s="57"/>
      <c r="C47" s="39" t="s">
        <v>57</v>
      </c>
      <c r="D47" s="3">
        <v>5136</v>
      </c>
      <c r="E47" s="4">
        <v>4320</v>
      </c>
      <c r="F47" s="4">
        <f t="shared" si="0"/>
        <v>9456</v>
      </c>
      <c r="G47" s="16">
        <f t="shared" si="1"/>
        <v>6.3963679020355669E-3</v>
      </c>
    </row>
    <row r="48" spans="2:7" ht="14.25" thickTop="1" thickBot="1" x14ac:dyDescent="0.25">
      <c r="B48" s="57"/>
      <c r="C48" s="39" t="s">
        <v>63</v>
      </c>
      <c r="D48" s="3"/>
      <c r="E48" s="4">
        <v>8687.8799999999992</v>
      </c>
      <c r="F48" s="4">
        <f t="shared" si="0"/>
        <v>8687.8799999999992</v>
      </c>
      <c r="G48" s="16">
        <f t="shared" si="1"/>
        <v>5.876784768267424E-3</v>
      </c>
    </row>
    <row r="49" spans="2:7" ht="14.25" thickTop="1" thickBot="1" x14ac:dyDescent="0.25">
      <c r="B49" s="57"/>
      <c r="C49" s="39" t="s">
        <v>105</v>
      </c>
      <c r="D49" s="3"/>
      <c r="E49" s="4">
        <v>31528.89</v>
      </c>
      <c r="F49" s="4">
        <f t="shared" si="0"/>
        <v>31528.89</v>
      </c>
      <c r="G49" s="16">
        <f t="shared" si="1"/>
        <v>2.132723984589786E-2</v>
      </c>
    </row>
    <row r="50" spans="2:7" ht="14.25" thickTop="1" thickBot="1" x14ac:dyDescent="0.25">
      <c r="B50" s="57"/>
      <c r="C50" s="39" t="s">
        <v>49</v>
      </c>
      <c r="D50" s="3"/>
      <c r="E50" s="4">
        <v>30039.43</v>
      </c>
      <c r="F50" s="4">
        <f t="shared" si="0"/>
        <v>30039.43</v>
      </c>
      <c r="G50" s="16">
        <f t="shared" si="1"/>
        <v>2.0319717200448846E-2</v>
      </c>
    </row>
    <row r="51" spans="2:7" ht="13.5" thickTop="1" x14ac:dyDescent="0.2">
      <c r="B51" s="44"/>
      <c r="C51" s="17"/>
      <c r="D51" s="5">
        <v>985999.91</v>
      </c>
      <c r="E51" s="6">
        <v>492339.07</v>
      </c>
      <c r="F51" s="6">
        <f t="shared" si="0"/>
        <v>1478338.98</v>
      </c>
      <c r="G51" s="34">
        <f>SUM(G4:G50)</f>
        <v>1.0000000000000002</v>
      </c>
    </row>
  </sheetData>
  <mergeCells count="3">
    <mergeCell ref="B4:B38"/>
    <mergeCell ref="B39:B50"/>
    <mergeCell ref="B1:G1"/>
  </mergeCells>
  <conditionalFormatting sqref="G4:G50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4839.6400000000003</v>
      </c>
      <c r="E4" s="4"/>
      <c r="F4" s="4">
        <f>SUM(D4,E4)</f>
        <v>4839.6400000000003</v>
      </c>
      <c r="G4" s="16">
        <f>F4/$F$54</f>
        <v>3.5261584058853108E-3</v>
      </c>
    </row>
    <row r="5" spans="2:7" ht="14.25" thickTop="1" thickBot="1" x14ac:dyDescent="0.25">
      <c r="B5" s="57"/>
      <c r="C5" s="39" t="s">
        <v>7</v>
      </c>
      <c r="D5" s="3">
        <v>26625</v>
      </c>
      <c r="E5" s="4"/>
      <c r="F5" s="4">
        <f t="shared" ref="F5:F54" si="0">SUM(D5,E5)</f>
        <v>26625</v>
      </c>
      <c r="G5" s="16">
        <f t="shared" ref="G5:G53" si="1">F5/$F$54</f>
        <v>1.9398956855612482E-2</v>
      </c>
    </row>
    <row r="6" spans="2:7" ht="14.25" thickTop="1" thickBot="1" x14ac:dyDescent="0.25">
      <c r="B6" s="57"/>
      <c r="C6" s="39" t="s">
        <v>9</v>
      </c>
      <c r="D6" s="3">
        <v>10829.46</v>
      </c>
      <c r="E6" s="4"/>
      <c r="F6" s="4">
        <f t="shared" si="0"/>
        <v>10829.46</v>
      </c>
      <c r="G6" s="16">
        <f t="shared" si="1"/>
        <v>7.8903371759467093E-3</v>
      </c>
    </row>
    <row r="7" spans="2:7" ht="14.25" thickTop="1" thickBot="1" x14ac:dyDescent="0.25">
      <c r="B7" s="57"/>
      <c r="C7" s="39" t="s">
        <v>11</v>
      </c>
      <c r="D7" s="3">
        <v>208.75</v>
      </c>
      <c r="E7" s="4"/>
      <c r="F7" s="4">
        <f t="shared" si="0"/>
        <v>208.75</v>
      </c>
      <c r="G7" s="16">
        <f t="shared" si="1"/>
        <v>1.5209510774118708E-4</v>
      </c>
    </row>
    <row r="8" spans="2:7" ht="14.25" thickTop="1" thickBot="1" x14ac:dyDescent="0.25">
      <c r="B8" s="57"/>
      <c r="C8" s="39" t="s">
        <v>15</v>
      </c>
      <c r="D8" s="3">
        <v>1931.84</v>
      </c>
      <c r="E8" s="4"/>
      <c r="F8" s="4">
        <f t="shared" si="0"/>
        <v>1931.84</v>
      </c>
      <c r="G8" s="16">
        <f t="shared" si="1"/>
        <v>1.4075373074909452E-3</v>
      </c>
    </row>
    <row r="9" spans="2:7" ht="14.25" thickTop="1" thickBot="1" x14ac:dyDescent="0.25">
      <c r="B9" s="57"/>
      <c r="C9" s="39" t="s">
        <v>17</v>
      </c>
      <c r="D9" s="3">
        <v>5870.18</v>
      </c>
      <c r="E9" s="4"/>
      <c r="F9" s="4">
        <f t="shared" si="0"/>
        <v>5870.18</v>
      </c>
      <c r="G9" s="16">
        <f t="shared" si="1"/>
        <v>4.2770091475935884E-3</v>
      </c>
    </row>
    <row r="10" spans="2:7" ht="14.25" thickTop="1" thickBot="1" x14ac:dyDescent="0.25">
      <c r="B10" s="57"/>
      <c r="C10" s="39" t="s">
        <v>20</v>
      </c>
      <c r="D10" s="3">
        <v>3159.79</v>
      </c>
      <c r="E10" s="4">
        <v>1704.64</v>
      </c>
      <c r="F10" s="4">
        <f t="shared" si="0"/>
        <v>4864.43</v>
      </c>
      <c r="G10" s="16">
        <f t="shared" si="1"/>
        <v>3.5442203829914379E-3</v>
      </c>
    </row>
    <row r="11" spans="2:7" ht="14.25" thickTop="1" thickBot="1" x14ac:dyDescent="0.25">
      <c r="B11" s="57"/>
      <c r="C11" s="39" t="s">
        <v>21</v>
      </c>
      <c r="D11" s="3">
        <v>860.85</v>
      </c>
      <c r="E11" s="4">
        <v>1090.55</v>
      </c>
      <c r="F11" s="4">
        <f t="shared" si="0"/>
        <v>1951.4</v>
      </c>
      <c r="G11" s="16">
        <f t="shared" si="1"/>
        <v>1.4217887101612094E-3</v>
      </c>
    </row>
    <row r="12" spans="2:7" ht="14.25" thickTop="1" thickBot="1" x14ac:dyDescent="0.25">
      <c r="B12" s="57"/>
      <c r="C12" s="39" t="s">
        <v>23</v>
      </c>
      <c r="D12" s="3">
        <v>3596.39</v>
      </c>
      <c r="E12" s="4"/>
      <c r="F12" s="4">
        <f t="shared" si="0"/>
        <v>3596.39</v>
      </c>
      <c r="G12" s="16">
        <f t="shared" si="1"/>
        <v>2.620327303134504E-3</v>
      </c>
    </row>
    <row r="13" spans="2:7" ht="14.25" thickTop="1" thickBot="1" x14ac:dyDescent="0.25">
      <c r="B13" s="57"/>
      <c r="C13" s="39" t="s">
        <v>24</v>
      </c>
      <c r="D13" s="3">
        <v>197.25</v>
      </c>
      <c r="E13" s="4"/>
      <c r="F13" s="4">
        <f t="shared" si="0"/>
        <v>197.25</v>
      </c>
      <c r="G13" s="16">
        <f t="shared" si="1"/>
        <v>1.4371621557819953E-4</v>
      </c>
    </row>
    <row r="14" spans="2:7" ht="14.25" thickTop="1" thickBot="1" x14ac:dyDescent="0.25">
      <c r="B14" s="57"/>
      <c r="C14" s="39" t="s">
        <v>25</v>
      </c>
      <c r="D14" s="3">
        <v>776.5</v>
      </c>
      <c r="E14" s="4"/>
      <c r="F14" s="4">
        <f t="shared" si="0"/>
        <v>776.5</v>
      </c>
      <c r="G14" s="16">
        <f t="shared" si="1"/>
        <v>5.6575737083128989E-4</v>
      </c>
    </row>
    <row r="15" spans="2:7" ht="14.25" thickTop="1" thickBot="1" x14ac:dyDescent="0.25">
      <c r="B15" s="57"/>
      <c r="C15" s="39" t="s">
        <v>26</v>
      </c>
      <c r="D15" s="3">
        <v>278.99</v>
      </c>
      <c r="E15" s="4"/>
      <c r="F15" s="4">
        <f t="shared" si="0"/>
        <v>278.99</v>
      </c>
      <c r="G15" s="16">
        <f t="shared" si="1"/>
        <v>2.03271923874078E-4</v>
      </c>
    </row>
    <row r="16" spans="2:7" ht="14.25" thickTop="1" thickBot="1" x14ac:dyDescent="0.25">
      <c r="B16" s="57"/>
      <c r="C16" s="39" t="s">
        <v>27</v>
      </c>
      <c r="D16" s="3">
        <v>4628.8999999999996</v>
      </c>
      <c r="E16" s="4">
        <v>2548.31</v>
      </c>
      <c r="F16" s="4">
        <f t="shared" si="0"/>
        <v>7177.2099999999991</v>
      </c>
      <c r="G16" s="16">
        <f t="shared" si="1"/>
        <v>5.2293103148796415E-3</v>
      </c>
    </row>
    <row r="17" spans="2:7" ht="14.25" thickTop="1" thickBot="1" x14ac:dyDescent="0.25">
      <c r="B17" s="57"/>
      <c r="C17" s="39" t="s">
        <v>29</v>
      </c>
      <c r="D17" s="3">
        <v>4358.96</v>
      </c>
      <c r="E17" s="4">
        <v>229.12</v>
      </c>
      <c r="F17" s="4">
        <f t="shared" si="0"/>
        <v>4588.08</v>
      </c>
      <c r="G17" s="16">
        <f t="shared" si="1"/>
        <v>3.342871961318254E-3</v>
      </c>
    </row>
    <row r="18" spans="2:7" ht="14.25" thickTop="1" thickBot="1" x14ac:dyDescent="0.25">
      <c r="B18" s="57"/>
      <c r="C18" s="39" t="s">
        <v>30</v>
      </c>
      <c r="D18" s="3">
        <v>2151.5500000000002</v>
      </c>
      <c r="E18" s="4"/>
      <c r="F18" s="4">
        <f t="shared" si="0"/>
        <v>2151.5500000000002</v>
      </c>
      <c r="G18" s="16">
        <f t="shared" si="1"/>
        <v>1.5676178637631189E-3</v>
      </c>
    </row>
    <row r="19" spans="2:7" ht="14.25" thickTop="1" thickBot="1" x14ac:dyDescent="0.25">
      <c r="B19" s="57"/>
      <c r="C19" s="39" t="s">
        <v>188</v>
      </c>
      <c r="D19" s="3">
        <v>57.38</v>
      </c>
      <c r="E19" s="4"/>
      <c r="F19" s="4">
        <f t="shared" si="0"/>
        <v>57.38</v>
      </c>
      <c r="G19" s="16">
        <f t="shared" si="1"/>
        <v>4.1807028896715276E-5</v>
      </c>
    </row>
    <row r="20" spans="2:7" ht="14.25" thickTop="1" thickBot="1" x14ac:dyDescent="0.25">
      <c r="B20" s="57"/>
      <c r="C20" s="39" t="s">
        <v>32</v>
      </c>
      <c r="D20" s="3">
        <v>6898.99</v>
      </c>
      <c r="E20" s="4">
        <v>149.6</v>
      </c>
      <c r="F20" s="4">
        <f t="shared" si="0"/>
        <v>7048.59</v>
      </c>
      <c r="G20" s="16">
        <f t="shared" si="1"/>
        <v>5.1355978705315154E-3</v>
      </c>
    </row>
    <row r="21" spans="2:7" ht="14.25" thickTop="1" thickBot="1" x14ac:dyDescent="0.25">
      <c r="B21" s="57"/>
      <c r="C21" s="39" t="s">
        <v>34</v>
      </c>
      <c r="D21" s="3">
        <v>187.56</v>
      </c>
      <c r="E21" s="4"/>
      <c r="F21" s="4">
        <f t="shared" si="0"/>
        <v>187.56</v>
      </c>
      <c r="G21" s="16">
        <f t="shared" si="1"/>
        <v>1.3665608818173435E-4</v>
      </c>
    </row>
    <row r="22" spans="2:7" ht="14.25" thickTop="1" thickBot="1" x14ac:dyDescent="0.25">
      <c r="B22" s="57"/>
      <c r="C22" s="39" t="s">
        <v>35</v>
      </c>
      <c r="D22" s="3">
        <v>658.42</v>
      </c>
      <c r="E22" s="4">
        <v>3674.14</v>
      </c>
      <c r="F22" s="4">
        <f t="shared" si="0"/>
        <v>4332.5599999999995</v>
      </c>
      <c r="G22" s="16">
        <f t="shared" si="1"/>
        <v>3.1567002634498558E-3</v>
      </c>
    </row>
    <row r="23" spans="2:7" ht="14.25" thickTop="1" thickBot="1" x14ac:dyDescent="0.25">
      <c r="B23" s="57"/>
      <c r="C23" s="39" t="s">
        <v>37</v>
      </c>
      <c r="D23" s="3">
        <v>3966.68</v>
      </c>
      <c r="E23" s="4"/>
      <c r="F23" s="4">
        <f t="shared" si="0"/>
        <v>3966.68</v>
      </c>
      <c r="G23" s="16">
        <f t="shared" si="1"/>
        <v>2.890120344789518E-3</v>
      </c>
    </row>
    <row r="24" spans="2:7" ht="14.25" thickTop="1" thickBot="1" x14ac:dyDescent="0.25">
      <c r="B24" s="57"/>
      <c r="C24" s="39" t="s">
        <v>189</v>
      </c>
      <c r="D24" s="3">
        <v>465.97</v>
      </c>
      <c r="E24" s="4"/>
      <c r="F24" s="4">
        <f t="shared" si="0"/>
        <v>465.97</v>
      </c>
      <c r="G24" s="16">
        <f t="shared" si="1"/>
        <v>3.3950542445107036E-4</v>
      </c>
    </row>
    <row r="25" spans="2:7" ht="14.25" thickTop="1" thickBot="1" x14ac:dyDescent="0.25">
      <c r="B25" s="57"/>
      <c r="C25" s="39" t="s">
        <v>42</v>
      </c>
      <c r="D25" s="3">
        <v>354</v>
      </c>
      <c r="E25" s="4"/>
      <c r="F25" s="4">
        <f t="shared" si="0"/>
        <v>354</v>
      </c>
      <c r="G25" s="16">
        <f t="shared" si="1"/>
        <v>2.5792415875631244E-4</v>
      </c>
    </row>
    <row r="26" spans="2:7" ht="14.25" thickTop="1" thickBot="1" x14ac:dyDescent="0.25">
      <c r="B26" s="57"/>
      <c r="C26" s="11" t="s">
        <v>48</v>
      </c>
      <c r="D26" s="12">
        <v>82339.199999999997</v>
      </c>
      <c r="E26" s="13"/>
      <c r="F26" s="13">
        <f t="shared" si="0"/>
        <v>82339.199999999997</v>
      </c>
      <c r="G26" s="38">
        <f t="shared" si="1"/>
        <v>5.9992285007536048E-2</v>
      </c>
    </row>
    <row r="27" spans="2:7" ht="14.25" thickTop="1" thickBot="1" x14ac:dyDescent="0.25">
      <c r="B27" s="57"/>
      <c r="C27" s="11" t="s">
        <v>49</v>
      </c>
      <c r="D27" s="12">
        <v>203417.5</v>
      </c>
      <c r="E27" s="13"/>
      <c r="F27" s="13">
        <f t="shared" si="0"/>
        <v>203417.5</v>
      </c>
      <c r="G27" s="38">
        <f t="shared" si="1"/>
        <v>0.14820985187517566</v>
      </c>
    </row>
    <row r="28" spans="2:7" ht="14.25" thickTop="1" thickBot="1" x14ac:dyDescent="0.25">
      <c r="B28" s="57"/>
      <c r="C28" s="11" t="s">
        <v>50</v>
      </c>
      <c r="D28" s="12">
        <v>241929.12</v>
      </c>
      <c r="E28" s="13"/>
      <c r="F28" s="13">
        <f t="shared" si="0"/>
        <v>241929.12</v>
      </c>
      <c r="G28" s="38">
        <f t="shared" si="1"/>
        <v>0.17626939196230215</v>
      </c>
    </row>
    <row r="29" spans="2:7" ht="14.25" thickTop="1" thickBot="1" x14ac:dyDescent="0.25">
      <c r="B29" s="57"/>
      <c r="C29" s="11" t="s">
        <v>56</v>
      </c>
      <c r="D29" s="12">
        <v>21608.65</v>
      </c>
      <c r="E29" s="13">
        <v>78012.25</v>
      </c>
      <c r="F29" s="13">
        <f t="shared" si="0"/>
        <v>99620.9</v>
      </c>
      <c r="G29" s="38">
        <f t="shared" si="1"/>
        <v>7.258371985041448E-2</v>
      </c>
    </row>
    <row r="30" spans="2:7" ht="14.25" thickTop="1" thickBot="1" x14ac:dyDescent="0.25">
      <c r="B30" s="57"/>
      <c r="C30" s="39" t="s">
        <v>57</v>
      </c>
      <c r="D30" s="3">
        <v>8836</v>
      </c>
      <c r="E30" s="4">
        <v>810.95</v>
      </c>
      <c r="F30" s="4">
        <f t="shared" si="0"/>
        <v>9646.9500000000007</v>
      </c>
      <c r="G30" s="16">
        <f t="shared" si="1"/>
        <v>7.0287611958028485E-3</v>
      </c>
    </row>
    <row r="31" spans="2:7" ht="14.25" thickTop="1" thickBot="1" x14ac:dyDescent="0.25">
      <c r="B31" s="57"/>
      <c r="C31" s="39" t="s">
        <v>193</v>
      </c>
      <c r="D31" s="3">
        <v>3645.96</v>
      </c>
      <c r="E31" s="4"/>
      <c r="F31" s="4">
        <f t="shared" si="0"/>
        <v>3645.96</v>
      </c>
      <c r="G31" s="16">
        <f t="shared" si="1"/>
        <v>2.6564439713535732E-3</v>
      </c>
    </row>
    <row r="32" spans="2:7" ht="14.25" thickTop="1" thickBot="1" x14ac:dyDescent="0.25">
      <c r="B32" s="57"/>
      <c r="C32" s="11" t="s">
        <v>63</v>
      </c>
      <c r="D32" s="12">
        <v>170750.58</v>
      </c>
      <c r="E32" s="13">
        <v>2186.7399999999998</v>
      </c>
      <c r="F32" s="13">
        <f t="shared" si="0"/>
        <v>172937.31999999998</v>
      </c>
      <c r="G32" s="38">
        <f t="shared" si="1"/>
        <v>0.1260020134987887</v>
      </c>
    </row>
    <row r="33" spans="2:7" ht="14.25" thickTop="1" thickBot="1" x14ac:dyDescent="0.25">
      <c r="B33" s="57"/>
      <c r="C33" s="39" t="s">
        <v>64</v>
      </c>
      <c r="D33" s="3">
        <v>16807.55</v>
      </c>
      <c r="E33" s="4">
        <v>678.04</v>
      </c>
      <c r="F33" s="4">
        <f t="shared" si="0"/>
        <v>17485.59</v>
      </c>
      <c r="G33" s="16">
        <f t="shared" si="1"/>
        <v>1.2739988957931608E-2</v>
      </c>
    </row>
    <row r="34" spans="2:7" ht="14.25" thickTop="1" thickBot="1" x14ac:dyDescent="0.25">
      <c r="B34" s="57"/>
      <c r="C34" s="39" t="s">
        <v>65</v>
      </c>
      <c r="D34" s="3">
        <v>1003.75</v>
      </c>
      <c r="E34" s="4">
        <v>1048.06</v>
      </c>
      <c r="F34" s="4">
        <f t="shared" si="0"/>
        <v>2051.81</v>
      </c>
      <c r="G34" s="16">
        <f t="shared" si="1"/>
        <v>1.4949473677338685E-3</v>
      </c>
    </row>
    <row r="35" spans="2:7" ht="14.25" thickTop="1" thickBot="1" x14ac:dyDescent="0.25">
      <c r="B35" s="57"/>
      <c r="C35" s="39" t="s">
        <v>67</v>
      </c>
      <c r="D35" s="3"/>
      <c r="E35" s="4">
        <v>1361.01</v>
      </c>
      <c r="F35" s="4">
        <f t="shared" si="0"/>
        <v>1361.01</v>
      </c>
      <c r="G35" s="16">
        <f t="shared" si="1"/>
        <v>9.9163095849979892E-4</v>
      </c>
    </row>
    <row r="36" spans="2:7" ht="14.25" thickTop="1" thickBot="1" x14ac:dyDescent="0.25">
      <c r="B36" s="57"/>
      <c r="C36" s="39" t="s">
        <v>70</v>
      </c>
      <c r="D36" s="3"/>
      <c r="E36" s="4">
        <v>1676.91</v>
      </c>
      <c r="F36" s="4">
        <f t="shared" si="0"/>
        <v>1676.91</v>
      </c>
      <c r="G36" s="16">
        <f t="shared" si="1"/>
        <v>1.2217954832204744E-3</v>
      </c>
    </row>
    <row r="37" spans="2:7" ht="14.25" thickTop="1" thickBot="1" x14ac:dyDescent="0.25">
      <c r="B37" s="57"/>
      <c r="C37" s="39" t="s">
        <v>71</v>
      </c>
      <c r="D37" s="3">
        <v>1471.13</v>
      </c>
      <c r="E37" s="4"/>
      <c r="F37" s="4">
        <f t="shared" si="0"/>
        <v>1471.13</v>
      </c>
      <c r="G37" s="16">
        <f t="shared" si="1"/>
        <v>1.0718643154552937E-3</v>
      </c>
    </row>
    <row r="38" spans="2:7" ht="14.25" thickTop="1" thickBot="1" x14ac:dyDescent="0.25">
      <c r="B38" s="57"/>
      <c r="C38" s="39" t="s">
        <v>73</v>
      </c>
      <c r="D38" s="3">
        <v>20476.36</v>
      </c>
      <c r="E38" s="4">
        <v>36161.99</v>
      </c>
      <c r="F38" s="4">
        <f t="shared" si="0"/>
        <v>56638.35</v>
      </c>
      <c r="G38" s="16">
        <f t="shared" si="1"/>
        <v>4.126666321213443E-2</v>
      </c>
    </row>
    <row r="39" spans="2:7" ht="14.25" thickTop="1" thickBot="1" x14ac:dyDescent="0.25">
      <c r="B39" s="57"/>
      <c r="C39" s="39" t="s">
        <v>49</v>
      </c>
      <c r="D39" s="3"/>
      <c r="E39" s="4">
        <v>26819.83</v>
      </c>
      <c r="F39" s="4">
        <f t="shared" si="0"/>
        <v>26819.83</v>
      </c>
      <c r="G39" s="16">
        <f t="shared" si="1"/>
        <v>1.9540909860839863E-2</v>
      </c>
    </row>
    <row r="40" spans="2:7" ht="14.25" thickTop="1" thickBot="1" x14ac:dyDescent="0.25">
      <c r="B40" s="57"/>
      <c r="C40" s="39" t="s">
        <v>46</v>
      </c>
      <c r="D40" s="3"/>
      <c r="E40" s="4">
        <v>6231.52</v>
      </c>
      <c r="F40" s="4">
        <f t="shared" si="0"/>
        <v>6231.52</v>
      </c>
      <c r="G40" s="16">
        <f t="shared" si="1"/>
        <v>4.5402812253478421E-3</v>
      </c>
    </row>
    <row r="41" spans="2:7" ht="14.25" thickTop="1" thickBot="1" x14ac:dyDescent="0.25">
      <c r="B41" s="57"/>
      <c r="C41" s="39" t="s">
        <v>74</v>
      </c>
      <c r="D41" s="3"/>
      <c r="E41" s="4">
        <v>2219.25</v>
      </c>
      <c r="F41" s="4">
        <f t="shared" si="0"/>
        <v>2219.25</v>
      </c>
      <c r="G41" s="16">
        <f t="shared" si="1"/>
        <v>1.6169440376269672E-3</v>
      </c>
    </row>
    <row r="42" spans="2:7" ht="14.25" thickTop="1" thickBot="1" x14ac:dyDescent="0.25">
      <c r="B42" s="57"/>
      <c r="C42" s="39" t="s">
        <v>75</v>
      </c>
      <c r="D42" s="3"/>
      <c r="E42" s="4">
        <v>3620.04</v>
      </c>
      <c r="F42" s="4">
        <f t="shared" si="0"/>
        <v>3620.04</v>
      </c>
      <c r="G42" s="16">
        <f t="shared" si="1"/>
        <v>2.6375586770175179E-3</v>
      </c>
    </row>
    <row r="43" spans="2:7" ht="14.25" thickTop="1" thickBot="1" x14ac:dyDescent="0.25">
      <c r="B43" s="57"/>
      <c r="C43" s="39" t="s">
        <v>76</v>
      </c>
      <c r="D43" s="3">
        <v>500.8</v>
      </c>
      <c r="E43" s="4"/>
      <c r="F43" s="4">
        <f t="shared" si="0"/>
        <v>500.8</v>
      </c>
      <c r="G43" s="16">
        <f t="shared" si="1"/>
        <v>3.6488253871514483E-4</v>
      </c>
    </row>
    <row r="44" spans="2:7" ht="14.25" thickTop="1" thickBot="1" x14ac:dyDescent="0.25">
      <c r="B44" s="57"/>
      <c r="C44" s="39" t="s">
        <v>82</v>
      </c>
      <c r="D44" s="3"/>
      <c r="E44" s="4">
        <v>722.4</v>
      </c>
      <c r="F44" s="4">
        <f t="shared" si="0"/>
        <v>722.4</v>
      </c>
      <c r="G44" s="16">
        <f t="shared" si="1"/>
        <v>5.2634014769932231E-4</v>
      </c>
    </row>
    <row r="45" spans="2:7" ht="14.25" thickTop="1" thickBot="1" x14ac:dyDescent="0.25">
      <c r="B45" s="57"/>
      <c r="C45" s="39" t="s">
        <v>83</v>
      </c>
      <c r="D45" s="3">
        <v>21769.61</v>
      </c>
      <c r="E45" s="4">
        <v>1984.16</v>
      </c>
      <c r="F45" s="4">
        <f t="shared" si="0"/>
        <v>23753.77</v>
      </c>
      <c r="G45" s="16">
        <f t="shared" si="1"/>
        <v>1.7306980634296417E-2</v>
      </c>
    </row>
    <row r="46" spans="2:7" ht="14.25" thickTop="1" thickBot="1" x14ac:dyDescent="0.25">
      <c r="B46" s="57"/>
      <c r="C46" s="39" t="s">
        <v>84</v>
      </c>
      <c r="D46" s="3">
        <v>1754.1</v>
      </c>
      <c r="E46" s="4"/>
      <c r="F46" s="4">
        <f t="shared" si="0"/>
        <v>1754.1</v>
      </c>
      <c r="G46" s="16">
        <f t="shared" si="1"/>
        <v>1.2780360646170838E-3</v>
      </c>
    </row>
    <row r="47" spans="2:7" ht="14.25" thickTop="1" thickBot="1" x14ac:dyDescent="0.25">
      <c r="B47" s="57"/>
      <c r="C47" s="39" t="s">
        <v>85</v>
      </c>
      <c r="D47" s="3">
        <v>19556.419999999998</v>
      </c>
      <c r="E47" s="4"/>
      <c r="F47" s="4">
        <f t="shared" si="0"/>
        <v>19556.419999999998</v>
      </c>
      <c r="G47" s="16">
        <f t="shared" si="1"/>
        <v>1.4248794284703738E-2</v>
      </c>
    </row>
    <row r="48" spans="2:7" ht="14.25" thickTop="1" thickBot="1" x14ac:dyDescent="0.25">
      <c r="B48" s="57"/>
      <c r="C48" s="39" t="s">
        <v>86</v>
      </c>
      <c r="D48" s="3">
        <v>2904.12</v>
      </c>
      <c r="E48" s="4"/>
      <c r="F48" s="4">
        <f t="shared" si="0"/>
        <v>2904.12</v>
      </c>
      <c r="G48" s="16">
        <f t="shared" si="1"/>
        <v>2.1159398529022092E-3</v>
      </c>
    </row>
    <row r="49" spans="2:7" ht="14.25" thickTop="1" thickBot="1" x14ac:dyDescent="0.25">
      <c r="B49" s="57"/>
      <c r="C49" s="39" t="s">
        <v>94</v>
      </c>
      <c r="D49" s="3">
        <v>147.71</v>
      </c>
      <c r="E49" s="4"/>
      <c r="F49" s="4">
        <f t="shared" si="0"/>
        <v>147.71</v>
      </c>
      <c r="G49" s="16">
        <f t="shared" si="1"/>
        <v>1.0762140533868619E-4</v>
      </c>
    </row>
    <row r="50" spans="2:7" ht="14.25" thickTop="1" thickBot="1" x14ac:dyDescent="0.25">
      <c r="B50" s="57"/>
      <c r="C50" s="39" t="s">
        <v>76</v>
      </c>
      <c r="D50" s="3">
        <v>17192.34</v>
      </c>
      <c r="E50" s="4">
        <v>1153.18</v>
      </c>
      <c r="F50" s="4">
        <f t="shared" si="0"/>
        <v>18345.52</v>
      </c>
      <c r="G50" s="16">
        <f t="shared" si="1"/>
        <v>1.3366533369907077E-2</v>
      </c>
    </row>
    <row r="51" spans="2:7" ht="14.25" thickTop="1" thickBot="1" x14ac:dyDescent="0.25">
      <c r="B51" s="57"/>
      <c r="C51" s="39" t="s">
        <v>90</v>
      </c>
      <c r="D51" s="3">
        <v>537.96</v>
      </c>
      <c r="E51" s="4"/>
      <c r="F51" s="4">
        <f t="shared" si="0"/>
        <v>537.96</v>
      </c>
      <c r="G51" s="16">
        <f t="shared" si="1"/>
        <v>3.9195728939137248E-4</v>
      </c>
    </row>
    <row r="52" spans="2:7" ht="14.25" thickTop="1" thickBot="1" x14ac:dyDescent="0.25">
      <c r="B52" s="57" t="s">
        <v>102</v>
      </c>
      <c r="C52" s="11" t="s">
        <v>7</v>
      </c>
      <c r="D52" s="12">
        <v>86060</v>
      </c>
      <c r="E52" s="13"/>
      <c r="F52" s="13">
        <f t="shared" si="0"/>
        <v>86060</v>
      </c>
      <c r="G52" s="38">
        <f t="shared" si="1"/>
        <v>6.2703257351887712E-2</v>
      </c>
    </row>
    <row r="53" spans="2:7" ht="14.25" thickTop="1" thickBot="1" x14ac:dyDescent="0.25">
      <c r="B53" s="57"/>
      <c r="C53" s="11" t="s">
        <v>62</v>
      </c>
      <c r="D53" s="12">
        <v>159401.38</v>
      </c>
      <c r="E53" s="13">
        <v>33400.5</v>
      </c>
      <c r="F53" s="13">
        <f t="shared" si="0"/>
        <v>192801.88</v>
      </c>
      <c r="G53" s="38">
        <f t="shared" si="1"/>
        <v>0.14047531837750141</v>
      </c>
    </row>
    <row r="54" spans="2:7" ht="13.5" thickTop="1" x14ac:dyDescent="0.2">
      <c r="B54" s="44"/>
      <c r="C54" s="17"/>
      <c r="D54" s="5">
        <v>1165013.29</v>
      </c>
      <c r="E54" s="6">
        <v>207483.19</v>
      </c>
      <c r="F54" s="6">
        <f t="shared" si="0"/>
        <v>1372496.48</v>
      </c>
      <c r="G54" s="34">
        <f>SUM(G4:G53)</f>
        <v>1.0000000000000002</v>
      </c>
    </row>
  </sheetData>
  <mergeCells count="3">
    <mergeCell ref="B4:B51"/>
    <mergeCell ref="B52:B53"/>
    <mergeCell ref="B1:G1"/>
  </mergeCells>
  <conditionalFormatting sqref="G4:G53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10542.76</v>
      </c>
      <c r="E4" s="4"/>
      <c r="F4" s="4">
        <f>SUM(D4,E4)</f>
        <v>10542.76</v>
      </c>
      <c r="G4" s="16">
        <f>F4/$F$50</f>
        <v>3.8793422544880032E-3</v>
      </c>
    </row>
    <row r="5" spans="2:7" ht="14.25" thickTop="1" thickBot="1" x14ac:dyDescent="0.25">
      <c r="B5" s="57"/>
      <c r="C5" s="39" t="s">
        <v>7</v>
      </c>
      <c r="D5" s="3">
        <v>25975</v>
      </c>
      <c r="E5" s="4"/>
      <c r="F5" s="4">
        <f t="shared" ref="F5:F49" si="0">SUM(D5,E5)</f>
        <v>25975</v>
      </c>
      <c r="G5" s="16">
        <f t="shared" ref="G5:G49" si="1">F5/$F$50</f>
        <v>9.5578306876307421E-3</v>
      </c>
    </row>
    <row r="6" spans="2:7" ht="14.25" thickTop="1" thickBot="1" x14ac:dyDescent="0.25">
      <c r="B6" s="57"/>
      <c r="C6" s="39" t="s">
        <v>12</v>
      </c>
      <c r="D6" s="3"/>
      <c r="E6" s="4">
        <v>21936.45</v>
      </c>
      <c r="F6" s="4">
        <f t="shared" si="0"/>
        <v>21936.45</v>
      </c>
      <c r="G6" s="16">
        <f t="shared" si="1"/>
        <v>8.0717949947132772E-3</v>
      </c>
    </row>
    <row r="7" spans="2:7" ht="14.25" thickTop="1" thickBot="1" x14ac:dyDescent="0.25">
      <c r="B7" s="57"/>
      <c r="C7" s="39" t="s">
        <v>18</v>
      </c>
      <c r="D7" s="3">
        <v>61.8</v>
      </c>
      <c r="E7" s="4"/>
      <c r="F7" s="4">
        <f t="shared" si="0"/>
        <v>61.8</v>
      </c>
      <c r="G7" s="16">
        <f t="shared" si="1"/>
        <v>2.2740093801562264E-5</v>
      </c>
    </row>
    <row r="8" spans="2:7" ht="14.25" thickTop="1" thickBot="1" x14ac:dyDescent="0.25">
      <c r="B8" s="57"/>
      <c r="C8" s="39" t="s">
        <v>19</v>
      </c>
      <c r="D8" s="3">
        <v>667.8</v>
      </c>
      <c r="E8" s="4">
        <v>6701.85</v>
      </c>
      <c r="F8" s="4">
        <f t="shared" si="0"/>
        <v>7369.6500000000005</v>
      </c>
      <c r="G8" s="16">
        <f t="shared" si="1"/>
        <v>2.7117561858363004E-3</v>
      </c>
    </row>
    <row r="9" spans="2:7" ht="14.25" thickTop="1" thickBot="1" x14ac:dyDescent="0.25">
      <c r="B9" s="57"/>
      <c r="C9" s="39" t="s">
        <v>20</v>
      </c>
      <c r="D9" s="3">
        <v>5729.91</v>
      </c>
      <c r="E9" s="4">
        <v>1682.75</v>
      </c>
      <c r="F9" s="4">
        <f t="shared" si="0"/>
        <v>7412.66</v>
      </c>
      <c r="G9" s="16">
        <f t="shared" si="1"/>
        <v>2.7275822608266755E-3</v>
      </c>
    </row>
    <row r="10" spans="2:7" ht="14.25" thickTop="1" thickBot="1" x14ac:dyDescent="0.25">
      <c r="B10" s="57"/>
      <c r="C10" s="39" t="s">
        <v>21</v>
      </c>
      <c r="D10" s="3">
        <v>899.48</v>
      </c>
      <c r="E10" s="4"/>
      <c r="F10" s="4">
        <f t="shared" si="0"/>
        <v>899.48</v>
      </c>
      <c r="G10" s="16">
        <f t="shared" si="1"/>
        <v>3.3097507399076415E-4</v>
      </c>
    </row>
    <row r="11" spans="2:7" ht="14.25" thickTop="1" thickBot="1" x14ac:dyDescent="0.25">
      <c r="B11" s="57"/>
      <c r="C11" s="39" t="s">
        <v>22</v>
      </c>
      <c r="D11" s="3">
        <v>93.14</v>
      </c>
      <c r="E11" s="4"/>
      <c r="F11" s="4">
        <f t="shared" si="0"/>
        <v>93.14</v>
      </c>
      <c r="G11" s="16">
        <f t="shared" si="1"/>
        <v>3.4272044282807598E-5</v>
      </c>
    </row>
    <row r="12" spans="2:7" ht="14.25" thickTop="1" thickBot="1" x14ac:dyDescent="0.25">
      <c r="B12" s="57"/>
      <c r="C12" s="39" t="s">
        <v>25</v>
      </c>
      <c r="D12" s="3">
        <v>1557.1</v>
      </c>
      <c r="E12" s="4">
        <v>2282.1</v>
      </c>
      <c r="F12" s="4">
        <f t="shared" si="0"/>
        <v>3839.2</v>
      </c>
      <c r="G12" s="16">
        <f t="shared" si="1"/>
        <v>1.4126823320866964E-3</v>
      </c>
    </row>
    <row r="13" spans="2:7" ht="14.25" thickTop="1" thickBot="1" x14ac:dyDescent="0.25">
      <c r="B13" s="57"/>
      <c r="C13" s="39" t="s">
        <v>27</v>
      </c>
      <c r="D13" s="3"/>
      <c r="E13" s="4">
        <v>8461.66</v>
      </c>
      <c r="F13" s="4">
        <f t="shared" si="0"/>
        <v>8461.66</v>
      </c>
      <c r="G13" s="16">
        <f t="shared" si="1"/>
        <v>3.1135751151606366E-3</v>
      </c>
    </row>
    <row r="14" spans="2:7" ht="14.25" thickTop="1" thickBot="1" x14ac:dyDescent="0.25">
      <c r="B14" s="57"/>
      <c r="C14" s="39" t="s">
        <v>28</v>
      </c>
      <c r="D14" s="3">
        <v>2368.87</v>
      </c>
      <c r="E14" s="4"/>
      <c r="F14" s="4">
        <f t="shared" si="0"/>
        <v>2368.87</v>
      </c>
      <c r="G14" s="16">
        <f t="shared" si="1"/>
        <v>8.7165576057777994E-4</v>
      </c>
    </row>
    <row r="15" spans="2:7" ht="14.25" thickTop="1" thickBot="1" x14ac:dyDescent="0.25">
      <c r="B15" s="57"/>
      <c r="C15" s="39" t="s">
        <v>29</v>
      </c>
      <c r="D15" s="3"/>
      <c r="E15" s="4">
        <v>1772</v>
      </c>
      <c r="F15" s="4">
        <f t="shared" si="0"/>
        <v>1772</v>
      </c>
      <c r="G15" s="16">
        <f t="shared" si="1"/>
        <v>6.5202987405126749E-4</v>
      </c>
    </row>
    <row r="16" spans="2:7" ht="14.25" thickTop="1" thickBot="1" x14ac:dyDescent="0.25">
      <c r="B16" s="57"/>
      <c r="C16" s="39" t="s">
        <v>31</v>
      </c>
      <c r="D16" s="3">
        <v>994.28</v>
      </c>
      <c r="E16" s="4">
        <v>438</v>
      </c>
      <c r="F16" s="4">
        <f t="shared" si="0"/>
        <v>1432.28</v>
      </c>
      <c r="G16" s="16">
        <f t="shared" si="1"/>
        <v>5.2702559142559218E-4</v>
      </c>
    </row>
    <row r="17" spans="2:7" ht="14.25" thickTop="1" thickBot="1" x14ac:dyDescent="0.25">
      <c r="B17" s="57"/>
      <c r="C17" s="39" t="s">
        <v>32</v>
      </c>
      <c r="D17" s="3">
        <v>23547.03</v>
      </c>
      <c r="E17" s="4"/>
      <c r="F17" s="4">
        <f t="shared" si="0"/>
        <v>23547.03</v>
      </c>
      <c r="G17" s="16">
        <f t="shared" si="1"/>
        <v>8.6644283324951565E-3</v>
      </c>
    </row>
    <row r="18" spans="2:7" ht="14.25" thickTop="1" thickBot="1" x14ac:dyDescent="0.25">
      <c r="B18" s="57"/>
      <c r="C18" s="39" t="s">
        <v>38</v>
      </c>
      <c r="D18" s="3"/>
      <c r="E18" s="4">
        <v>879.5</v>
      </c>
      <c r="F18" s="4">
        <f t="shared" si="0"/>
        <v>879.5</v>
      </c>
      <c r="G18" s="16">
        <f t="shared" si="1"/>
        <v>3.2362317958695814E-4</v>
      </c>
    </row>
    <row r="19" spans="2:7" ht="14.25" thickTop="1" thickBot="1" x14ac:dyDescent="0.25">
      <c r="B19" s="57"/>
      <c r="C19" s="39" t="s">
        <v>40</v>
      </c>
      <c r="D19" s="3">
        <v>1654.18</v>
      </c>
      <c r="E19" s="4"/>
      <c r="F19" s="4">
        <f t="shared" si="0"/>
        <v>1654.18</v>
      </c>
      <c r="G19" s="16">
        <f t="shared" si="1"/>
        <v>6.0867651075514992E-4</v>
      </c>
    </row>
    <row r="20" spans="2:7" ht="14.25" thickTop="1" thickBot="1" x14ac:dyDescent="0.25">
      <c r="B20" s="57"/>
      <c r="C20" s="39" t="s">
        <v>41</v>
      </c>
      <c r="D20" s="3">
        <v>14644.49</v>
      </c>
      <c r="E20" s="4"/>
      <c r="F20" s="4">
        <f t="shared" si="0"/>
        <v>14644.49</v>
      </c>
      <c r="G20" s="16">
        <f t="shared" si="1"/>
        <v>5.3886258297093943E-3</v>
      </c>
    </row>
    <row r="21" spans="2:7" ht="14.25" thickTop="1" thickBot="1" x14ac:dyDescent="0.25">
      <c r="B21" s="57"/>
      <c r="C21" s="39" t="s">
        <v>42</v>
      </c>
      <c r="D21" s="3">
        <v>2864.5</v>
      </c>
      <c r="E21" s="4"/>
      <c r="F21" s="4">
        <f t="shared" si="0"/>
        <v>2864.5</v>
      </c>
      <c r="G21" s="16">
        <f t="shared" si="1"/>
        <v>1.0540291050902121E-3</v>
      </c>
    </row>
    <row r="22" spans="2:7" ht="14.25" thickTop="1" thickBot="1" x14ac:dyDescent="0.25">
      <c r="B22" s="57"/>
      <c r="C22" s="39" t="s">
        <v>45</v>
      </c>
      <c r="D22" s="3">
        <v>5000</v>
      </c>
      <c r="E22" s="4"/>
      <c r="F22" s="4">
        <f t="shared" si="0"/>
        <v>5000</v>
      </c>
      <c r="G22" s="16">
        <f t="shared" si="1"/>
        <v>1.8398134143658791E-3</v>
      </c>
    </row>
    <row r="23" spans="2:7" ht="14.25" thickTop="1" thickBot="1" x14ac:dyDescent="0.25">
      <c r="B23" s="57"/>
      <c r="C23" s="11" t="s">
        <v>48</v>
      </c>
      <c r="D23" s="12">
        <v>127299.18</v>
      </c>
      <c r="E23" s="13">
        <v>38539.29</v>
      </c>
      <c r="F23" s="13">
        <f t="shared" si="0"/>
        <v>165838.47</v>
      </c>
      <c r="G23" s="16">
        <f t="shared" si="1"/>
        <v>6.1022368344782682E-2</v>
      </c>
    </row>
    <row r="24" spans="2:7" ht="14.25" thickTop="1" thickBot="1" x14ac:dyDescent="0.25">
      <c r="B24" s="57"/>
      <c r="C24" s="39" t="s">
        <v>50</v>
      </c>
      <c r="D24" s="3">
        <v>135200.81</v>
      </c>
      <c r="E24" s="4"/>
      <c r="F24" s="4">
        <f t="shared" si="0"/>
        <v>135200.81</v>
      </c>
      <c r="G24" s="16">
        <f t="shared" si="1"/>
        <v>4.9748852774226499E-2</v>
      </c>
    </row>
    <row r="25" spans="2:7" ht="14.25" thickTop="1" thickBot="1" x14ac:dyDescent="0.25">
      <c r="B25" s="57"/>
      <c r="C25" s="39" t="s">
        <v>190</v>
      </c>
      <c r="D25" s="3"/>
      <c r="E25" s="4">
        <v>10563.5</v>
      </c>
      <c r="F25" s="4">
        <f t="shared" si="0"/>
        <v>10563.5</v>
      </c>
      <c r="G25" s="16">
        <f t="shared" si="1"/>
        <v>3.8869738005307924E-3</v>
      </c>
    </row>
    <row r="26" spans="2:7" ht="14.25" thickTop="1" thickBot="1" x14ac:dyDescent="0.25">
      <c r="B26" s="57"/>
      <c r="C26" s="39" t="s">
        <v>54</v>
      </c>
      <c r="D26" s="3"/>
      <c r="E26" s="4">
        <v>900</v>
      </c>
      <c r="F26" s="4">
        <f t="shared" si="0"/>
        <v>900</v>
      </c>
      <c r="G26" s="16">
        <f t="shared" si="1"/>
        <v>3.3116641458585825E-4</v>
      </c>
    </row>
    <row r="27" spans="2:7" ht="14.25" thickTop="1" thickBot="1" x14ac:dyDescent="0.25">
      <c r="B27" s="57"/>
      <c r="C27" s="39" t="s">
        <v>55</v>
      </c>
      <c r="D27" s="3"/>
      <c r="E27" s="4">
        <v>3069.25</v>
      </c>
      <c r="F27" s="4">
        <f t="shared" si="0"/>
        <v>3069.25</v>
      </c>
      <c r="G27" s="16">
        <f t="shared" si="1"/>
        <v>1.1293694644084948E-3</v>
      </c>
    </row>
    <row r="28" spans="2:7" ht="14.25" thickTop="1" thickBot="1" x14ac:dyDescent="0.25">
      <c r="B28" s="57"/>
      <c r="C28" s="11" t="s">
        <v>56</v>
      </c>
      <c r="D28" s="12">
        <v>106087.12</v>
      </c>
      <c r="E28" s="13">
        <v>244722.61</v>
      </c>
      <c r="F28" s="13">
        <f t="shared" si="0"/>
        <v>350809.73</v>
      </c>
      <c r="G28" s="38">
        <f t="shared" si="1"/>
        <v>0.12908488942881441</v>
      </c>
    </row>
    <row r="29" spans="2:7" ht="14.25" thickTop="1" thickBot="1" x14ac:dyDescent="0.25">
      <c r="B29" s="57"/>
      <c r="C29" s="39" t="s">
        <v>59</v>
      </c>
      <c r="D29" s="3">
        <v>7312.01</v>
      </c>
      <c r="E29" s="4"/>
      <c r="F29" s="4">
        <f t="shared" si="0"/>
        <v>7312.01</v>
      </c>
      <c r="G29" s="16">
        <f t="shared" si="1"/>
        <v>2.6905468167954904E-3</v>
      </c>
    </row>
    <row r="30" spans="2:7" ht="14.25" thickTop="1" thickBot="1" x14ac:dyDescent="0.25">
      <c r="B30" s="57"/>
      <c r="C30" s="39" t="s">
        <v>60</v>
      </c>
      <c r="D30" s="3"/>
      <c r="E30" s="4">
        <v>6244</v>
      </c>
      <c r="F30" s="4">
        <f t="shared" si="0"/>
        <v>6244</v>
      </c>
      <c r="G30" s="16">
        <f t="shared" si="1"/>
        <v>2.2975589918601096E-3</v>
      </c>
    </row>
    <row r="31" spans="2:7" ht="14.25" thickTop="1" thickBot="1" x14ac:dyDescent="0.25">
      <c r="B31" s="57"/>
      <c r="C31" s="39" t="s">
        <v>65</v>
      </c>
      <c r="D31" s="3">
        <v>368.97</v>
      </c>
      <c r="E31" s="4">
        <v>211.82</v>
      </c>
      <c r="F31" s="4">
        <f t="shared" si="0"/>
        <v>580.79</v>
      </c>
      <c r="G31" s="16">
        <f t="shared" si="1"/>
        <v>2.1370904658591177E-4</v>
      </c>
    </row>
    <row r="32" spans="2:7" ht="14.25" thickTop="1" thickBot="1" x14ac:dyDescent="0.25">
      <c r="B32" s="57"/>
      <c r="C32" s="39" t="s">
        <v>67</v>
      </c>
      <c r="D32" s="3">
        <v>14763.77</v>
      </c>
      <c r="E32" s="4">
        <v>4968.18</v>
      </c>
      <c r="F32" s="4">
        <f t="shared" si="0"/>
        <v>19731.95</v>
      </c>
      <c r="G32" s="16">
        <f t="shared" si="1"/>
        <v>7.2606212603193616E-3</v>
      </c>
    </row>
    <row r="33" spans="2:7" ht="14.25" thickTop="1" thickBot="1" x14ac:dyDescent="0.25">
      <c r="B33" s="57"/>
      <c r="C33" s="39" t="s">
        <v>70</v>
      </c>
      <c r="D33" s="3">
        <v>1136</v>
      </c>
      <c r="E33" s="4">
        <v>10053.73</v>
      </c>
      <c r="F33" s="4">
        <f t="shared" si="0"/>
        <v>11189.73</v>
      </c>
      <c r="G33" s="16">
        <f t="shared" si="1"/>
        <v>4.1174030714264615E-3</v>
      </c>
    </row>
    <row r="34" spans="2:7" ht="14.25" thickTop="1" thickBot="1" x14ac:dyDescent="0.25">
      <c r="B34" s="57"/>
      <c r="C34" s="39" t="s">
        <v>71</v>
      </c>
      <c r="D34" s="3">
        <v>3971.31</v>
      </c>
      <c r="E34" s="4"/>
      <c r="F34" s="4">
        <f t="shared" si="0"/>
        <v>3971.31</v>
      </c>
      <c r="G34" s="16">
        <f t="shared" si="1"/>
        <v>1.4612938821210717E-3</v>
      </c>
    </row>
    <row r="35" spans="2:7" ht="14.25" thickTop="1" thickBot="1" x14ac:dyDescent="0.25">
      <c r="B35" s="57"/>
      <c r="C35" s="11" t="s">
        <v>73</v>
      </c>
      <c r="D35" s="12">
        <v>79964.22</v>
      </c>
      <c r="E35" s="13">
        <v>60492.56</v>
      </c>
      <c r="F35" s="13">
        <f t="shared" si="0"/>
        <v>140456.78</v>
      </c>
      <c r="G35" s="16">
        <f t="shared" si="1"/>
        <v>5.1682853596527419E-2</v>
      </c>
    </row>
    <row r="36" spans="2:7" ht="14.25" thickTop="1" thickBot="1" x14ac:dyDescent="0.25">
      <c r="B36" s="57"/>
      <c r="C36" s="11" t="s">
        <v>49</v>
      </c>
      <c r="D36" s="12">
        <v>262527.40000000002</v>
      </c>
      <c r="E36" s="13">
        <v>71337.740000000005</v>
      </c>
      <c r="F36" s="13">
        <f t="shared" si="0"/>
        <v>333865.14</v>
      </c>
      <c r="G36" s="16">
        <f t="shared" si="1"/>
        <v>0.12284991263222844</v>
      </c>
    </row>
    <row r="37" spans="2:7" ht="14.25" thickTop="1" thickBot="1" x14ac:dyDescent="0.25">
      <c r="B37" s="57"/>
      <c r="C37" s="11" t="s">
        <v>46</v>
      </c>
      <c r="D37" s="12">
        <v>162455.14000000001</v>
      </c>
      <c r="E37" s="13">
        <v>58609.58</v>
      </c>
      <c r="F37" s="13">
        <f t="shared" si="0"/>
        <v>221064.72000000003</v>
      </c>
      <c r="G37" s="16">
        <f t="shared" si="1"/>
        <v>8.134356745980742E-2</v>
      </c>
    </row>
    <row r="38" spans="2:7" ht="14.25" thickTop="1" thickBot="1" x14ac:dyDescent="0.25">
      <c r="B38" s="57"/>
      <c r="C38" s="39" t="s">
        <v>83</v>
      </c>
      <c r="D38" s="3">
        <v>13503.75</v>
      </c>
      <c r="E38" s="4">
        <v>10555.25</v>
      </c>
      <c r="F38" s="4">
        <f t="shared" si="0"/>
        <v>24059</v>
      </c>
      <c r="G38" s="16">
        <f t="shared" si="1"/>
        <v>8.8528141872457368E-3</v>
      </c>
    </row>
    <row r="39" spans="2:7" ht="14.25" thickTop="1" thickBot="1" x14ac:dyDescent="0.25">
      <c r="B39" s="57"/>
      <c r="C39" s="39" t="s">
        <v>85</v>
      </c>
      <c r="D39" s="3">
        <v>14278.68</v>
      </c>
      <c r="E39" s="4">
        <v>8428.56</v>
      </c>
      <c r="F39" s="4">
        <f t="shared" si="0"/>
        <v>22707.239999999998</v>
      </c>
      <c r="G39" s="16">
        <f t="shared" si="1"/>
        <v>8.3554169510450926E-3</v>
      </c>
    </row>
    <row r="40" spans="2:7" ht="14.25" thickTop="1" thickBot="1" x14ac:dyDescent="0.25">
      <c r="B40" s="57"/>
      <c r="C40" s="39" t="s">
        <v>197</v>
      </c>
      <c r="D40" s="3">
        <v>4666.45</v>
      </c>
      <c r="E40" s="4"/>
      <c r="F40" s="4">
        <f t="shared" si="0"/>
        <v>4666.45</v>
      </c>
      <c r="G40" s="16">
        <f t="shared" si="1"/>
        <v>1.7170794614935312E-3</v>
      </c>
    </row>
    <row r="41" spans="2:7" ht="14.25" thickTop="1" thickBot="1" x14ac:dyDescent="0.25">
      <c r="B41" s="57"/>
      <c r="C41" s="39" t="s">
        <v>76</v>
      </c>
      <c r="D41" s="3">
        <v>5225.6499999999996</v>
      </c>
      <c r="E41" s="4">
        <v>4689.07</v>
      </c>
      <c r="F41" s="4">
        <f t="shared" si="0"/>
        <v>9914.7199999999993</v>
      </c>
      <c r="G41" s="16">
        <f t="shared" si="1"/>
        <v>3.6482469711363332E-3</v>
      </c>
    </row>
    <row r="42" spans="2:7" ht="14.25" thickTop="1" thickBot="1" x14ac:dyDescent="0.25">
      <c r="B42" s="57"/>
      <c r="C42" s="39" t="s">
        <v>90</v>
      </c>
      <c r="D42" s="3">
        <v>370.5</v>
      </c>
      <c r="E42" s="4">
        <v>104.32</v>
      </c>
      <c r="F42" s="4">
        <f t="shared" si="0"/>
        <v>474.82</v>
      </c>
      <c r="G42" s="16">
        <f t="shared" si="1"/>
        <v>1.7471604108184132E-4</v>
      </c>
    </row>
    <row r="43" spans="2:7" ht="14.25" thickTop="1" thickBot="1" x14ac:dyDescent="0.25">
      <c r="B43" s="57"/>
      <c r="C43" s="39" t="s">
        <v>92</v>
      </c>
      <c r="D43" s="3">
        <v>19.37</v>
      </c>
      <c r="E43" s="4"/>
      <c r="F43" s="4">
        <f t="shared" si="0"/>
        <v>19.37</v>
      </c>
      <c r="G43" s="16">
        <f t="shared" si="1"/>
        <v>7.1274371672534157E-6</v>
      </c>
    </row>
    <row r="44" spans="2:7" ht="14.25" thickTop="1" thickBot="1" x14ac:dyDescent="0.25">
      <c r="B44" s="57"/>
      <c r="C44" s="39" t="s">
        <v>93</v>
      </c>
      <c r="D44" s="3">
        <v>1000</v>
      </c>
      <c r="E44" s="4"/>
      <c r="F44" s="4">
        <f t="shared" si="0"/>
        <v>1000</v>
      </c>
      <c r="G44" s="16">
        <f t="shared" si="1"/>
        <v>3.6796268287317581E-4</v>
      </c>
    </row>
    <row r="45" spans="2:7" ht="14.25" thickTop="1" thickBot="1" x14ac:dyDescent="0.25">
      <c r="B45" s="57"/>
      <c r="C45" s="39" t="s">
        <v>47</v>
      </c>
      <c r="D45" s="3">
        <v>214.56</v>
      </c>
      <c r="E45" s="4"/>
      <c r="F45" s="4">
        <f t="shared" si="0"/>
        <v>214.56</v>
      </c>
      <c r="G45" s="16">
        <f t="shared" si="1"/>
        <v>7.8950073237268607E-5</v>
      </c>
    </row>
    <row r="46" spans="2:7" ht="14.25" thickTop="1" thickBot="1" x14ac:dyDescent="0.25">
      <c r="B46" s="57" t="s">
        <v>102</v>
      </c>
      <c r="C46" s="11" t="s">
        <v>7</v>
      </c>
      <c r="D46" s="12">
        <v>161170</v>
      </c>
      <c r="E46" s="13"/>
      <c r="F46" s="13">
        <f t="shared" si="0"/>
        <v>161170</v>
      </c>
      <c r="G46" s="16">
        <f t="shared" si="1"/>
        <v>5.9304545598669746E-2</v>
      </c>
    </row>
    <row r="47" spans="2:7" ht="14.25" thickTop="1" thickBot="1" x14ac:dyDescent="0.25">
      <c r="B47" s="57"/>
      <c r="C47" s="39" t="s">
        <v>56</v>
      </c>
      <c r="D47" s="3"/>
      <c r="E47" s="4">
        <v>54852</v>
      </c>
      <c r="F47" s="4">
        <f t="shared" si="0"/>
        <v>54852</v>
      </c>
      <c r="G47" s="16">
        <f t="shared" si="1"/>
        <v>2.0183489080959439E-2</v>
      </c>
    </row>
    <row r="48" spans="2:7" ht="14.25" thickTop="1" thickBot="1" x14ac:dyDescent="0.25">
      <c r="B48" s="57"/>
      <c r="C48" s="11" t="s">
        <v>62</v>
      </c>
      <c r="D48" s="12">
        <v>723630.9</v>
      </c>
      <c r="E48" s="13">
        <v>428.26</v>
      </c>
      <c r="F48" s="13">
        <f t="shared" si="0"/>
        <v>724059.16</v>
      </c>
      <c r="G48" s="16">
        <f t="shared" si="1"/>
        <v>0.26642675107249808</v>
      </c>
    </row>
    <row r="49" spans="2:7" ht="14.25" thickTop="1" thickBot="1" x14ac:dyDescent="0.25">
      <c r="B49" s="57"/>
      <c r="C49" s="11" t="s">
        <v>46</v>
      </c>
      <c r="D49" s="12">
        <v>131255.88</v>
      </c>
      <c r="E49" s="13">
        <v>31720.85</v>
      </c>
      <c r="F49" s="13">
        <f t="shared" si="0"/>
        <v>162976.73000000001</v>
      </c>
      <c r="G49" s="16">
        <f t="shared" si="1"/>
        <v>5.9969354816697198E-2</v>
      </c>
    </row>
    <row r="50" spans="2:7" ht="13.5" thickTop="1" x14ac:dyDescent="0.2">
      <c r="B50" s="44"/>
      <c r="C50" s="17"/>
      <c r="D50" s="5">
        <v>2053022.01</v>
      </c>
      <c r="E50" s="6">
        <v>664644.88</v>
      </c>
      <c r="F50" s="6">
        <f>SUM(F4:F49)</f>
        <v>2717666.89</v>
      </c>
      <c r="G50" s="34">
        <f>SUM(G4:G49)</f>
        <v>0.99999999999999989</v>
      </c>
    </row>
  </sheetData>
  <mergeCells count="3">
    <mergeCell ref="B4:B45"/>
    <mergeCell ref="B46:B49"/>
    <mergeCell ref="B1:G1"/>
  </mergeCells>
  <conditionalFormatting sqref="G4:G49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H173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bestFit="1" customWidth="1"/>
    <col min="4" max="4" width="14.28515625" hidden="1" customWidth="1"/>
    <col min="5" max="5" width="15.71093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59" t="s">
        <v>111</v>
      </c>
      <c r="C3" s="7" t="s">
        <v>108</v>
      </c>
      <c r="D3" s="1" t="s">
        <v>0</v>
      </c>
      <c r="E3" s="2" t="s">
        <v>1</v>
      </c>
      <c r="F3" s="7" t="s">
        <v>109</v>
      </c>
      <c r="G3" s="15" t="s">
        <v>112</v>
      </c>
    </row>
    <row r="4" spans="2:7" ht="22.5" thickTop="1" thickBot="1" x14ac:dyDescent="0.25">
      <c r="B4" s="42" t="s">
        <v>209</v>
      </c>
      <c r="C4" s="33" t="s">
        <v>210</v>
      </c>
      <c r="D4" s="3">
        <v>4657.25</v>
      </c>
      <c r="E4" s="4"/>
      <c r="F4" s="9">
        <f>SUM(D4,E4)</f>
        <v>4657.25</v>
      </c>
      <c r="G4" s="16">
        <f>F4/$F$173</f>
        <v>1.4907044624598898E-4</v>
      </c>
    </row>
    <row r="5" spans="2:7" ht="14.25" customHeight="1" thickTop="1" thickBot="1" x14ac:dyDescent="0.25">
      <c r="B5" s="42" t="s">
        <v>2</v>
      </c>
      <c r="C5" s="33" t="s">
        <v>4</v>
      </c>
      <c r="D5" s="3">
        <v>56836.82</v>
      </c>
      <c r="E5" s="4"/>
      <c r="F5" s="9">
        <f t="shared" ref="F5:F68" si="0">SUM(D5,E5)</f>
        <v>56836.82</v>
      </c>
      <c r="G5" s="16">
        <f t="shared" ref="G5:G68" si="1">F5/$F$173</f>
        <v>1.8192474358479686E-3</v>
      </c>
    </row>
    <row r="6" spans="2:7" ht="14.25" thickTop="1" thickBot="1" x14ac:dyDescent="0.25">
      <c r="B6" s="57" t="s">
        <v>5</v>
      </c>
      <c r="C6" s="33" t="s">
        <v>6</v>
      </c>
      <c r="D6" s="3">
        <v>266730.8</v>
      </c>
      <c r="E6" s="4"/>
      <c r="F6" s="9">
        <f t="shared" si="0"/>
        <v>266730.8</v>
      </c>
      <c r="G6" s="16">
        <f t="shared" si="1"/>
        <v>8.5375874998227779E-3</v>
      </c>
    </row>
    <row r="7" spans="2:7" ht="14.25" thickTop="1" thickBot="1" x14ac:dyDescent="0.25">
      <c r="B7" s="57"/>
      <c r="C7" s="33" t="s">
        <v>7</v>
      </c>
      <c r="D7" s="3">
        <v>394688</v>
      </c>
      <c r="E7" s="4">
        <v>400</v>
      </c>
      <c r="F7" s="9">
        <f t="shared" si="0"/>
        <v>395088</v>
      </c>
      <c r="G7" s="16">
        <f t="shared" si="1"/>
        <v>1.2646077506347156E-2</v>
      </c>
    </row>
    <row r="8" spans="2:7" ht="14.25" thickTop="1" thickBot="1" x14ac:dyDescent="0.25">
      <c r="B8" s="57"/>
      <c r="C8" s="33" t="s">
        <v>8</v>
      </c>
      <c r="D8" s="3">
        <v>93250</v>
      </c>
      <c r="E8" s="4"/>
      <c r="F8" s="9">
        <f t="shared" si="0"/>
        <v>93250</v>
      </c>
      <c r="G8" s="16">
        <f t="shared" si="1"/>
        <v>2.9847697917093721E-3</v>
      </c>
    </row>
    <row r="9" spans="2:7" ht="14.25" thickTop="1" thickBot="1" x14ac:dyDescent="0.25">
      <c r="B9" s="57"/>
      <c r="C9" s="33" t="s">
        <v>9</v>
      </c>
      <c r="D9" s="3">
        <v>99228.23</v>
      </c>
      <c r="E9" s="4"/>
      <c r="F9" s="9">
        <f t="shared" si="0"/>
        <v>99228.23</v>
      </c>
      <c r="G9" s="16">
        <f t="shared" si="1"/>
        <v>3.1761225028288432E-3</v>
      </c>
    </row>
    <row r="10" spans="2:7" ht="14.25" thickTop="1" thickBot="1" x14ac:dyDescent="0.25">
      <c r="B10" s="57"/>
      <c r="C10" s="33" t="s">
        <v>10</v>
      </c>
      <c r="D10" s="3">
        <v>388959.17</v>
      </c>
      <c r="E10" s="4">
        <v>67128.639999999999</v>
      </c>
      <c r="F10" s="9">
        <f t="shared" si="0"/>
        <v>456087.81</v>
      </c>
      <c r="G10" s="16">
        <f t="shared" si="1"/>
        <v>1.4598574988256124E-2</v>
      </c>
    </row>
    <row r="11" spans="2:7" ht="14.25" thickTop="1" thickBot="1" x14ac:dyDescent="0.25">
      <c r="B11" s="57"/>
      <c r="C11" s="33" t="s">
        <v>187</v>
      </c>
      <c r="D11" s="3">
        <v>179.9</v>
      </c>
      <c r="E11" s="4">
        <v>133.02000000000001</v>
      </c>
      <c r="F11" s="9">
        <f t="shared" si="0"/>
        <v>312.92</v>
      </c>
      <c r="G11" s="16">
        <f t="shared" si="1"/>
        <v>1.0016023198087901E-5</v>
      </c>
    </row>
    <row r="12" spans="2:7" ht="14.25" thickTop="1" thickBot="1" x14ac:dyDescent="0.25">
      <c r="B12" s="57"/>
      <c r="C12" s="33" t="s">
        <v>11</v>
      </c>
      <c r="D12" s="3">
        <v>36758.410000000003</v>
      </c>
      <c r="E12" s="4">
        <v>1003.8</v>
      </c>
      <c r="F12" s="9">
        <f t="shared" si="0"/>
        <v>37762.210000000006</v>
      </c>
      <c r="G12" s="16">
        <f t="shared" si="1"/>
        <v>1.2087024522915344E-3</v>
      </c>
    </row>
    <row r="13" spans="2:7" ht="14.25" thickTop="1" thickBot="1" x14ac:dyDescent="0.25">
      <c r="B13" s="57"/>
      <c r="C13" s="33" t="s">
        <v>12</v>
      </c>
      <c r="D13" s="3">
        <v>254639.8</v>
      </c>
      <c r="E13" s="4">
        <v>96396.05</v>
      </c>
      <c r="F13" s="9">
        <f t="shared" si="0"/>
        <v>351035.85</v>
      </c>
      <c r="G13" s="16">
        <f t="shared" si="1"/>
        <v>1.123604504972678E-2</v>
      </c>
    </row>
    <row r="14" spans="2:7" ht="14.25" thickTop="1" thickBot="1" x14ac:dyDescent="0.25">
      <c r="B14" s="57"/>
      <c r="C14" s="33" t="s">
        <v>13</v>
      </c>
      <c r="D14" s="3">
        <v>63150.67</v>
      </c>
      <c r="E14" s="4">
        <v>37160.06</v>
      </c>
      <c r="F14" s="9">
        <f t="shared" si="0"/>
        <v>100310.73</v>
      </c>
      <c r="G14" s="16">
        <f t="shared" si="1"/>
        <v>3.2107714390167833E-3</v>
      </c>
    </row>
    <row r="15" spans="2:7" ht="14.25" thickTop="1" thickBot="1" x14ac:dyDescent="0.25">
      <c r="B15" s="57"/>
      <c r="C15" s="33" t="s">
        <v>14</v>
      </c>
      <c r="D15" s="3">
        <v>18840</v>
      </c>
      <c r="E15" s="4">
        <v>25310.87</v>
      </c>
      <c r="F15" s="9">
        <f t="shared" si="0"/>
        <v>44150.869999999995</v>
      </c>
      <c r="G15" s="16">
        <f t="shared" si="1"/>
        <v>1.4131923115676948E-3</v>
      </c>
    </row>
    <row r="16" spans="2:7" ht="14.25" thickTop="1" thickBot="1" x14ac:dyDescent="0.25">
      <c r="B16" s="57"/>
      <c r="C16" s="33" t="s">
        <v>15</v>
      </c>
      <c r="D16" s="3">
        <v>1955.34</v>
      </c>
      <c r="E16" s="4"/>
      <c r="F16" s="9">
        <f t="shared" si="0"/>
        <v>1955.34</v>
      </c>
      <c r="G16" s="16">
        <f t="shared" si="1"/>
        <v>6.2587021603442385E-5</v>
      </c>
    </row>
    <row r="17" spans="2:7" ht="14.25" thickTop="1" thickBot="1" x14ac:dyDescent="0.25">
      <c r="B17" s="57"/>
      <c r="C17" s="33" t="s">
        <v>16</v>
      </c>
      <c r="D17" s="3">
        <v>4250.74</v>
      </c>
      <c r="E17" s="4">
        <v>1745</v>
      </c>
      <c r="F17" s="9">
        <f t="shared" si="0"/>
        <v>5995.74</v>
      </c>
      <c r="G17" s="16">
        <f t="shared" si="1"/>
        <v>1.9191317566695496E-4</v>
      </c>
    </row>
    <row r="18" spans="2:7" ht="14.25" thickTop="1" thickBot="1" x14ac:dyDescent="0.25">
      <c r="B18" s="57"/>
      <c r="C18" s="33" t="s">
        <v>17</v>
      </c>
      <c r="D18" s="3">
        <v>39507.96</v>
      </c>
      <c r="E18" s="4">
        <v>8034.55</v>
      </c>
      <c r="F18" s="9">
        <f t="shared" si="0"/>
        <v>47542.51</v>
      </c>
      <c r="G18" s="16">
        <f t="shared" si="1"/>
        <v>1.5217527900272464E-3</v>
      </c>
    </row>
    <row r="19" spans="2:7" ht="14.25" thickTop="1" thickBot="1" x14ac:dyDescent="0.25">
      <c r="B19" s="57"/>
      <c r="C19" s="33" t="s">
        <v>18</v>
      </c>
      <c r="D19" s="3">
        <v>8934.82</v>
      </c>
      <c r="E19" s="4">
        <v>2086.29</v>
      </c>
      <c r="F19" s="9">
        <f t="shared" si="0"/>
        <v>11021.11</v>
      </c>
      <c r="G19" s="16">
        <f t="shared" si="1"/>
        <v>3.5276650079470325E-4</v>
      </c>
    </row>
    <row r="20" spans="2:7" ht="14.25" thickTop="1" thickBot="1" x14ac:dyDescent="0.25">
      <c r="B20" s="57"/>
      <c r="C20" s="33" t="s">
        <v>19</v>
      </c>
      <c r="D20" s="3">
        <v>5016.3599999999997</v>
      </c>
      <c r="E20" s="4">
        <v>55762.15</v>
      </c>
      <c r="F20" s="9">
        <f t="shared" si="0"/>
        <v>60778.51</v>
      </c>
      <c r="G20" s="16">
        <f t="shared" si="1"/>
        <v>1.945414055046713E-3</v>
      </c>
    </row>
    <row r="21" spans="2:7" ht="14.25" thickTop="1" thickBot="1" x14ac:dyDescent="0.25">
      <c r="B21" s="57"/>
      <c r="C21" s="33" t="s">
        <v>20</v>
      </c>
      <c r="D21" s="3">
        <v>106057.69</v>
      </c>
      <c r="E21" s="4">
        <v>4618.59</v>
      </c>
      <c r="F21" s="9">
        <f t="shared" si="0"/>
        <v>110676.28</v>
      </c>
      <c r="G21" s="16">
        <f t="shared" si="1"/>
        <v>3.5425546080725804E-3</v>
      </c>
    </row>
    <row r="22" spans="2:7" ht="14.25" thickTop="1" thickBot="1" x14ac:dyDescent="0.25">
      <c r="B22" s="57"/>
      <c r="C22" s="33" t="s">
        <v>21</v>
      </c>
      <c r="D22" s="3">
        <v>18837.47</v>
      </c>
      <c r="E22" s="4">
        <v>24994.9</v>
      </c>
      <c r="F22" s="9">
        <f t="shared" si="0"/>
        <v>43832.37</v>
      </c>
      <c r="G22" s="16">
        <f t="shared" si="1"/>
        <v>1.4029976823059316E-3</v>
      </c>
    </row>
    <row r="23" spans="2:7" ht="14.25" thickTop="1" thickBot="1" x14ac:dyDescent="0.25">
      <c r="B23" s="57"/>
      <c r="C23" s="33" t="s">
        <v>22</v>
      </c>
      <c r="D23" s="3">
        <v>27326.720000000001</v>
      </c>
      <c r="E23" s="4">
        <v>15882.22</v>
      </c>
      <c r="F23" s="9">
        <f t="shared" si="0"/>
        <v>43208.94</v>
      </c>
      <c r="G23" s="16">
        <f t="shared" si="1"/>
        <v>1.3830427758046407E-3</v>
      </c>
    </row>
    <row r="24" spans="2:7" ht="14.25" thickTop="1" thickBot="1" x14ac:dyDescent="0.25">
      <c r="B24" s="57"/>
      <c r="C24" s="33" t="s">
        <v>23</v>
      </c>
      <c r="D24" s="3">
        <v>24516.080000000002</v>
      </c>
      <c r="E24" s="4">
        <v>20397.98</v>
      </c>
      <c r="F24" s="9">
        <f t="shared" si="0"/>
        <v>44914.06</v>
      </c>
      <c r="G24" s="16">
        <f t="shared" si="1"/>
        <v>1.4376206918072089E-3</v>
      </c>
    </row>
    <row r="25" spans="2:7" ht="14.25" thickTop="1" thickBot="1" x14ac:dyDescent="0.25">
      <c r="B25" s="57"/>
      <c r="C25" s="33" t="s">
        <v>24</v>
      </c>
      <c r="D25" s="3">
        <v>39993.629999999997</v>
      </c>
      <c r="E25" s="4">
        <v>10204.66</v>
      </c>
      <c r="F25" s="9">
        <f t="shared" si="0"/>
        <v>50198.289999999994</v>
      </c>
      <c r="G25" s="16">
        <f t="shared" si="1"/>
        <v>1.6067596738602319E-3</v>
      </c>
    </row>
    <row r="26" spans="2:7" ht="14.25" thickTop="1" thickBot="1" x14ac:dyDescent="0.25">
      <c r="B26" s="57"/>
      <c r="C26" s="33" t="s">
        <v>25</v>
      </c>
      <c r="D26" s="3">
        <v>34848.46</v>
      </c>
      <c r="E26" s="4">
        <v>23744.68</v>
      </c>
      <c r="F26" s="9">
        <f t="shared" si="0"/>
        <v>58593.14</v>
      </c>
      <c r="G26" s="16">
        <f t="shared" si="1"/>
        <v>1.8754641745136521E-3</v>
      </c>
    </row>
    <row r="27" spans="2:7" ht="14.25" thickTop="1" thickBot="1" x14ac:dyDescent="0.25">
      <c r="B27" s="57"/>
      <c r="C27" s="33" t="s">
        <v>26</v>
      </c>
      <c r="D27" s="3">
        <v>899.42</v>
      </c>
      <c r="E27" s="4">
        <v>1249.5</v>
      </c>
      <c r="F27" s="9">
        <f t="shared" si="0"/>
        <v>2148.92</v>
      </c>
      <c r="G27" s="16">
        <f t="shared" si="1"/>
        <v>6.8783179633245082E-5</v>
      </c>
    </row>
    <row r="28" spans="2:7" ht="14.25" thickTop="1" thickBot="1" x14ac:dyDescent="0.25">
      <c r="B28" s="57"/>
      <c r="C28" s="33" t="s">
        <v>27</v>
      </c>
      <c r="D28" s="3">
        <v>97620.92</v>
      </c>
      <c r="E28" s="4">
        <v>81504.92</v>
      </c>
      <c r="F28" s="9">
        <f t="shared" si="0"/>
        <v>179125.84</v>
      </c>
      <c r="G28" s="16">
        <f t="shared" si="1"/>
        <v>5.7335055887031234E-3</v>
      </c>
    </row>
    <row r="29" spans="2:7" ht="14.25" thickTop="1" thickBot="1" x14ac:dyDescent="0.25">
      <c r="B29" s="57"/>
      <c r="C29" s="33" t="s">
        <v>28</v>
      </c>
      <c r="D29" s="3">
        <v>13035.87</v>
      </c>
      <c r="E29" s="4">
        <v>3387.15</v>
      </c>
      <c r="F29" s="9">
        <f t="shared" si="0"/>
        <v>16423.02</v>
      </c>
      <c r="G29" s="16">
        <f t="shared" si="1"/>
        <v>5.2567221431248099E-4</v>
      </c>
    </row>
    <row r="30" spans="2:7" ht="14.25" thickTop="1" thickBot="1" x14ac:dyDescent="0.25">
      <c r="B30" s="57"/>
      <c r="C30" s="33" t="s">
        <v>29</v>
      </c>
      <c r="D30" s="3">
        <v>31004.18</v>
      </c>
      <c r="E30" s="4">
        <v>16966.39</v>
      </c>
      <c r="F30" s="9">
        <f t="shared" si="0"/>
        <v>47970.57</v>
      </c>
      <c r="G30" s="16">
        <f t="shared" si="1"/>
        <v>1.5354542437220359E-3</v>
      </c>
    </row>
    <row r="31" spans="2:7" ht="14.25" thickTop="1" thickBot="1" x14ac:dyDescent="0.25">
      <c r="B31" s="57"/>
      <c r="C31" s="33" t="s">
        <v>30</v>
      </c>
      <c r="D31" s="3">
        <v>7739.05</v>
      </c>
      <c r="E31" s="4">
        <v>422.27</v>
      </c>
      <c r="F31" s="9">
        <f t="shared" si="0"/>
        <v>8161.32</v>
      </c>
      <c r="G31" s="16">
        <f t="shared" si="1"/>
        <v>2.6122961283081531E-4</v>
      </c>
    </row>
    <row r="32" spans="2:7" ht="14.25" thickTop="1" thickBot="1" x14ac:dyDescent="0.25">
      <c r="B32" s="57"/>
      <c r="C32" s="33" t="s">
        <v>188</v>
      </c>
      <c r="D32" s="3">
        <v>3653.45</v>
      </c>
      <c r="E32" s="4">
        <v>2008.75</v>
      </c>
      <c r="F32" s="9">
        <f t="shared" si="0"/>
        <v>5662.2</v>
      </c>
      <c r="G32" s="16">
        <f t="shared" si="1"/>
        <v>1.8123714224790139E-4</v>
      </c>
    </row>
    <row r="33" spans="2:7" ht="14.25" thickTop="1" thickBot="1" x14ac:dyDescent="0.25">
      <c r="B33" s="57"/>
      <c r="C33" s="33" t="s">
        <v>31</v>
      </c>
      <c r="D33" s="3">
        <v>2448.61</v>
      </c>
      <c r="E33" s="4">
        <v>1005.25</v>
      </c>
      <c r="F33" s="9">
        <f t="shared" si="0"/>
        <v>3453.86</v>
      </c>
      <c r="G33" s="16">
        <f t="shared" si="1"/>
        <v>1.1055203209429846E-4</v>
      </c>
    </row>
    <row r="34" spans="2:7" ht="14.25" thickTop="1" thickBot="1" x14ac:dyDescent="0.25">
      <c r="B34" s="57"/>
      <c r="C34" s="33" t="s">
        <v>32</v>
      </c>
      <c r="D34" s="3">
        <v>225383.33</v>
      </c>
      <c r="E34" s="4">
        <v>3300.26</v>
      </c>
      <c r="F34" s="9">
        <f t="shared" si="0"/>
        <v>228683.59</v>
      </c>
      <c r="G34" s="16">
        <f t="shared" si="1"/>
        <v>7.319762694816637E-3</v>
      </c>
    </row>
    <row r="35" spans="2:7" ht="14.25" thickTop="1" thickBot="1" x14ac:dyDescent="0.25">
      <c r="B35" s="57"/>
      <c r="C35" s="33" t="s">
        <v>33</v>
      </c>
      <c r="D35" s="3"/>
      <c r="E35" s="4">
        <v>273</v>
      </c>
      <c r="F35" s="9">
        <f t="shared" si="0"/>
        <v>273</v>
      </c>
      <c r="G35" s="16">
        <f t="shared" si="1"/>
        <v>8.738253652940037E-6</v>
      </c>
    </row>
    <row r="36" spans="2:7" ht="14.25" thickTop="1" thickBot="1" x14ac:dyDescent="0.25">
      <c r="B36" s="57"/>
      <c r="C36" s="33" t="s">
        <v>34</v>
      </c>
      <c r="D36" s="3">
        <v>4686.3999999999996</v>
      </c>
      <c r="E36" s="4">
        <v>7895.85</v>
      </c>
      <c r="F36" s="9">
        <f t="shared" si="0"/>
        <v>12582.25</v>
      </c>
      <c r="G36" s="16">
        <f t="shared" si="1"/>
        <v>4.0273586822236188E-4</v>
      </c>
    </row>
    <row r="37" spans="2:7" ht="14.25" thickTop="1" thickBot="1" x14ac:dyDescent="0.25">
      <c r="B37" s="57"/>
      <c r="C37" s="33" t="s">
        <v>35</v>
      </c>
      <c r="D37" s="3">
        <v>720.32</v>
      </c>
      <c r="E37" s="4">
        <v>4171.55</v>
      </c>
      <c r="F37" s="9">
        <f t="shared" si="0"/>
        <v>4891.87</v>
      </c>
      <c r="G37" s="16">
        <f t="shared" si="1"/>
        <v>1.5658022306669518E-4</v>
      </c>
    </row>
    <row r="38" spans="2:7" ht="14.25" thickTop="1" thickBot="1" x14ac:dyDescent="0.25">
      <c r="B38" s="57"/>
      <c r="C38" s="33" t="s">
        <v>36</v>
      </c>
      <c r="D38" s="3">
        <v>615.27</v>
      </c>
      <c r="E38" s="4">
        <v>224.45</v>
      </c>
      <c r="F38" s="9">
        <f t="shared" si="0"/>
        <v>839.72</v>
      </c>
      <c r="G38" s="16">
        <f t="shared" si="1"/>
        <v>2.6877972005299664E-5</v>
      </c>
    </row>
    <row r="39" spans="2:7" ht="14.25" thickTop="1" thickBot="1" x14ac:dyDescent="0.25">
      <c r="B39" s="57"/>
      <c r="C39" s="33" t="s">
        <v>37</v>
      </c>
      <c r="D39" s="3">
        <v>20336.060000000001</v>
      </c>
      <c r="E39" s="4">
        <v>9541.68</v>
      </c>
      <c r="F39" s="9">
        <f t="shared" si="0"/>
        <v>29877.74</v>
      </c>
      <c r="G39" s="16">
        <f t="shared" si="1"/>
        <v>9.563343248959439E-4</v>
      </c>
    </row>
    <row r="40" spans="2:7" ht="14.25" thickTop="1" thickBot="1" x14ac:dyDescent="0.25">
      <c r="B40" s="57"/>
      <c r="C40" s="33" t="s">
        <v>38</v>
      </c>
      <c r="D40" s="3">
        <v>2112.54</v>
      </c>
      <c r="E40" s="4">
        <v>3480.89</v>
      </c>
      <c r="F40" s="9">
        <f t="shared" si="0"/>
        <v>5593.43</v>
      </c>
      <c r="G40" s="16">
        <f t="shared" si="1"/>
        <v>1.7903593454199413E-4</v>
      </c>
    </row>
    <row r="41" spans="2:7" ht="14.25" thickTop="1" thickBot="1" x14ac:dyDescent="0.25">
      <c r="B41" s="57"/>
      <c r="C41" s="33" t="s">
        <v>39</v>
      </c>
      <c r="D41" s="3"/>
      <c r="E41" s="4">
        <v>1261.98</v>
      </c>
      <c r="F41" s="9">
        <f t="shared" si="0"/>
        <v>1261.98</v>
      </c>
      <c r="G41" s="16">
        <f t="shared" si="1"/>
        <v>4.0393777820283033E-5</v>
      </c>
    </row>
    <row r="42" spans="2:7" ht="14.25" thickTop="1" thickBot="1" x14ac:dyDescent="0.25">
      <c r="B42" s="57"/>
      <c r="C42" s="33" t="s">
        <v>40</v>
      </c>
      <c r="D42" s="3">
        <v>111761.5</v>
      </c>
      <c r="E42" s="4">
        <v>3396.06</v>
      </c>
      <c r="F42" s="9">
        <f t="shared" si="0"/>
        <v>115157.56</v>
      </c>
      <c r="G42" s="16">
        <f t="shared" si="1"/>
        <v>3.6859925616617639E-3</v>
      </c>
    </row>
    <row r="43" spans="2:7" ht="14.25" thickTop="1" thickBot="1" x14ac:dyDescent="0.25">
      <c r="B43" s="57"/>
      <c r="C43" s="33" t="s">
        <v>189</v>
      </c>
      <c r="D43" s="3">
        <v>3584.33</v>
      </c>
      <c r="E43" s="4"/>
      <c r="F43" s="9">
        <f t="shared" si="0"/>
        <v>3584.33</v>
      </c>
      <c r="G43" s="16">
        <f t="shared" si="1"/>
        <v>1.1472814914228045E-4</v>
      </c>
    </row>
    <row r="44" spans="2:7" ht="14.25" thickTop="1" thickBot="1" x14ac:dyDescent="0.25">
      <c r="B44" s="57"/>
      <c r="C44" s="33" t="s">
        <v>41</v>
      </c>
      <c r="D44" s="3">
        <v>45211.360000000001</v>
      </c>
      <c r="E44" s="4">
        <v>3649.52</v>
      </c>
      <c r="F44" s="9">
        <f t="shared" si="0"/>
        <v>48860.88</v>
      </c>
      <c r="G44" s="16">
        <f t="shared" si="1"/>
        <v>1.5639515133548162E-3</v>
      </c>
    </row>
    <row r="45" spans="2:7" ht="14.25" thickTop="1" thickBot="1" x14ac:dyDescent="0.25">
      <c r="B45" s="57"/>
      <c r="C45" s="33" t="s">
        <v>42</v>
      </c>
      <c r="D45" s="3">
        <v>15470.5</v>
      </c>
      <c r="E45" s="4"/>
      <c r="F45" s="9">
        <f t="shared" si="0"/>
        <v>15470.5</v>
      </c>
      <c r="G45" s="16">
        <f t="shared" si="1"/>
        <v>4.9518371112750492E-4</v>
      </c>
    </row>
    <row r="46" spans="2:7" ht="14.25" thickTop="1" thickBot="1" x14ac:dyDescent="0.25">
      <c r="B46" s="57"/>
      <c r="C46" s="33" t="s">
        <v>190</v>
      </c>
      <c r="D46" s="3">
        <v>3242</v>
      </c>
      <c r="E46" s="4"/>
      <c r="F46" s="9">
        <f t="shared" si="0"/>
        <v>3242</v>
      </c>
      <c r="G46" s="16">
        <f t="shared" si="1"/>
        <v>1.0377076316055532E-4</v>
      </c>
    </row>
    <row r="47" spans="2:7" ht="14.25" thickTop="1" thickBot="1" x14ac:dyDescent="0.25">
      <c r="B47" s="57"/>
      <c r="C47" s="33" t="s">
        <v>43</v>
      </c>
      <c r="D47" s="3">
        <v>340996.37</v>
      </c>
      <c r="E47" s="4"/>
      <c r="F47" s="9">
        <f t="shared" si="0"/>
        <v>340996.37</v>
      </c>
      <c r="G47" s="16">
        <f t="shared" si="1"/>
        <v>1.0914698812424149E-2</v>
      </c>
    </row>
    <row r="48" spans="2:7" ht="14.25" thickTop="1" thickBot="1" x14ac:dyDescent="0.25">
      <c r="B48" s="57"/>
      <c r="C48" s="33" t="s">
        <v>44</v>
      </c>
      <c r="D48" s="3">
        <v>10507.76</v>
      </c>
      <c r="E48" s="4">
        <v>6696.94</v>
      </c>
      <c r="F48" s="9">
        <f t="shared" si="0"/>
        <v>17204.7</v>
      </c>
      <c r="G48" s="16">
        <f t="shared" si="1"/>
        <v>5.5069242718951454E-4</v>
      </c>
    </row>
    <row r="49" spans="2:7" ht="14.25" thickTop="1" thickBot="1" x14ac:dyDescent="0.25">
      <c r="B49" s="57"/>
      <c r="C49" s="33" t="s">
        <v>211</v>
      </c>
      <c r="D49" s="3">
        <v>1869.6</v>
      </c>
      <c r="E49" s="4"/>
      <c r="F49" s="9">
        <f t="shared" si="0"/>
        <v>1869.6</v>
      </c>
      <c r="G49" s="16">
        <f t="shared" si="1"/>
        <v>5.9842633807826718E-5</v>
      </c>
    </row>
    <row r="50" spans="2:7" ht="14.25" thickTop="1" thickBot="1" x14ac:dyDescent="0.25">
      <c r="B50" s="57"/>
      <c r="C50" s="33" t="s">
        <v>45</v>
      </c>
      <c r="D50" s="3">
        <v>103444.07</v>
      </c>
      <c r="E50" s="4"/>
      <c r="F50" s="9">
        <f t="shared" si="0"/>
        <v>103444.07</v>
      </c>
      <c r="G50" s="16">
        <f t="shared" si="1"/>
        <v>3.3110641851739377E-3</v>
      </c>
    </row>
    <row r="51" spans="2:7" ht="14.25" thickTop="1" thickBot="1" x14ac:dyDescent="0.25">
      <c r="B51" s="57"/>
      <c r="C51" s="33" t="s">
        <v>46</v>
      </c>
      <c r="D51" s="3">
        <v>183</v>
      </c>
      <c r="E51" s="4"/>
      <c r="F51" s="9">
        <f t="shared" si="0"/>
        <v>183</v>
      </c>
      <c r="G51" s="16">
        <f t="shared" si="1"/>
        <v>5.8575106904323331E-6</v>
      </c>
    </row>
    <row r="52" spans="2:7" ht="14.25" thickTop="1" thickBot="1" x14ac:dyDescent="0.25">
      <c r="B52" s="57"/>
      <c r="C52" s="33" t="s">
        <v>47</v>
      </c>
      <c r="D52" s="3"/>
      <c r="E52" s="4">
        <v>165</v>
      </c>
      <c r="F52" s="9">
        <f t="shared" si="0"/>
        <v>165</v>
      </c>
      <c r="G52" s="16">
        <f t="shared" si="1"/>
        <v>5.2813620979307918E-6</v>
      </c>
    </row>
    <row r="53" spans="2:7" ht="14.25" thickTop="1" thickBot="1" x14ac:dyDescent="0.25">
      <c r="B53" s="57"/>
      <c r="C53" s="11" t="s">
        <v>48</v>
      </c>
      <c r="D53" s="12">
        <v>1959693.27</v>
      </c>
      <c r="E53" s="13">
        <v>308536.27</v>
      </c>
      <c r="F53" s="14">
        <f t="shared" si="0"/>
        <v>2268229.54</v>
      </c>
      <c r="G53" s="16">
        <f t="shared" si="1"/>
        <v>7.2602069830078761E-2</v>
      </c>
    </row>
    <row r="54" spans="2:7" ht="14.25" thickTop="1" thickBot="1" x14ac:dyDescent="0.25">
      <c r="B54" s="57"/>
      <c r="C54" s="11" t="s">
        <v>49</v>
      </c>
      <c r="D54" s="12">
        <v>2221305.7799999998</v>
      </c>
      <c r="E54" s="13">
        <v>326552.25</v>
      </c>
      <c r="F54" s="14">
        <f t="shared" si="0"/>
        <v>2547858.0299999998</v>
      </c>
      <c r="G54" s="16">
        <f t="shared" si="1"/>
        <v>8.1552489882124934E-2</v>
      </c>
    </row>
    <row r="55" spans="2:7" ht="14.25" thickTop="1" thickBot="1" x14ac:dyDescent="0.25">
      <c r="B55" s="57"/>
      <c r="C55" s="11" t="s">
        <v>50</v>
      </c>
      <c r="D55" s="12">
        <v>1710754.37</v>
      </c>
      <c r="E55" s="13">
        <v>248154.47</v>
      </c>
      <c r="F55" s="14">
        <f t="shared" si="0"/>
        <v>1958908.84</v>
      </c>
      <c r="G55" s="16">
        <f t="shared" si="1"/>
        <v>6.2701253944712571E-2</v>
      </c>
    </row>
    <row r="56" spans="2:7" ht="14.25" thickTop="1" thickBot="1" x14ac:dyDescent="0.25">
      <c r="B56" s="57"/>
      <c r="C56" s="33" t="s">
        <v>51</v>
      </c>
      <c r="D56" s="3">
        <v>373938.54</v>
      </c>
      <c r="E56" s="4">
        <v>54508.11</v>
      </c>
      <c r="F56" s="9">
        <f t="shared" si="0"/>
        <v>428446.64999999997</v>
      </c>
      <c r="G56" s="16">
        <f t="shared" si="1"/>
        <v>1.3713829686638907E-2</v>
      </c>
    </row>
    <row r="57" spans="2:7" ht="14.25" thickTop="1" thickBot="1" x14ac:dyDescent="0.25">
      <c r="B57" s="57"/>
      <c r="C57" s="33" t="s">
        <v>212</v>
      </c>
      <c r="D57" s="3"/>
      <c r="E57" s="4">
        <v>160</v>
      </c>
      <c r="F57" s="9">
        <f t="shared" si="0"/>
        <v>160</v>
      </c>
      <c r="G57" s="16">
        <f t="shared" si="1"/>
        <v>5.1213208222359198E-6</v>
      </c>
    </row>
    <row r="58" spans="2:7" ht="14.25" thickTop="1" thickBot="1" x14ac:dyDescent="0.25">
      <c r="B58" s="57"/>
      <c r="C58" s="33" t="s">
        <v>52</v>
      </c>
      <c r="D58" s="3">
        <v>27362.53</v>
      </c>
      <c r="E58" s="4">
        <v>6651.86</v>
      </c>
      <c r="F58" s="9">
        <f t="shared" si="0"/>
        <v>34014.39</v>
      </c>
      <c r="G58" s="16">
        <f t="shared" si="1"/>
        <v>1.0887412735165827E-3</v>
      </c>
    </row>
    <row r="59" spans="2:7" ht="14.25" thickTop="1" thickBot="1" x14ac:dyDescent="0.25">
      <c r="B59" s="57"/>
      <c r="C59" s="33" t="s">
        <v>191</v>
      </c>
      <c r="D59" s="3">
        <v>5990</v>
      </c>
      <c r="E59" s="4"/>
      <c r="F59" s="9">
        <f t="shared" si="0"/>
        <v>5990</v>
      </c>
      <c r="G59" s="16">
        <f t="shared" si="1"/>
        <v>1.9172944828245724E-4</v>
      </c>
    </row>
    <row r="60" spans="2:7" ht="14.25" thickTop="1" thickBot="1" x14ac:dyDescent="0.25">
      <c r="B60" s="57"/>
      <c r="C60" s="33" t="s">
        <v>53</v>
      </c>
      <c r="D60" s="3">
        <v>67831.62</v>
      </c>
      <c r="E60" s="4"/>
      <c r="F60" s="9">
        <f t="shared" si="0"/>
        <v>67831.62</v>
      </c>
      <c r="G60" s="16">
        <f t="shared" si="1"/>
        <v>2.1711717994499649E-3</v>
      </c>
    </row>
    <row r="61" spans="2:7" ht="14.25" thickTop="1" thickBot="1" x14ac:dyDescent="0.25">
      <c r="B61" s="57"/>
      <c r="C61" s="33" t="s">
        <v>192</v>
      </c>
      <c r="D61" s="3">
        <v>5204.6000000000004</v>
      </c>
      <c r="E61" s="4"/>
      <c r="F61" s="9">
        <f t="shared" si="0"/>
        <v>5204.6000000000004</v>
      </c>
      <c r="G61" s="16">
        <f t="shared" si="1"/>
        <v>1.6659016469630668E-4</v>
      </c>
    </row>
    <row r="62" spans="2:7" ht="14.25" thickTop="1" thickBot="1" x14ac:dyDescent="0.25">
      <c r="B62" s="57"/>
      <c r="C62" s="33" t="s">
        <v>190</v>
      </c>
      <c r="D62" s="3">
        <v>12630</v>
      </c>
      <c r="E62" s="4">
        <v>12033.5</v>
      </c>
      <c r="F62" s="9">
        <f t="shared" si="0"/>
        <v>24663.5</v>
      </c>
      <c r="G62" s="16">
        <f t="shared" si="1"/>
        <v>7.894356006200975E-4</v>
      </c>
    </row>
    <row r="63" spans="2:7" ht="14.25" thickTop="1" thickBot="1" x14ac:dyDescent="0.25">
      <c r="B63" s="57"/>
      <c r="C63" s="33" t="s">
        <v>44</v>
      </c>
      <c r="D63" s="3">
        <v>1023058.22</v>
      </c>
      <c r="E63" s="4">
        <v>116107.48</v>
      </c>
      <c r="F63" s="9">
        <f t="shared" si="0"/>
        <v>1139165.7</v>
      </c>
      <c r="G63" s="16">
        <f t="shared" si="1"/>
        <v>3.6462706371168482E-2</v>
      </c>
    </row>
    <row r="64" spans="2:7" ht="14.25" thickTop="1" thickBot="1" x14ac:dyDescent="0.25">
      <c r="B64" s="57"/>
      <c r="C64" s="33" t="s">
        <v>54</v>
      </c>
      <c r="D64" s="3">
        <v>14140.45</v>
      </c>
      <c r="E64" s="4">
        <v>6837.46</v>
      </c>
      <c r="F64" s="9">
        <f t="shared" si="0"/>
        <v>20977.91</v>
      </c>
      <c r="G64" s="16">
        <f t="shared" si="1"/>
        <v>6.7146629556244454E-4</v>
      </c>
    </row>
    <row r="65" spans="2:7" ht="14.25" thickTop="1" thickBot="1" x14ac:dyDescent="0.25">
      <c r="B65" s="57"/>
      <c r="C65" s="33" t="s">
        <v>55</v>
      </c>
      <c r="D65" s="3">
        <v>12345.45</v>
      </c>
      <c r="E65" s="4">
        <v>8182.33</v>
      </c>
      <c r="F65" s="9">
        <f t="shared" si="0"/>
        <v>20527.78</v>
      </c>
      <c r="G65" s="16">
        <f t="shared" si="1"/>
        <v>6.5705841967673788E-4</v>
      </c>
    </row>
    <row r="66" spans="2:7" ht="14.25" thickTop="1" thickBot="1" x14ac:dyDescent="0.25">
      <c r="B66" s="57"/>
      <c r="C66" s="33" t="s">
        <v>56</v>
      </c>
      <c r="D66" s="3">
        <v>554489.04</v>
      </c>
      <c r="E66" s="4">
        <v>719761.63</v>
      </c>
      <c r="F66" s="9">
        <f t="shared" si="0"/>
        <v>1274250.67</v>
      </c>
      <c r="G66" s="16">
        <f t="shared" si="1"/>
        <v>4.0786540556369197E-2</v>
      </c>
    </row>
    <row r="67" spans="2:7" ht="14.25" thickTop="1" thickBot="1" x14ac:dyDescent="0.25">
      <c r="B67" s="57"/>
      <c r="C67" s="33" t="s">
        <v>57</v>
      </c>
      <c r="D67" s="3">
        <v>254327.46</v>
      </c>
      <c r="E67" s="4">
        <v>173910.31</v>
      </c>
      <c r="F67" s="9">
        <f t="shared" si="0"/>
        <v>428237.77</v>
      </c>
      <c r="G67" s="16">
        <f t="shared" si="1"/>
        <v>1.3707143802305479E-2</v>
      </c>
    </row>
    <row r="68" spans="2:7" ht="14.25" thickTop="1" thickBot="1" x14ac:dyDescent="0.25">
      <c r="B68" s="57"/>
      <c r="C68" s="33" t="s">
        <v>58</v>
      </c>
      <c r="D68" s="3">
        <v>420289.9</v>
      </c>
      <c r="E68" s="4">
        <v>86444.33</v>
      </c>
      <c r="F68" s="9">
        <f t="shared" si="0"/>
        <v>506734.23000000004</v>
      </c>
      <c r="G68" s="16">
        <f t="shared" si="1"/>
        <v>1.6219678521491785E-2</v>
      </c>
    </row>
    <row r="69" spans="2:7" ht="14.25" thickTop="1" thickBot="1" x14ac:dyDescent="0.25">
      <c r="B69" s="57"/>
      <c r="C69" s="33" t="s">
        <v>59</v>
      </c>
      <c r="D69" s="3">
        <v>19810.13</v>
      </c>
      <c r="E69" s="4">
        <v>5937.72</v>
      </c>
      <c r="F69" s="9">
        <f t="shared" ref="F69:F132" si="2">SUM(D69,E69)</f>
        <v>25747.850000000002</v>
      </c>
      <c r="G69" s="16">
        <f t="shared" ref="G69:G132" si="3">F69/$F$173</f>
        <v>8.2414375208004456E-4</v>
      </c>
    </row>
    <row r="70" spans="2:7" ht="14.25" thickTop="1" thickBot="1" x14ac:dyDescent="0.25">
      <c r="B70" s="57"/>
      <c r="C70" s="33" t="s">
        <v>60</v>
      </c>
      <c r="D70" s="3">
        <v>80347.59</v>
      </c>
      <c r="E70" s="4">
        <v>17008.310000000001</v>
      </c>
      <c r="F70" s="9">
        <f t="shared" si="2"/>
        <v>97355.9</v>
      </c>
      <c r="G70" s="16">
        <f t="shared" si="3"/>
        <v>3.1161924864844871E-3</v>
      </c>
    </row>
    <row r="71" spans="2:7" ht="14.25" thickTop="1" thickBot="1" x14ac:dyDescent="0.25">
      <c r="B71" s="57"/>
      <c r="C71" s="33" t="s">
        <v>61</v>
      </c>
      <c r="D71" s="3">
        <v>630</v>
      </c>
      <c r="E71" s="4">
        <v>6435.75</v>
      </c>
      <c r="F71" s="9">
        <f t="shared" si="2"/>
        <v>7065.75</v>
      </c>
      <c r="G71" s="16">
        <f t="shared" si="3"/>
        <v>2.2616232874820904E-4</v>
      </c>
    </row>
    <row r="72" spans="2:7" ht="14.25" thickTop="1" thickBot="1" x14ac:dyDescent="0.25">
      <c r="B72" s="57"/>
      <c r="C72" s="33" t="s">
        <v>193</v>
      </c>
      <c r="D72" s="3">
        <v>3645.96</v>
      </c>
      <c r="E72" s="4"/>
      <c r="F72" s="9">
        <f t="shared" si="2"/>
        <v>3645.96</v>
      </c>
      <c r="G72" s="16">
        <f t="shared" si="3"/>
        <v>1.1670081790649547E-4</v>
      </c>
    </row>
    <row r="73" spans="2:7" ht="14.25" thickTop="1" thickBot="1" x14ac:dyDescent="0.25">
      <c r="B73" s="57"/>
      <c r="C73" s="33" t="s">
        <v>47</v>
      </c>
      <c r="D73" s="3">
        <v>302.56</v>
      </c>
      <c r="E73" s="4"/>
      <c r="F73" s="9">
        <f t="shared" si="2"/>
        <v>302.56</v>
      </c>
      <c r="G73" s="16">
        <f t="shared" si="3"/>
        <v>9.6844176748481234E-6</v>
      </c>
    </row>
    <row r="74" spans="2:7" ht="14.25" thickTop="1" thickBot="1" x14ac:dyDescent="0.25">
      <c r="B74" s="57"/>
      <c r="C74" s="33" t="s">
        <v>62</v>
      </c>
      <c r="D74" s="3">
        <v>95200.639999999999</v>
      </c>
      <c r="E74" s="4">
        <v>44028.38</v>
      </c>
      <c r="F74" s="9">
        <f t="shared" si="2"/>
        <v>139229.01999999999</v>
      </c>
      <c r="G74" s="16">
        <f t="shared" si="3"/>
        <v>4.4564779949093827E-3</v>
      </c>
    </row>
    <row r="75" spans="2:7" ht="14.25" thickTop="1" thickBot="1" x14ac:dyDescent="0.25">
      <c r="B75" s="57"/>
      <c r="C75" s="11" t="s">
        <v>63</v>
      </c>
      <c r="D75" s="12">
        <v>1875416.04</v>
      </c>
      <c r="E75" s="13">
        <v>387535.88</v>
      </c>
      <c r="F75" s="14">
        <f t="shared" si="2"/>
        <v>2262951.92</v>
      </c>
      <c r="G75" s="16">
        <f t="shared" si="3"/>
        <v>7.2433142422592203E-2</v>
      </c>
    </row>
    <row r="76" spans="2:7" ht="14.25" thickTop="1" thickBot="1" x14ac:dyDescent="0.25">
      <c r="B76" s="57"/>
      <c r="C76" s="33" t="s">
        <v>64</v>
      </c>
      <c r="D76" s="3">
        <v>117968.16</v>
      </c>
      <c r="E76" s="4">
        <v>40021.07</v>
      </c>
      <c r="F76" s="9">
        <f t="shared" si="2"/>
        <v>157989.23000000001</v>
      </c>
      <c r="G76" s="16">
        <f t="shared" si="3"/>
        <v>5.0569595830501244E-3</v>
      </c>
    </row>
    <row r="77" spans="2:7" ht="14.25" thickTop="1" thickBot="1" x14ac:dyDescent="0.25">
      <c r="B77" s="57"/>
      <c r="C77" s="33" t="s">
        <v>65</v>
      </c>
      <c r="D77" s="3">
        <v>43532.639999999999</v>
      </c>
      <c r="E77" s="4">
        <v>20927.22</v>
      </c>
      <c r="F77" s="9">
        <f t="shared" si="2"/>
        <v>64459.86</v>
      </c>
      <c r="G77" s="16">
        <f t="shared" si="3"/>
        <v>2.0632476451025767E-3</v>
      </c>
    </row>
    <row r="78" spans="2:7" ht="14.25" thickTop="1" thickBot="1" x14ac:dyDescent="0.25">
      <c r="B78" s="57"/>
      <c r="C78" s="33" t="s">
        <v>45</v>
      </c>
      <c r="D78" s="3">
        <v>27695</v>
      </c>
      <c r="E78" s="4"/>
      <c r="F78" s="9">
        <f t="shared" si="2"/>
        <v>27695</v>
      </c>
      <c r="G78" s="16">
        <f t="shared" si="3"/>
        <v>8.8646862607389874E-4</v>
      </c>
    </row>
    <row r="79" spans="2:7" ht="14.25" thickTop="1" thickBot="1" x14ac:dyDescent="0.25">
      <c r="B79" s="57"/>
      <c r="C79" s="33" t="s">
        <v>194</v>
      </c>
      <c r="D79" s="3">
        <v>6500</v>
      </c>
      <c r="E79" s="4"/>
      <c r="F79" s="9">
        <f t="shared" si="2"/>
        <v>6500</v>
      </c>
      <c r="G79" s="16">
        <f t="shared" si="3"/>
        <v>2.0805365840333422E-4</v>
      </c>
    </row>
    <row r="80" spans="2:7" ht="14.25" thickTop="1" thickBot="1" x14ac:dyDescent="0.25">
      <c r="B80" s="57"/>
      <c r="C80" s="33" t="s">
        <v>195</v>
      </c>
      <c r="D80" s="3"/>
      <c r="E80" s="4">
        <v>27942.05</v>
      </c>
      <c r="F80" s="9">
        <f t="shared" si="2"/>
        <v>27942.05</v>
      </c>
      <c r="G80" s="16">
        <f t="shared" si="3"/>
        <v>8.9437626550598233E-4</v>
      </c>
    </row>
    <row r="81" spans="2:7" ht="14.25" thickTop="1" thickBot="1" x14ac:dyDescent="0.25">
      <c r="B81" s="57"/>
      <c r="C81" s="33" t="s">
        <v>66</v>
      </c>
      <c r="D81" s="3"/>
      <c r="E81" s="4">
        <v>3981</v>
      </c>
      <c r="F81" s="9">
        <f t="shared" si="2"/>
        <v>3981</v>
      </c>
      <c r="G81" s="16">
        <f t="shared" si="3"/>
        <v>1.2742486370825748E-4</v>
      </c>
    </row>
    <row r="82" spans="2:7" ht="14.25" thickTop="1" thickBot="1" x14ac:dyDescent="0.25">
      <c r="B82" s="57"/>
      <c r="C82" s="33" t="s">
        <v>67</v>
      </c>
      <c r="D82" s="3">
        <v>164321.64000000001</v>
      </c>
      <c r="E82" s="4">
        <v>50816.26</v>
      </c>
      <c r="F82" s="9">
        <f t="shared" si="2"/>
        <v>215137.90000000002</v>
      </c>
      <c r="G82" s="16">
        <f t="shared" si="3"/>
        <v>6.8861887932631823E-3</v>
      </c>
    </row>
    <row r="83" spans="2:7" ht="14.25" thickTop="1" thickBot="1" x14ac:dyDescent="0.25">
      <c r="B83" s="57"/>
      <c r="C83" s="33" t="s">
        <v>68</v>
      </c>
      <c r="D83" s="3"/>
      <c r="E83" s="4">
        <v>1599.98</v>
      </c>
      <c r="F83" s="9">
        <f t="shared" si="2"/>
        <v>1599.98</v>
      </c>
      <c r="G83" s="16">
        <f t="shared" si="3"/>
        <v>5.1212568057256416E-5</v>
      </c>
    </row>
    <row r="84" spans="2:7" ht="14.25" thickTop="1" thickBot="1" x14ac:dyDescent="0.25">
      <c r="B84" s="57"/>
      <c r="C84" s="33" t="s">
        <v>69</v>
      </c>
      <c r="D84" s="3">
        <v>7841.3</v>
      </c>
      <c r="E84" s="4">
        <v>23594.240000000002</v>
      </c>
      <c r="F84" s="9">
        <f t="shared" si="2"/>
        <v>31435.54</v>
      </c>
      <c r="G84" s="16">
        <f t="shared" si="3"/>
        <v>1.0061967847514383E-3</v>
      </c>
    </row>
    <row r="85" spans="2:7" ht="14.25" thickTop="1" thickBot="1" x14ac:dyDescent="0.25">
      <c r="B85" s="57"/>
      <c r="C85" s="33" t="s">
        <v>70</v>
      </c>
      <c r="D85" s="3">
        <v>77769.009999999995</v>
      </c>
      <c r="E85" s="4">
        <v>189815.58</v>
      </c>
      <c r="F85" s="9">
        <f t="shared" si="2"/>
        <v>267584.58999999997</v>
      </c>
      <c r="G85" s="16">
        <f t="shared" si="3"/>
        <v>8.5649158279778835E-3</v>
      </c>
    </row>
    <row r="86" spans="2:7" ht="14.25" thickTop="1" thickBot="1" x14ac:dyDescent="0.25">
      <c r="B86" s="57"/>
      <c r="C86" s="33" t="s">
        <v>71</v>
      </c>
      <c r="D86" s="3">
        <v>120631.14</v>
      </c>
      <c r="E86" s="4">
        <v>29176.2</v>
      </c>
      <c r="F86" s="9">
        <f t="shared" si="2"/>
        <v>149807.34</v>
      </c>
      <c r="G86" s="16">
        <f t="shared" si="3"/>
        <v>4.7950715604111E-3</v>
      </c>
    </row>
    <row r="87" spans="2:7" ht="14.25" thickTop="1" thickBot="1" x14ac:dyDescent="0.25">
      <c r="B87" s="57"/>
      <c r="C87" s="33" t="s">
        <v>72</v>
      </c>
      <c r="D87" s="3"/>
      <c r="E87" s="4">
        <v>6397.11</v>
      </c>
      <c r="F87" s="9">
        <f t="shared" si="2"/>
        <v>6397.11</v>
      </c>
      <c r="G87" s="16">
        <f t="shared" si="3"/>
        <v>2.0476032903208515E-4</v>
      </c>
    </row>
    <row r="88" spans="2:7" ht="14.25" thickTop="1" thickBot="1" x14ac:dyDescent="0.25">
      <c r="B88" s="57"/>
      <c r="C88" s="33" t="s">
        <v>73</v>
      </c>
      <c r="D88" s="3">
        <v>603124.25</v>
      </c>
      <c r="E88" s="4">
        <v>253543.47</v>
      </c>
      <c r="F88" s="9">
        <f t="shared" si="2"/>
        <v>856667.72</v>
      </c>
      <c r="G88" s="16">
        <f t="shared" si="3"/>
        <v>2.7420438951083564E-2</v>
      </c>
    </row>
    <row r="89" spans="2:7" ht="14.25" thickTop="1" thickBot="1" x14ac:dyDescent="0.25">
      <c r="B89" s="57"/>
      <c r="C89" s="33" t="s">
        <v>49</v>
      </c>
      <c r="D89" s="3">
        <v>781163.82</v>
      </c>
      <c r="E89" s="4">
        <v>209017.27</v>
      </c>
      <c r="F89" s="9">
        <f t="shared" si="2"/>
        <v>990181.09</v>
      </c>
      <c r="G89" s="16">
        <f t="shared" si="3"/>
        <v>3.1693968962507868E-2</v>
      </c>
    </row>
    <row r="90" spans="2:7" ht="14.25" thickTop="1" thickBot="1" x14ac:dyDescent="0.25">
      <c r="B90" s="57"/>
      <c r="C90" s="33" t="s">
        <v>46</v>
      </c>
      <c r="D90" s="3">
        <v>1161689.6200000001</v>
      </c>
      <c r="E90" s="4">
        <v>225958.09</v>
      </c>
      <c r="F90" s="9">
        <f t="shared" si="2"/>
        <v>1387647.7100000002</v>
      </c>
      <c r="G90" s="16">
        <f t="shared" si="3"/>
        <v>4.4416181944693697E-2</v>
      </c>
    </row>
    <row r="91" spans="2:7" ht="14.25" thickTop="1" thickBot="1" x14ac:dyDescent="0.25">
      <c r="B91" s="57"/>
      <c r="C91" s="33" t="s">
        <v>74</v>
      </c>
      <c r="D91" s="3"/>
      <c r="E91" s="4">
        <v>2219.25</v>
      </c>
      <c r="F91" s="9">
        <f t="shared" si="2"/>
        <v>2219.25</v>
      </c>
      <c r="G91" s="16">
        <f t="shared" si="3"/>
        <v>7.1034320217169158E-5</v>
      </c>
    </row>
    <row r="92" spans="2:7" ht="14.25" thickTop="1" thickBot="1" x14ac:dyDescent="0.25">
      <c r="B92" s="57"/>
      <c r="C92" s="33" t="s">
        <v>75</v>
      </c>
      <c r="D92" s="3">
        <v>59865.54</v>
      </c>
      <c r="E92" s="4">
        <v>30068.47</v>
      </c>
      <c r="F92" s="9">
        <f t="shared" si="2"/>
        <v>89934.010000000009</v>
      </c>
      <c r="G92" s="16">
        <f t="shared" si="3"/>
        <v>2.8786307377510843E-3</v>
      </c>
    </row>
    <row r="93" spans="2:7" ht="14.25" thickTop="1" thickBot="1" x14ac:dyDescent="0.25">
      <c r="B93" s="57"/>
      <c r="C93" s="33" t="s">
        <v>213</v>
      </c>
      <c r="D93" s="3">
        <v>3300</v>
      </c>
      <c r="E93" s="4"/>
      <c r="F93" s="9">
        <f t="shared" si="2"/>
        <v>3300</v>
      </c>
      <c r="G93" s="16">
        <f t="shared" si="3"/>
        <v>1.0562724195861585E-4</v>
      </c>
    </row>
    <row r="94" spans="2:7" ht="14.25" thickTop="1" thickBot="1" x14ac:dyDescent="0.25">
      <c r="B94" s="57"/>
      <c r="C94" s="33" t="s">
        <v>76</v>
      </c>
      <c r="D94" s="3">
        <v>500.8</v>
      </c>
      <c r="E94" s="4">
        <v>5880</v>
      </c>
      <c r="F94" s="9">
        <f t="shared" si="2"/>
        <v>6380.8</v>
      </c>
      <c r="G94" s="16">
        <f t="shared" si="3"/>
        <v>2.0423827439076847E-4</v>
      </c>
    </row>
    <row r="95" spans="2:7" ht="14.25" thickTop="1" thickBot="1" x14ac:dyDescent="0.25">
      <c r="B95" s="57"/>
      <c r="C95" s="33" t="s">
        <v>77</v>
      </c>
      <c r="D95" s="3"/>
      <c r="E95" s="4">
        <v>2260</v>
      </c>
      <c r="F95" s="9">
        <f t="shared" si="2"/>
        <v>2260</v>
      </c>
      <c r="G95" s="16">
        <f t="shared" si="3"/>
        <v>7.2338656614082358E-5</v>
      </c>
    </row>
    <row r="96" spans="2:7" ht="14.25" thickTop="1" thickBot="1" x14ac:dyDescent="0.25">
      <c r="B96" s="57"/>
      <c r="C96" s="33" t="s">
        <v>78</v>
      </c>
      <c r="D96" s="3">
        <v>5151.84</v>
      </c>
      <c r="E96" s="4"/>
      <c r="F96" s="9">
        <f t="shared" si="2"/>
        <v>5151.84</v>
      </c>
      <c r="G96" s="16">
        <f t="shared" si="3"/>
        <v>1.6490140915517438E-4</v>
      </c>
    </row>
    <row r="97" spans="2:7" ht="14.25" thickTop="1" thickBot="1" x14ac:dyDescent="0.25">
      <c r="B97" s="57"/>
      <c r="C97" s="33" t="s">
        <v>79</v>
      </c>
      <c r="D97" s="3"/>
      <c r="E97" s="4">
        <v>8332.73</v>
      </c>
      <c r="F97" s="9">
        <f t="shared" si="2"/>
        <v>8332.73</v>
      </c>
      <c r="G97" s="16">
        <f t="shared" si="3"/>
        <v>2.6671614784418694E-4</v>
      </c>
    </row>
    <row r="98" spans="2:7" ht="14.25" thickTop="1" thickBot="1" x14ac:dyDescent="0.25">
      <c r="B98" s="57"/>
      <c r="C98" s="33" t="s">
        <v>80</v>
      </c>
      <c r="D98" s="3">
        <v>311406.98</v>
      </c>
      <c r="E98" s="4">
        <v>604.86</v>
      </c>
      <c r="F98" s="9">
        <f t="shared" si="2"/>
        <v>312011.83999999997</v>
      </c>
      <c r="G98" s="16">
        <f t="shared" si="3"/>
        <v>9.9869545811008872E-3</v>
      </c>
    </row>
    <row r="99" spans="2:7" ht="14.25" thickTop="1" thickBot="1" x14ac:dyDescent="0.25">
      <c r="B99" s="57"/>
      <c r="C99" s="33" t="s">
        <v>81</v>
      </c>
      <c r="D99" s="3"/>
      <c r="E99" s="4">
        <v>456.33</v>
      </c>
      <c r="F99" s="9">
        <f t="shared" si="2"/>
        <v>456.33</v>
      </c>
      <c r="G99" s="16">
        <f t="shared" si="3"/>
        <v>1.4606327067568231E-5</v>
      </c>
    </row>
    <row r="100" spans="2:7" ht="14.25" thickTop="1" thickBot="1" x14ac:dyDescent="0.25">
      <c r="B100" s="57"/>
      <c r="C100" s="33" t="s">
        <v>82</v>
      </c>
      <c r="D100" s="3"/>
      <c r="E100" s="4">
        <v>722.4</v>
      </c>
      <c r="F100" s="9">
        <f t="shared" si="2"/>
        <v>722.4</v>
      </c>
      <c r="G100" s="16">
        <f t="shared" si="3"/>
        <v>2.3122763512395177E-5</v>
      </c>
    </row>
    <row r="101" spans="2:7" ht="14.25" thickTop="1" thickBot="1" x14ac:dyDescent="0.25">
      <c r="B101" s="57"/>
      <c r="C101" s="33" t="s">
        <v>196</v>
      </c>
      <c r="D101" s="3">
        <v>21861.61</v>
      </c>
      <c r="E101" s="4"/>
      <c r="F101" s="9">
        <f t="shared" si="2"/>
        <v>21861.61</v>
      </c>
      <c r="G101" s="16">
        <f t="shared" si="3"/>
        <v>6.997519906287563E-4</v>
      </c>
    </row>
    <row r="102" spans="2:7" ht="14.25" thickTop="1" thickBot="1" x14ac:dyDescent="0.25">
      <c r="B102" s="57"/>
      <c r="C102" s="33" t="s">
        <v>83</v>
      </c>
      <c r="D102" s="3">
        <v>127264.04</v>
      </c>
      <c r="E102" s="4">
        <v>34414.370000000003</v>
      </c>
      <c r="F102" s="9">
        <f t="shared" si="2"/>
        <v>161678.41</v>
      </c>
      <c r="G102" s="16">
        <f t="shared" si="3"/>
        <v>5.1750437977437259E-3</v>
      </c>
    </row>
    <row r="103" spans="2:7" ht="14.25" thickTop="1" thickBot="1" x14ac:dyDescent="0.25">
      <c r="B103" s="57"/>
      <c r="C103" s="33" t="s">
        <v>84</v>
      </c>
      <c r="D103" s="3">
        <v>60138.52</v>
      </c>
      <c r="E103" s="4">
        <v>6688.92</v>
      </c>
      <c r="F103" s="9">
        <f t="shared" si="2"/>
        <v>66827.44</v>
      </c>
      <c r="G103" s="16">
        <f t="shared" si="3"/>
        <v>2.1390297498045099E-3</v>
      </c>
    </row>
    <row r="104" spans="2:7" ht="14.25" thickTop="1" thickBot="1" x14ac:dyDescent="0.25">
      <c r="B104" s="57"/>
      <c r="C104" s="33" t="s">
        <v>85</v>
      </c>
      <c r="D104" s="3">
        <v>170446.71</v>
      </c>
      <c r="E104" s="4">
        <v>31224</v>
      </c>
      <c r="F104" s="9">
        <f t="shared" si="2"/>
        <v>201670.71</v>
      </c>
      <c r="G104" s="16">
        <f t="shared" si="3"/>
        <v>6.455127539738135E-3</v>
      </c>
    </row>
    <row r="105" spans="2:7" ht="14.25" thickTop="1" thickBot="1" x14ac:dyDescent="0.25">
      <c r="B105" s="57"/>
      <c r="C105" s="33" t="s">
        <v>214</v>
      </c>
      <c r="D105" s="3"/>
      <c r="E105" s="4">
        <v>1498</v>
      </c>
      <c r="F105" s="9">
        <f t="shared" si="2"/>
        <v>1498</v>
      </c>
      <c r="G105" s="16">
        <f t="shared" si="3"/>
        <v>4.7948366198183799E-5</v>
      </c>
    </row>
    <row r="106" spans="2:7" ht="14.25" thickTop="1" thickBot="1" x14ac:dyDescent="0.25">
      <c r="B106" s="57"/>
      <c r="C106" s="33" t="s">
        <v>86</v>
      </c>
      <c r="D106" s="3">
        <v>7204.12</v>
      </c>
      <c r="E106" s="4">
        <v>14431</v>
      </c>
      <c r="F106" s="9">
        <f t="shared" si="2"/>
        <v>21635.119999999999</v>
      </c>
      <c r="G106" s="16">
        <f t="shared" si="3"/>
        <v>6.925024409223299E-4</v>
      </c>
    </row>
    <row r="107" spans="2:7" ht="14.25" thickTop="1" thickBot="1" x14ac:dyDescent="0.25">
      <c r="B107" s="57"/>
      <c r="C107" s="33" t="s">
        <v>215</v>
      </c>
      <c r="D107" s="3">
        <v>1180</v>
      </c>
      <c r="E107" s="4"/>
      <c r="F107" s="9">
        <f t="shared" si="2"/>
        <v>1180</v>
      </c>
      <c r="G107" s="16">
        <f t="shared" si="3"/>
        <v>3.7769741063989908E-5</v>
      </c>
    </row>
    <row r="108" spans="2:7" ht="14.25" thickTop="1" thickBot="1" x14ac:dyDescent="0.25">
      <c r="B108" s="57"/>
      <c r="C108" s="33" t="s">
        <v>87</v>
      </c>
      <c r="D108" s="3">
        <v>3281.39</v>
      </c>
      <c r="E108" s="4"/>
      <c r="F108" s="9">
        <f t="shared" si="2"/>
        <v>3281.39</v>
      </c>
      <c r="G108" s="16">
        <f t="shared" si="3"/>
        <v>1.0503156833047952E-4</v>
      </c>
    </row>
    <row r="109" spans="2:7" ht="14.25" thickTop="1" thickBot="1" x14ac:dyDescent="0.25">
      <c r="B109" s="57"/>
      <c r="C109" s="33" t="s">
        <v>88</v>
      </c>
      <c r="D109" s="3">
        <v>3910.46</v>
      </c>
      <c r="E109" s="4"/>
      <c r="F109" s="9">
        <f t="shared" si="2"/>
        <v>3910.46</v>
      </c>
      <c r="G109" s="16">
        <f t="shared" si="3"/>
        <v>1.2516700139075421E-4</v>
      </c>
    </row>
    <row r="110" spans="2:7" ht="14.25" thickTop="1" thickBot="1" x14ac:dyDescent="0.25">
      <c r="B110" s="57"/>
      <c r="C110" s="33" t="s">
        <v>89</v>
      </c>
      <c r="D110" s="3">
        <v>28833.26</v>
      </c>
      <c r="E110" s="4"/>
      <c r="F110" s="9">
        <f t="shared" si="2"/>
        <v>28833.26</v>
      </c>
      <c r="G110" s="16">
        <f t="shared" si="3"/>
        <v>9.2290234256838779E-4</v>
      </c>
    </row>
    <row r="111" spans="2:7" ht="14.25" thickTop="1" thickBot="1" x14ac:dyDescent="0.25">
      <c r="B111" s="57"/>
      <c r="C111" s="33" t="s">
        <v>90</v>
      </c>
      <c r="D111" s="3">
        <v>422.41</v>
      </c>
      <c r="E111" s="4"/>
      <c r="F111" s="9">
        <f t="shared" si="2"/>
        <v>422.41</v>
      </c>
      <c r="G111" s="16">
        <f t="shared" si="3"/>
        <v>1.3520607053254218E-5</v>
      </c>
    </row>
    <row r="112" spans="2:7" ht="14.25" customHeight="1" thickTop="1" thickBot="1" x14ac:dyDescent="0.25">
      <c r="B112" s="57"/>
      <c r="C112" s="33" t="s">
        <v>91</v>
      </c>
      <c r="D112" s="3">
        <v>14.3</v>
      </c>
      <c r="E112" s="4"/>
      <c r="F112" s="9">
        <f t="shared" si="2"/>
        <v>14.3</v>
      </c>
      <c r="G112" s="16">
        <f t="shared" si="3"/>
        <v>4.5771804848733534E-7</v>
      </c>
    </row>
    <row r="113" spans="2:7" ht="14.25" thickTop="1" thickBot="1" x14ac:dyDescent="0.25">
      <c r="B113" s="57"/>
      <c r="C113" s="33" t="s">
        <v>92</v>
      </c>
      <c r="D113" s="3">
        <v>14.4</v>
      </c>
      <c r="E113" s="4"/>
      <c r="F113" s="9">
        <f t="shared" si="2"/>
        <v>14.4</v>
      </c>
      <c r="G113" s="16">
        <f t="shared" si="3"/>
        <v>4.6091887400123277E-7</v>
      </c>
    </row>
    <row r="114" spans="2:7" ht="14.25" thickTop="1" thickBot="1" x14ac:dyDescent="0.25">
      <c r="B114" s="57"/>
      <c r="C114" s="33" t="s">
        <v>93</v>
      </c>
      <c r="D114" s="3">
        <v>12996.06</v>
      </c>
      <c r="E114" s="4"/>
      <c r="F114" s="9">
        <f t="shared" si="2"/>
        <v>12996.06</v>
      </c>
      <c r="G114" s="16">
        <f t="shared" si="3"/>
        <v>4.1598120428142088E-4</v>
      </c>
    </row>
    <row r="115" spans="2:7" ht="14.25" thickTop="1" thickBot="1" x14ac:dyDescent="0.25">
      <c r="B115" s="57"/>
      <c r="C115" s="33" t="s">
        <v>94</v>
      </c>
      <c r="D115" s="3">
        <v>18375.7</v>
      </c>
      <c r="E115" s="4">
        <v>5337.09</v>
      </c>
      <c r="F115" s="9">
        <f t="shared" si="2"/>
        <v>23712.79</v>
      </c>
      <c r="G115" s="16">
        <f t="shared" si="3"/>
        <v>7.5900503237692307E-4</v>
      </c>
    </row>
    <row r="116" spans="2:7" ht="14.25" thickTop="1" thickBot="1" x14ac:dyDescent="0.25">
      <c r="B116" s="57"/>
      <c r="C116" s="33" t="s">
        <v>197</v>
      </c>
      <c r="D116" s="3">
        <v>23217.75</v>
      </c>
      <c r="E116" s="4"/>
      <c r="F116" s="9">
        <f t="shared" si="2"/>
        <v>23217.75</v>
      </c>
      <c r="G116" s="16">
        <f t="shared" si="3"/>
        <v>7.4315966575292508E-4</v>
      </c>
    </row>
    <row r="117" spans="2:7" ht="14.25" thickTop="1" thickBot="1" x14ac:dyDescent="0.25">
      <c r="B117" s="57"/>
      <c r="C117" s="33" t="s">
        <v>95</v>
      </c>
      <c r="D117" s="3">
        <v>1382.18</v>
      </c>
      <c r="E117" s="4"/>
      <c r="F117" s="9">
        <f t="shared" si="2"/>
        <v>1382.18</v>
      </c>
      <c r="G117" s="16">
        <f t="shared" si="3"/>
        <v>4.4241170087987774E-5</v>
      </c>
    </row>
    <row r="118" spans="2:7" ht="14.25" thickTop="1" thickBot="1" x14ac:dyDescent="0.25">
      <c r="B118" s="57"/>
      <c r="C118" s="33" t="s">
        <v>96</v>
      </c>
      <c r="D118" s="3">
        <v>228499.28</v>
      </c>
      <c r="E118" s="4"/>
      <c r="F118" s="9">
        <f t="shared" si="2"/>
        <v>228499.28</v>
      </c>
      <c r="G118" s="16">
        <f t="shared" si="3"/>
        <v>7.3138632533119724E-3</v>
      </c>
    </row>
    <row r="119" spans="2:7" ht="14.25" thickTop="1" thickBot="1" x14ac:dyDescent="0.25">
      <c r="B119" s="57"/>
      <c r="C119" s="33" t="s">
        <v>198</v>
      </c>
      <c r="D119" s="3">
        <v>989.86</v>
      </c>
      <c r="E119" s="4"/>
      <c r="F119" s="9">
        <f t="shared" si="2"/>
        <v>989.86</v>
      </c>
      <c r="G119" s="16">
        <f t="shared" si="3"/>
        <v>3.1683691431865296E-5</v>
      </c>
    </row>
    <row r="120" spans="2:7" ht="14.25" thickTop="1" thickBot="1" x14ac:dyDescent="0.25">
      <c r="B120" s="57"/>
      <c r="C120" s="33" t="s">
        <v>97</v>
      </c>
      <c r="D120" s="3">
        <v>23385.74</v>
      </c>
      <c r="E120" s="4"/>
      <c r="F120" s="9">
        <f t="shared" si="2"/>
        <v>23385.74</v>
      </c>
      <c r="G120" s="16">
        <f t="shared" si="3"/>
        <v>7.4853673253372146E-4</v>
      </c>
    </row>
    <row r="121" spans="2:7" ht="14.25" thickTop="1" thickBot="1" x14ac:dyDescent="0.25">
      <c r="B121" s="57"/>
      <c r="C121" s="33" t="s">
        <v>199</v>
      </c>
      <c r="D121" s="3">
        <v>52027.19</v>
      </c>
      <c r="E121" s="4"/>
      <c r="F121" s="9">
        <f t="shared" si="2"/>
        <v>52027.19</v>
      </c>
      <c r="G121" s="16">
        <f t="shared" si="3"/>
        <v>1.6652995716839026E-3</v>
      </c>
    </row>
    <row r="122" spans="2:7" ht="14.25" thickTop="1" thickBot="1" x14ac:dyDescent="0.25">
      <c r="B122" s="57"/>
      <c r="C122" s="33" t="s">
        <v>98</v>
      </c>
      <c r="D122" s="3">
        <v>20921.11</v>
      </c>
      <c r="E122" s="4"/>
      <c r="F122" s="9">
        <f t="shared" si="2"/>
        <v>20921.11</v>
      </c>
      <c r="G122" s="16">
        <f t="shared" si="3"/>
        <v>6.6964822667055072E-4</v>
      </c>
    </row>
    <row r="123" spans="2:7" ht="14.25" thickTop="1" thickBot="1" x14ac:dyDescent="0.25">
      <c r="B123" s="57"/>
      <c r="C123" s="33" t="s">
        <v>190</v>
      </c>
      <c r="D123" s="3">
        <v>90.09</v>
      </c>
      <c r="E123" s="4"/>
      <c r="F123" s="9">
        <f t="shared" si="2"/>
        <v>90.09</v>
      </c>
      <c r="G123" s="16">
        <f t="shared" si="3"/>
        <v>2.8836237054702127E-6</v>
      </c>
    </row>
    <row r="124" spans="2:7" ht="14.25" thickTop="1" thickBot="1" x14ac:dyDescent="0.25">
      <c r="B124" s="57"/>
      <c r="C124" s="33" t="s">
        <v>65</v>
      </c>
      <c r="D124" s="3">
        <v>16784.32</v>
      </c>
      <c r="E124" s="4"/>
      <c r="F124" s="9">
        <f t="shared" si="2"/>
        <v>16784.32</v>
      </c>
      <c r="G124" s="16">
        <f t="shared" si="3"/>
        <v>5.3723679689419242E-4</v>
      </c>
    </row>
    <row r="125" spans="2:7" ht="14.25" thickTop="1" thickBot="1" x14ac:dyDescent="0.25">
      <c r="B125" s="57"/>
      <c r="C125" s="33" t="s">
        <v>76</v>
      </c>
      <c r="D125" s="3">
        <v>161107.01</v>
      </c>
      <c r="E125" s="4">
        <v>23966.12</v>
      </c>
      <c r="F125" s="9">
        <f t="shared" si="2"/>
        <v>185073.13</v>
      </c>
      <c r="G125" s="16">
        <f t="shared" si="3"/>
        <v>5.9238679644085957E-3</v>
      </c>
    </row>
    <row r="126" spans="2:7" ht="14.25" customHeight="1" thickTop="1" thickBot="1" x14ac:dyDescent="0.25">
      <c r="B126" s="57"/>
      <c r="C126" s="33" t="s">
        <v>89</v>
      </c>
      <c r="D126" s="3">
        <v>1424</v>
      </c>
      <c r="E126" s="4"/>
      <c r="F126" s="9">
        <f t="shared" si="2"/>
        <v>1424</v>
      </c>
      <c r="G126" s="16">
        <f t="shared" si="3"/>
        <v>4.5579755317899682E-5</v>
      </c>
    </row>
    <row r="127" spans="2:7" ht="14.25" thickTop="1" thickBot="1" x14ac:dyDescent="0.25">
      <c r="B127" s="57"/>
      <c r="C127" s="33" t="s">
        <v>90</v>
      </c>
      <c r="D127" s="3">
        <v>1757.36</v>
      </c>
      <c r="E127" s="4">
        <v>860.77</v>
      </c>
      <c r="F127" s="9">
        <f t="shared" si="2"/>
        <v>2618.13</v>
      </c>
      <c r="G127" s="16">
        <f t="shared" si="3"/>
        <v>8.3801773027003309E-5</v>
      </c>
    </row>
    <row r="128" spans="2:7" ht="14.25" thickTop="1" thickBot="1" x14ac:dyDescent="0.25">
      <c r="B128" s="57"/>
      <c r="C128" s="33" t="s">
        <v>91</v>
      </c>
      <c r="D128" s="3">
        <v>2279.42</v>
      </c>
      <c r="E128" s="4"/>
      <c r="F128" s="9">
        <f t="shared" si="2"/>
        <v>2279.42</v>
      </c>
      <c r="G128" s="16">
        <f t="shared" si="3"/>
        <v>7.2960256928881253E-5</v>
      </c>
    </row>
    <row r="129" spans="2:8" ht="14.25" thickTop="1" thickBot="1" x14ac:dyDescent="0.25">
      <c r="B129" s="57"/>
      <c r="C129" s="33" t="s">
        <v>92</v>
      </c>
      <c r="D129" s="3">
        <v>33.47</v>
      </c>
      <c r="E129" s="4"/>
      <c r="F129" s="9">
        <f t="shared" si="2"/>
        <v>33.47</v>
      </c>
      <c r="G129" s="16">
        <f t="shared" si="3"/>
        <v>1.0713162995014763E-6</v>
      </c>
    </row>
    <row r="130" spans="2:8" ht="14.25" thickTop="1" thickBot="1" x14ac:dyDescent="0.25">
      <c r="B130" s="57"/>
      <c r="C130" s="33" t="s">
        <v>93</v>
      </c>
      <c r="D130" s="3">
        <v>2619.6</v>
      </c>
      <c r="E130" s="4"/>
      <c r="F130" s="9">
        <f t="shared" si="2"/>
        <v>2619.6</v>
      </c>
      <c r="G130" s="16">
        <f t="shared" si="3"/>
        <v>8.3848825162057594E-5</v>
      </c>
    </row>
    <row r="131" spans="2:8" ht="14.25" thickTop="1" thickBot="1" x14ac:dyDescent="0.25">
      <c r="B131" s="57"/>
      <c r="C131" s="33" t="s">
        <v>47</v>
      </c>
      <c r="D131" s="3">
        <v>298.35000000000002</v>
      </c>
      <c r="E131" s="4"/>
      <c r="F131" s="9">
        <f t="shared" si="2"/>
        <v>298.35000000000002</v>
      </c>
      <c r="G131" s="16">
        <f t="shared" si="3"/>
        <v>9.5496629207130421E-6</v>
      </c>
    </row>
    <row r="132" spans="2:8" ht="14.25" thickTop="1" thickBot="1" x14ac:dyDescent="0.25">
      <c r="B132" s="57"/>
      <c r="C132" s="33" t="s">
        <v>99</v>
      </c>
      <c r="D132" s="3">
        <v>9746.7999999999993</v>
      </c>
      <c r="E132" s="4"/>
      <c r="F132" s="9">
        <f t="shared" si="2"/>
        <v>9746.7999999999993</v>
      </c>
      <c r="G132" s="16">
        <f t="shared" si="3"/>
        <v>3.1197806118855658E-4</v>
      </c>
    </row>
    <row r="133" spans="2:8" ht="22.5" thickTop="1" thickBot="1" x14ac:dyDescent="0.25">
      <c r="B133" s="42" t="s">
        <v>100</v>
      </c>
      <c r="C133" s="33" t="s">
        <v>101</v>
      </c>
      <c r="D133" s="3">
        <v>93825.11</v>
      </c>
      <c r="E133" s="4"/>
      <c r="F133" s="9">
        <f t="shared" ref="F133:F160" si="4">SUM(D133,E133)</f>
        <v>93825.11</v>
      </c>
      <c r="G133" s="16">
        <f t="shared" ref="G133:G160" si="5">F133/$F$173</f>
        <v>3.0031780593223474E-3</v>
      </c>
    </row>
    <row r="134" spans="2:8" ht="14.25" thickTop="1" thickBot="1" x14ac:dyDescent="0.25">
      <c r="B134" s="57" t="s">
        <v>102</v>
      </c>
      <c r="C134" s="11" t="s">
        <v>7</v>
      </c>
      <c r="D134" s="12">
        <v>1758120</v>
      </c>
      <c r="E134" s="13"/>
      <c r="F134" s="14">
        <f t="shared" si="4"/>
        <v>1758120</v>
      </c>
      <c r="G134" s="16">
        <f t="shared" si="5"/>
        <v>5.6274353524933846E-2</v>
      </c>
    </row>
    <row r="135" spans="2:8" ht="14.25" thickTop="1" thickBot="1" x14ac:dyDescent="0.25">
      <c r="B135" s="57"/>
      <c r="C135" s="33" t="s">
        <v>11</v>
      </c>
      <c r="D135" s="3">
        <v>17500</v>
      </c>
      <c r="E135" s="4"/>
      <c r="F135" s="9">
        <f t="shared" si="4"/>
        <v>17500</v>
      </c>
      <c r="G135" s="16">
        <f t="shared" si="5"/>
        <v>5.6014446493205374E-4</v>
      </c>
    </row>
    <row r="136" spans="2:8" ht="14.25" thickTop="1" thickBot="1" x14ac:dyDescent="0.25">
      <c r="B136" s="57"/>
      <c r="C136" s="33" t="s">
        <v>12</v>
      </c>
      <c r="D136" s="3"/>
      <c r="E136" s="4">
        <v>3990</v>
      </c>
      <c r="F136" s="9">
        <f t="shared" si="4"/>
        <v>3990</v>
      </c>
      <c r="G136" s="16">
        <f t="shared" si="5"/>
        <v>1.2771293800450825E-4</v>
      </c>
    </row>
    <row r="137" spans="2:8" ht="14.25" thickTop="1" thickBot="1" x14ac:dyDescent="0.25">
      <c r="B137" s="57"/>
      <c r="C137" s="33" t="s">
        <v>13</v>
      </c>
      <c r="D137" s="3">
        <v>582506.42000000004</v>
      </c>
      <c r="E137" s="4">
        <v>195161.04</v>
      </c>
      <c r="F137" s="9">
        <f t="shared" si="4"/>
        <v>777667.46000000008</v>
      </c>
      <c r="G137" s="16">
        <f t="shared" si="5"/>
        <v>2.4891778472958245E-2</v>
      </c>
    </row>
    <row r="138" spans="2:8" ht="14.25" thickTop="1" thickBot="1" x14ac:dyDescent="0.25">
      <c r="B138" s="57"/>
      <c r="C138" s="33" t="s">
        <v>15</v>
      </c>
      <c r="D138" s="3">
        <v>12385.05</v>
      </c>
      <c r="E138" s="4">
        <v>2398.2800000000002</v>
      </c>
      <c r="F138" s="9">
        <f t="shared" si="4"/>
        <v>14783.33</v>
      </c>
      <c r="G138" s="16">
        <f t="shared" si="5"/>
        <v>4.7318859844365583E-4</v>
      </c>
    </row>
    <row r="139" spans="2:8" ht="14.25" thickTop="1" thickBot="1" x14ac:dyDescent="0.25">
      <c r="B139" s="57"/>
      <c r="C139" s="33" t="s">
        <v>16</v>
      </c>
      <c r="D139" s="3">
        <v>2414.9899999999998</v>
      </c>
      <c r="E139" s="4"/>
      <c r="F139" s="9">
        <f t="shared" si="4"/>
        <v>2414.9899999999998</v>
      </c>
      <c r="G139" s="16">
        <f t="shared" si="5"/>
        <v>7.7299616078072014E-5</v>
      </c>
    </row>
    <row r="140" spans="2:8" ht="14.25" thickTop="1" thickBot="1" x14ac:dyDescent="0.25">
      <c r="B140" s="57"/>
      <c r="C140" s="33" t="s">
        <v>21</v>
      </c>
      <c r="D140" s="3"/>
      <c r="E140" s="4">
        <v>2886.01</v>
      </c>
      <c r="F140" s="9">
        <f t="shared" si="4"/>
        <v>2886.01</v>
      </c>
      <c r="G140" s="16">
        <f t="shared" si="5"/>
        <v>9.2376144413631794E-5</v>
      </c>
      <c r="H140" s="35" t="s">
        <v>200</v>
      </c>
    </row>
    <row r="141" spans="2:8" ht="14.25" thickTop="1" thickBot="1" x14ac:dyDescent="0.25">
      <c r="B141" s="57"/>
      <c r="C141" s="33" t="s">
        <v>23</v>
      </c>
      <c r="D141" s="3">
        <v>2814.4</v>
      </c>
      <c r="E141" s="4">
        <v>15990.32</v>
      </c>
      <c r="F141" s="9">
        <f t="shared" si="4"/>
        <v>18804.72</v>
      </c>
      <c r="G141" s="16">
        <f t="shared" si="5"/>
        <v>6.0190627557697653E-4</v>
      </c>
    </row>
    <row r="142" spans="2:8" ht="14.25" thickTop="1" thickBot="1" x14ac:dyDescent="0.25">
      <c r="B142" s="57"/>
      <c r="C142" s="33" t="s">
        <v>24</v>
      </c>
      <c r="D142" s="3">
        <v>1676.68</v>
      </c>
      <c r="E142" s="4">
        <v>55170.75</v>
      </c>
      <c r="F142" s="9">
        <f t="shared" si="4"/>
        <v>56847.43</v>
      </c>
      <c r="G142" s="16">
        <f t="shared" si="5"/>
        <v>1.8195870434349929E-3</v>
      </c>
    </row>
    <row r="143" spans="2:8" ht="14.25" thickTop="1" thickBot="1" x14ac:dyDescent="0.25">
      <c r="B143" s="57"/>
      <c r="C143" s="33" t="s">
        <v>25</v>
      </c>
      <c r="D143" s="3">
        <v>3436.11</v>
      </c>
      <c r="E143" s="4">
        <v>3670.06</v>
      </c>
      <c r="F143" s="9">
        <f t="shared" si="4"/>
        <v>7106.17</v>
      </c>
      <c r="G143" s="16">
        <f t="shared" si="5"/>
        <v>2.2745610242092641E-4</v>
      </c>
    </row>
    <row r="144" spans="2:8" ht="14.25" thickTop="1" thickBot="1" x14ac:dyDescent="0.25">
      <c r="B144" s="57"/>
      <c r="C144" s="33" t="s">
        <v>27</v>
      </c>
      <c r="D144" s="3"/>
      <c r="E144" s="4">
        <v>826.24</v>
      </c>
      <c r="F144" s="9">
        <f t="shared" si="4"/>
        <v>826.24</v>
      </c>
      <c r="G144" s="16">
        <f t="shared" si="5"/>
        <v>2.644650072602629E-5</v>
      </c>
    </row>
    <row r="145" spans="2:8" ht="14.25" thickTop="1" thickBot="1" x14ac:dyDescent="0.25">
      <c r="B145" s="57"/>
      <c r="C145" s="33" t="s">
        <v>29</v>
      </c>
      <c r="D145" s="3"/>
      <c r="E145" s="4">
        <v>50</v>
      </c>
      <c r="F145" s="9">
        <f t="shared" si="4"/>
        <v>50</v>
      </c>
      <c r="G145" s="16">
        <f t="shared" si="5"/>
        <v>1.6004127569487248E-6</v>
      </c>
    </row>
    <row r="146" spans="2:8" ht="14.25" thickTop="1" thickBot="1" x14ac:dyDescent="0.25">
      <c r="B146" s="57"/>
      <c r="C146" s="33" t="s">
        <v>30</v>
      </c>
      <c r="D146" s="3">
        <v>507.92</v>
      </c>
      <c r="E146" s="4">
        <v>854.48</v>
      </c>
      <c r="F146" s="9">
        <f t="shared" si="4"/>
        <v>1362.4</v>
      </c>
      <c r="G146" s="16">
        <f t="shared" si="5"/>
        <v>4.3608046801338859E-5</v>
      </c>
    </row>
    <row r="147" spans="2:8" ht="14.25" thickTop="1" thickBot="1" x14ac:dyDescent="0.25">
      <c r="B147" s="57"/>
      <c r="C147" s="33" t="s">
        <v>34</v>
      </c>
      <c r="D147" s="3"/>
      <c r="E147" s="4">
        <v>91.38</v>
      </c>
      <c r="F147" s="9">
        <f t="shared" si="4"/>
        <v>91.38</v>
      </c>
      <c r="G147" s="16">
        <f t="shared" si="5"/>
        <v>2.9249143545994896E-6</v>
      </c>
    </row>
    <row r="148" spans="2:8" ht="14.25" thickTop="1" thickBot="1" x14ac:dyDescent="0.25">
      <c r="B148" s="57"/>
      <c r="C148" s="33" t="s">
        <v>35</v>
      </c>
      <c r="D148" s="3">
        <v>92.72</v>
      </c>
      <c r="E148" s="4"/>
      <c r="F148" s="9">
        <f t="shared" si="4"/>
        <v>92.72</v>
      </c>
      <c r="G148" s="16">
        <f t="shared" si="5"/>
        <v>2.9678054164857153E-6</v>
      </c>
    </row>
    <row r="149" spans="2:8" ht="14.25" thickTop="1" thickBot="1" x14ac:dyDescent="0.25">
      <c r="B149" s="57"/>
      <c r="C149" s="33" t="s">
        <v>103</v>
      </c>
      <c r="D149" s="3"/>
      <c r="E149" s="4">
        <v>87.5</v>
      </c>
      <c r="F149" s="9">
        <f t="shared" si="4"/>
        <v>87.5</v>
      </c>
      <c r="G149" s="16">
        <f t="shared" si="5"/>
        <v>2.8007223246602683E-6</v>
      </c>
    </row>
    <row r="150" spans="2:8" ht="14.25" thickTop="1" thickBot="1" x14ac:dyDescent="0.25">
      <c r="B150" s="57"/>
      <c r="C150" s="33" t="s">
        <v>41</v>
      </c>
      <c r="D150" s="3">
        <v>3405.6</v>
      </c>
      <c r="E150" s="4"/>
      <c r="F150" s="9">
        <f t="shared" si="4"/>
        <v>3405.6</v>
      </c>
      <c r="G150" s="16">
        <f t="shared" si="5"/>
        <v>1.0900731370129154E-4</v>
      </c>
    </row>
    <row r="151" spans="2:8" ht="14.25" thickTop="1" thickBot="1" x14ac:dyDescent="0.25">
      <c r="B151" s="57"/>
      <c r="C151" s="33" t="s">
        <v>48</v>
      </c>
      <c r="D151" s="3">
        <v>255720.49</v>
      </c>
      <c r="E151" s="4">
        <v>19838.009999999998</v>
      </c>
      <c r="F151" s="9">
        <f t="shared" si="4"/>
        <v>275558.5</v>
      </c>
      <c r="G151" s="16">
        <f t="shared" si="5"/>
        <v>8.8201467737131032E-3</v>
      </c>
    </row>
    <row r="152" spans="2:8" ht="14.25" thickTop="1" thickBot="1" x14ac:dyDescent="0.25">
      <c r="B152" s="57"/>
      <c r="C152" s="33" t="s">
        <v>49</v>
      </c>
      <c r="D152" s="3">
        <v>116457.87</v>
      </c>
      <c r="E152" s="4">
        <v>62342.8</v>
      </c>
      <c r="F152" s="9">
        <f t="shared" si="4"/>
        <v>178800.66999999998</v>
      </c>
      <c r="G152" s="16">
        <f t="shared" si="5"/>
        <v>5.7230974643795824E-3</v>
      </c>
    </row>
    <row r="153" spans="2:8" ht="14.25" thickTop="1" thickBot="1" x14ac:dyDescent="0.25">
      <c r="B153" s="57"/>
      <c r="C153" s="33" t="s">
        <v>50</v>
      </c>
      <c r="D153" s="3">
        <v>173673.16</v>
      </c>
      <c r="E153" s="4">
        <v>86464.12</v>
      </c>
      <c r="F153" s="9">
        <f t="shared" si="4"/>
        <v>260137.28</v>
      </c>
      <c r="G153" s="16">
        <f t="shared" si="5"/>
        <v>8.3265404293988484E-3</v>
      </c>
    </row>
    <row r="154" spans="2:8" ht="14.25" thickTop="1" thickBot="1" x14ac:dyDescent="0.25">
      <c r="B154" s="57"/>
      <c r="C154" s="33" t="s">
        <v>104</v>
      </c>
      <c r="D154" s="3">
        <v>878870.72</v>
      </c>
      <c r="E154" s="4">
        <v>90424.67</v>
      </c>
      <c r="F154" s="9">
        <f t="shared" si="4"/>
        <v>969295.39</v>
      </c>
      <c r="G154" s="16">
        <f t="shared" si="5"/>
        <v>3.102545414815179E-2</v>
      </c>
    </row>
    <row r="155" spans="2:8" ht="14.25" thickTop="1" thickBot="1" x14ac:dyDescent="0.25">
      <c r="B155" s="57"/>
      <c r="C155" s="33" t="s">
        <v>56</v>
      </c>
      <c r="D155" s="3">
        <v>0</v>
      </c>
      <c r="E155" s="4">
        <v>393532.36</v>
      </c>
      <c r="F155" s="9">
        <f t="shared" si="4"/>
        <v>393532.36</v>
      </c>
      <c r="G155" s="16">
        <f t="shared" si="5"/>
        <v>1.2596284184322761E-2</v>
      </c>
    </row>
    <row r="156" spans="2:8" ht="14.25" thickTop="1" thickBot="1" x14ac:dyDescent="0.25">
      <c r="B156" s="57"/>
      <c r="C156" s="33" t="s">
        <v>57</v>
      </c>
      <c r="D156" s="3">
        <v>7588.25</v>
      </c>
      <c r="E156" s="4">
        <v>18246.990000000002</v>
      </c>
      <c r="F156" s="9">
        <f t="shared" si="4"/>
        <v>25835.24</v>
      </c>
      <c r="G156" s="16">
        <f t="shared" si="5"/>
        <v>8.2694095349663958E-4</v>
      </c>
    </row>
    <row r="157" spans="2:8" ht="14.25" thickTop="1" thickBot="1" x14ac:dyDescent="0.25">
      <c r="B157" s="57"/>
      <c r="C157" s="33" t="s">
        <v>59</v>
      </c>
      <c r="D157" s="3"/>
      <c r="E157" s="4">
        <v>29850</v>
      </c>
      <c r="F157" s="9">
        <f t="shared" si="4"/>
        <v>29850</v>
      </c>
      <c r="G157" s="16">
        <f t="shared" si="5"/>
        <v>9.5544641589838874E-4</v>
      </c>
    </row>
    <row r="158" spans="2:8" ht="14.25" thickTop="1" thickBot="1" x14ac:dyDescent="0.25">
      <c r="B158" s="57"/>
      <c r="C158" s="11" t="s">
        <v>62</v>
      </c>
      <c r="D158" s="12">
        <v>1920654.87</v>
      </c>
      <c r="E158" s="13">
        <v>385130.75</v>
      </c>
      <c r="F158" s="14">
        <f t="shared" si="4"/>
        <v>2305785.62</v>
      </c>
      <c r="G158" s="16">
        <f t="shared" si="5"/>
        <v>7.38041744207385E-2</v>
      </c>
    </row>
    <row r="159" spans="2:8" ht="14.25" thickTop="1" thickBot="1" x14ac:dyDescent="0.25">
      <c r="B159" s="57"/>
      <c r="C159" s="33" t="s">
        <v>63</v>
      </c>
      <c r="D159" s="3">
        <v>289901.84999999998</v>
      </c>
      <c r="E159" s="4">
        <v>110531.17</v>
      </c>
      <c r="F159" s="9">
        <f t="shared" si="4"/>
        <v>400433.01999999996</v>
      </c>
      <c r="G159" s="16">
        <f t="shared" si="5"/>
        <v>1.2817162270230076E-2</v>
      </c>
    </row>
    <row r="160" spans="2:8" ht="14.25" thickTop="1" thickBot="1" x14ac:dyDescent="0.25">
      <c r="B160" s="57"/>
      <c r="C160" s="33" t="s">
        <v>64</v>
      </c>
      <c r="D160" s="3"/>
      <c r="E160" s="4">
        <v>1268</v>
      </c>
      <c r="F160" s="9">
        <f t="shared" si="4"/>
        <v>1268</v>
      </c>
      <c r="G160" s="16">
        <f t="shared" si="5"/>
        <v>4.0586467516219661E-5</v>
      </c>
      <c r="H160" s="10"/>
    </row>
    <row r="161" spans="2:8" ht="14.25" thickTop="1" thickBot="1" x14ac:dyDescent="0.25">
      <c r="B161" s="57"/>
      <c r="C161" s="33" t="s">
        <v>105</v>
      </c>
      <c r="D161" s="3">
        <v>137418.72</v>
      </c>
      <c r="E161" s="4">
        <v>203519.26</v>
      </c>
      <c r="F161" s="9">
        <f>SUM(D161,E161)</f>
        <v>340937.98</v>
      </c>
      <c r="G161" s="16">
        <f>F161/$F$173</f>
        <v>1.0912829850406584E-2</v>
      </c>
    </row>
    <row r="162" spans="2:8" ht="14.25" thickTop="1" thickBot="1" x14ac:dyDescent="0.25">
      <c r="B162" s="57"/>
      <c r="C162" s="33" t="s">
        <v>45</v>
      </c>
      <c r="D162" s="3">
        <v>8510</v>
      </c>
      <c r="E162" s="4"/>
      <c r="F162" s="9">
        <f t="shared" ref="F162:F173" si="6">SUM(D162,E162)</f>
        <v>8510</v>
      </c>
      <c r="G162" s="16">
        <f t="shared" ref="G162:G172" si="7">F162/$F$173</f>
        <v>2.7239025123267297E-4</v>
      </c>
    </row>
    <row r="163" spans="2:8" ht="14.25" thickTop="1" thickBot="1" x14ac:dyDescent="0.25">
      <c r="B163" s="57"/>
      <c r="C163" s="33" t="s">
        <v>106</v>
      </c>
      <c r="D163" s="3">
        <v>17431.2</v>
      </c>
      <c r="E163" s="4">
        <v>5904.09</v>
      </c>
      <c r="F163" s="9">
        <f t="shared" si="6"/>
        <v>23335.29</v>
      </c>
      <c r="G163" s="16">
        <f t="shared" si="7"/>
        <v>7.4692191606196023E-4</v>
      </c>
    </row>
    <row r="164" spans="2:8" ht="14.25" thickTop="1" thickBot="1" x14ac:dyDescent="0.25">
      <c r="B164" s="57"/>
      <c r="C164" s="33" t="s">
        <v>194</v>
      </c>
      <c r="D164" s="3">
        <v>122.85</v>
      </c>
      <c r="E164" s="4"/>
      <c r="F164" s="9">
        <f t="shared" si="6"/>
        <v>122.85</v>
      </c>
      <c r="G164" s="16">
        <f t="shared" si="7"/>
        <v>3.9322141438230166E-6</v>
      </c>
    </row>
    <row r="165" spans="2:8" ht="14.25" thickTop="1" thickBot="1" x14ac:dyDescent="0.25">
      <c r="B165" s="57"/>
      <c r="C165" s="33" t="s">
        <v>72</v>
      </c>
      <c r="D165" s="3"/>
      <c r="E165" s="4">
        <v>2319.63</v>
      </c>
      <c r="F165" s="9">
        <f t="shared" si="6"/>
        <v>2319.63</v>
      </c>
      <c r="G165" s="16">
        <f t="shared" si="7"/>
        <v>7.4247308868019413E-5</v>
      </c>
    </row>
    <row r="166" spans="2:8" ht="14.25" thickTop="1" thickBot="1" x14ac:dyDescent="0.25">
      <c r="B166" s="57"/>
      <c r="C166" s="33" t="s">
        <v>49</v>
      </c>
      <c r="D166" s="3"/>
      <c r="E166" s="4">
        <v>30039.43</v>
      </c>
      <c r="F166" s="9">
        <f t="shared" si="6"/>
        <v>30039.43</v>
      </c>
      <c r="G166" s="16">
        <f t="shared" si="7"/>
        <v>9.6150973966936464E-4</v>
      </c>
    </row>
    <row r="167" spans="2:8" ht="14.25" thickTop="1" thickBot="1" x14ac:dyDescent="0.25">
      <c r="B167" s="57"/>
      <c r="C167" s="33" t="s">
        <v>46</v>
      </c>
      <c r="D167" s="3">
        <v>314951.73</v>
      </c>
      <c r="E167" s="4">
        <v>183979.97</v>
      </c>
      <c r="F167" s="9">
        <f t="shared" si="6"/>
        <v>498931.69999999995</v>
      </c>
      <c r="G167" s="16">
        <f t="shared" si="7"/>
        <v>1.5969933150522281E-2</v>
      </c>
    </row>
    <row r="168" spans="2:8" ht="14.25" thickTop="1" thickBot="1" x14ac:dyDescent="0.25">
      <c r="B168" s="57"/>
      <c r="C168" s="33" t="s">
        <v>75</v>
      </c>
      <c r="D168" s="3"/>
      <c r="E168" s="4">
        <v>4005.35</v>
      </c>
      <c r="F168" s="9">
        <f t="shared" si="6"/>
        <v>4005.35</v>
      </c>
      <c r="G168" s="16">
        <f t="shared" si="7"/>
        <v>1.2820426472089151E-4</v>
      </c>
    </row>
    <row r="169" spans="2:8" ht="14.25" thickTop="1" thickBot="1" x14ac:dyDescent="0.25">
      <c r="B169" s="57"/>
      <c r="C169" s="33" t="s">
        <v>78</v>
      </c>
      <c r="D169" s="3"/>
      <c r="E169" s="4">
        <v>282.24</v>
      </c>
      <c r="F169" s="9">
        <f t="shared" si="6"/>
        <v>282.24</v>
      </c>
      <c r="G169" s="16">
        <f t="shared" si="7"/>
        <v>9.0340099304241624E-6</v>
      </c>
    </row>
    <row r="170" spans="2:8" ht="14.25" thickTop="1" thickBot="1" x14ac:dyDescent="0.25">
      <c r="B170" s="57"/>
      <c r="C170" s="33" t="s">
        <v>83</v>
      </c>
      <c r="D170" s="3">
        <v>4647.05</v>
      </c>
      <c r="E170" s="4"/>
      <c r="F170" s="9">
        <f t="shared" si="6"/>
        <v>4647.05</v>
      </c>
      <c r="G170" s="16">
        <f t="shared" si="7"/>
        <v>1.4874396204357144E-4</v>
      </c>
    </row>
    <row r="171" spans="2:8" ht="14.25" thickTop="1" thickBot="1" x14ac:dyDescent="0.25">
      <c r="B171" s="57" t="s">
        <v>107</v>
      </c>
      <c r="C171" s="33" t="s">
        <v>7</v>
      </c>
      <c r="D171" s="3">
        <v>125932.17</v>
      </c>
      <c r="E171" s="4"/>
      <c r="F171" s="9">
        <f t="shared" si="6"/>
        <v>125932.17</v>
      </c>
      <c r="G171" s="16">
        <f t="shared" si="7"/>
        <v>4.0308690275647104E-3</v>
      </c>
    </row>
    <row r="172" spans="2:8" ht="14.25" thickTop="1" thickBot="1" x14ac:dyDescent="0.25">
      <c r="B172" s="57"/>
      <c r="C172" s="33" t="s">
        <v>40</v>
      </c>
      <c r="D172" s="3"/>
      <c r="E172" s="4">
        <v>7002.2</v>
      </c>
      <c r="F172" s="9">
        <f t="shared" si="6"/>
        <v>7002.2</v>
      </c>
      <c r="G172" s="16">
        <f t="shared" si="7"/>
        <v>2.2412820413412722E-4</v>
      </c>
    </row>
    <row r="173" spans="2:8" ht="13.5" thickTop="1" x14ac:dyDescent="0.2">
      <c r="B173" s="44"/>
      <c r="C173" s="17"/>
      <c r="D173" s="5">
        <v>24999938.559999999</v>
      </c>
      <c r="E173" s="6">
        <v>6242001.8600000003</v>
      </c>
      <c r="F173" s="6">
        <f t="shared" si="6"/>
        <v>31241940.419999998</v>
      </c>
      <c r="G173" s="34">
        <f>SUM(G4:G172)</f>
        <v>1.0000000000000007</v>
      </c>
      <c r="H173" s="10">
        <f>SUM(G4:G52,G56:G74,G76:G133,G135:G156,G157,G159:G172)</f>
        <v>0.58063251597481924</v>
      </c>
    </row>
  </sheetData>
  <mergeCells count="5">
    <mergeCell ref="B171:B172"/>
    <mergeCell ref="B1:G1"/>
    <mergeCell ref="B3"/>
    <mergeCell ref="B6:B132"/>
    <mergeCell ref="B134:B170"/>
  </mergeCells>
  <conditionalFormatting sqref="K10">
    <cfRule type="colorScale" priority="3">
      <colorScale>
        <cfvo type="percentile" val="5"/>
        <cfvo type="percentile" val="100"/>
        <color theme="3" tint="0.59999389629810485"/>
        <color rgb="FFFF0000"/>
      </colorScale>
    </cfRule>
  </conditionalFormatting>
  <conditionalFormatting sqref="G4:G172">
    <cfRule type="cellIs" dxfId="1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showGridLines="0" zoomScale="90" zoomScaleNormal="90" workbookViewId="0">
      <selection activeCell="B1" sqref="B1:H1"/>
    </sheetView>
  </sheetViews>
  <sheetFormatPr defaultRowHeight="12.75" x14ac:dyDescent="0.2"/>
  <cols>
    <col min="2" max="2" width="54.28515625" style="43" customWidth="1"/>
    <col min="3" max="3" width="66.85546875" hidden="1" customWidth="1"/>
    <col min="4" max="4" width="66.85546875" style="8" customWidth="1"/>
    <col min="5" max="5" width="23.28515625" hidden="1" customWidth="1"/>
    <col min="6" max="6" width="11.5703125" hidden="1" customWidth="1"/>
    <col min="7" max="7" width="15.42578125" bestFit="1" customWidth="1"/>
    <col min="8" max="8" width="11.5703125" bestFit="1" customWidth="1"/>
  </cols>
  <sheetData>
    <row r="1" spans="2:8" ht="58.5" customHeight="1" x14ac:dyDescent="0.2">
      <c r="B1" s="58" t="s">
        <v>219</v>
      </c>
      <c r="C1" s="58"/>
      <c r="D1" s="58"/>
      <c r="E1" s="58"/>
      <c r="F1" s="58"/>
      <c r="G1" s="58"/>
      <c r="H1" s="58"/>
    </row>
    <row r="3" spans="2:8" ht="14.25" customHeight="1" thickBot="1" x14ac:dyDescent="0.25">
      <c r="B3" s="40" t="s">
        <v>111</v>
      </c>
      <c r="C3" s="18" t="s">
        <v>110</v>
      </c>
      <c r="D3" s="18" t="s">
        <v>108</v>
      </c>
      <c r="E3" s="29" t="s">
        <v>218</v>
      </c>
      <c r="F3" s="19" t="s">
        <v>1</v>
      </c>
      <c r="G3" s="19" t="s">
        <v>109</v>
      </c>
      <c r="H3" s="19" t="s">
        <v>112</v>
      </c>
    </row>
    <row r="4" spans="2:8" ht="14.25" customHeight="1" thickTop="1" thickBot="1" x14ac:dyDescent="0.25">
      <c r="B4" s="57" t="s">
        <v>113</v>
      </c>
      <c r="C4" s="33" t="s">
        <v>3</v>
      </c>
      <c r="D4" s="33" t="s">
        <v>114</v>
      </c>
      <c r="E4" s="3">
        <v>101156.39</v>
      </c>
      <c r="F4" s="4"/>
      <c r="G4" s="4">
        <f>SUM(E4,F4)</f>
        <v>101156.39</v>
      </c>
      <c r="H4" s="16">
        <f>G4/$G$57</f>
        <v>5.6912533134964019E-4</v>
      </c>
    </row>
    <row r="5" spans="2:8" ht="14.25" thickTop="1" thickBot="1" x14ac:dyDescent="0.25">
      <c r="B5" s="57"/>
      <c r="C5" s="33" t="s">
        <v>115</v>
      </c>
      <c r="D5" s="33" t="s">
        <v>116</v>
      </c>
      <c r="E5" s="3">
        <v>1242479.75</v>
      </c>
      <c r="F5" s="4"/>
      <c r="G5" s="4">
        <f t="shared" ref="G5:G57" si="0">SUM(E5,F5)</f>
        <v>1242479.75</v>
      </c>
      <c r="H5" s="16">
        <f t="shared" ref="H5:H55" si="1">G5/$G$57</f>
        <v>6.9904303565396916E-3</v>
      </c>
    </row>
    <row r="6" spans="2:8" ht="14.25" thickTop="1" thickBot="1" x14ac:dyDescent="0.25">
      <c r="B6" s="57" t="s">
        <v>117</v>
      </c>
      <c r="C6" s="60" t="s">
        <v>115</v>
      </c>
      <c r="D6" s="33" t="s">
        <v>118</v>
      </c>
      <c r="E6" s="3">
        <v>8787986.6500000004</v>
      </c>
      <c r="F6" s="4"/>
      <c r="G6" s="4">
        <f t="shared" si="0"/>
        <v>8787986.6500000004</v>
      </c>
      <c r="H6" s="16">
        <f t="shared" si="1"/>
        <v>4.9442905327853871E-2</v>
      </c>
    </row>
    <row r="7" spans="2:8" ht="14.25" thickTop="1" thickBot="1" x14ac:dyDescent="0.25">
      <c r="B7" s="57"/>
      <c r="C7" s="60"/>
      <c r="D7" s="33" t="s">
        <v>119</v>
      </c>
      <c r="E7" s="3">
        <v>517637.67</v>
      </c>
      <c r="F7" s="4"/>
      <c r="G7" s="4">
        <f t="shared" si="0"/>
        <v>517637.67</v>
      </c>
      <c r="H7" s="16">
        <f t="shared" si="1"/>
        <v>2.912329220702772E-3</v>
      </c>
    </row>
    <row r="8" spans="2:8" ht="14.25" thickTop="1" thickBot="1" x14ac:dyDescent="0.25">
      <c r="B8" s="57"/>
      <c r="C8" s="60"/>
      <c r="D8" s="33" t="s">
        <v>120</v>
      </c>
      <c r="E8" s="3">
        <v>597306.62</v>
      </c>
      <c r="F8" s="4"/>
      <c r="G8" s="4">
        <f t="shared" si="0"/>
        <v>597306.62</v>
      </c>
      <c r="H8" s="16">
        <f t="shared" si="1"/>
        <v>3.3605620764524473E-3</v>
      </c>
    </row>
    <row r="9" spans="2:8" ht="14.25" thickTop="1" thickBot="1" x14ac:dyDescent="0.25">
      <c r="B9" s="57"/>
      <c r="C9" s="60"/>
      <c r="D9" s="33" t="s">
        <v>121</v>
      </c>
      <c r="E9" s="3">
        <v>88679.23</v>
      </c>
      <c r="F9" s="4"/>
      <c r="G9" s="4">
        <f t="shared" si="0"/>
        <v>88679.23</v>
      </c>
      <c r="H9" s="16">
        <f t="shared" si="1"/>
        <v>4.9892642627500793E-4</v>
      </c>
    </row>
    <row r="10" spans="2:8" ht="14.25" thickTop="1" thickBot="1" x14ac:dyDescent="0.25">
      <c r="B10" s="57"/>
      <c r="C10" s="60"/>
      <c r="D10" s="33" t="s">
        <v>122</v>
      </c>
      <c r="E10" s="3">
        <v>13250.78</v>
      </c>
      <c r="F10" s="4"/>
      <c r="G10" s="4">
        <f t="shared" si="0"/>
        <v>13250.78</v>
      </c>
      <c r="H10" s="16">
        <f t="shared" si="1"/>
        <v>7.4551440182287889E-5</v>
      </c>
    </row>
    <row r="11" spans="2:8" ht="14.25" thickTop="1" thickBot="1" x14ac:dyDescent="0.25">
      <c r="B11" s="57"/>
      <c r="C11" s="60"/>
      <c r="D11" s="33" t="s">
        <v>123</v>
      </c>
      <c r="E11" s="3">
        <v>1391689.59</v>
      </c>
      <c r="F11" s="4"/>
      <c r="G11" s="4">
        <f t="shared" si="0"/>
        <v>1391689.59</v>
      </c>
      <c r="H11" s="16">
        <f t="shared" si="1"/>
        <v>7.8299136519659803E-3</v>
      </c>
    </row>
    <row r="12" spans="2:8" ht="14.25" thickTop="1" thickBot="1" x14ac:dyDescent="0.25">
      <c r="B12" s="57"/>
      <c r="C12" s="60"/>
      <c r="D12" s="33" t="s">
        <v>201</v>
      </c>
      <c r="E12" s="3">
        <v>78772.75</v>
      </c>
      <c r="F12" s="4"/>
      <c r="G12" s="4">
        <f t="shared" si="0"/>
        <v>78772.75</v>
      </c>
      <c r="H12" s="16">
        <f t="shared" si="1"/>
        <v>4.4319066195494289E-4</v>
      </c>
    </row>
    <row r="13" spans="2:8" ht="14.25" thickTop="1" thickBot="1" x14ac:dyDescent="0.25">
      <c r="B13" s="57"/>
      <c r="C13" s="60"/>
      <c r="D13" s="33" t="s">
        <v>202</v>
      </c>
      <c r="E13" s="3">
        <v>15169.76</v>
      </c>
      <c r="F13" s="4"/>
      <c r="G13" s="4">
        <f t="shared" si="0"/>
        <v>15169.76</v>
      </c>
      <c r="H13" s="16">
        <f t="shared" si="1"/>
        <v>8.5347991229170177E-5</v>
      </c>
    </row>
    <row r="14" spans="2:8" ht="14.25" thickTop="1" thickBot="1" x14ac:dyDescent="0.25">
      <c r="B14" s="57"/>
      <c r="C14" s="60"/>
      <c r="D14" s="33" t="s">
        <v>124</v>
      </c>
      <c r="E14" s="3">
        <v>300963.08</v>
      </c>
      <c r="F14" s="4"/>
      <c r="G14" s="4">
        <f t="shared" si="0"/>
        <v>300963.08</v>
      </c>
      <c r="H14" s="16">
        <f t="shared" si="1"/>
        <v>1.6932762490734225E-3</v>
      </c>
    </row>
    <row r="15" spans="2:8" ht="14.25" thickTop="1" thickBot="1" x14ac:dyDescent="0.25">
      <c r="B15" s="57"/>
      <c r="C15" s="60"/>
      <c r="D15" s="33" t="s">
        <v>125</v>
      </c>
      <c r="E15" s="3">
        <v>10208.42</v>
      </c>
      <c r="F15" s="4"/>
      <c r="G15" s="4">
        <f t="shared" si="0"/>
        <v>10208.42</v>
      </c>
      <c r="H15" s="16">
        <f t="shared" si="1"/>
        <v>5.7434536909198652E-5</v>
      </c>
    </row>
    <row r="16" spans="2:8" ht="22.5" thickTop="1" thickBot="1" x14ac:dyDescent="0.25">
      <c r="B16" s="42" t="s">
        <v>126</v>
      </c>
      <c r="C16" s="33" t="s">
        <v>115</v>
      </c>
      <c r="D16" s="11" t="s">
        <v>127</v>
      </c>
      <c r="E16" s="12">
        <v>22085592.100000001</v>
      </c>
      <c r="F16" s="13"/>
      <c r="G16" s="13">
        <f t="shared" si="0"/>
        <v>22085592.100000001</v>
      </c>
      <c r="H16" s="16">
        <f t="shared" si="1"/>
        <v>0.12425779450972396</v>
      </c>
    </row>
    <row r="17" spans="2:8" ht="22.5" thickTop="1" thickBot="1" x14ac:dyDescent="0.25">
      <c r="B17" s="42" t="s">
        <v>128</v>
      </c>
      <c r="C17" s="33" t="s">
        <v>3</v>
      </c>
      <c r="D17" s="33" t="s">
        <v>129</v>
      </c>
      <c r="E17" s="3">
        <v>1561430.7</v>
      </c>
      <c r="F17" s="4"/>
      <c r="G17" s="4">
        <f t="shared" si="0"/>
        <v>1561430.7</v>
      </c>
      <c r="H17" s="16">
        <f t="shared" si="1"/>
        <v>8.7849098264281729E-3</v>
      </c>
    </row>
    <row r="18" spans="2:8" ht="14.25" thickTop="1" thickBot="1" x14ac:dyDescent="0.25">
      <c r="B18" s="57" t="s">
        <v>130</v>
      </c>
      <c r="C18" s="60" t="s">
        <v>115</v>
      </c>
      <c r="D18" s="33" t="s">
        <v>131</v>
      </c>
      <c r="E18" s="3">
        <v>3444124.62</v>
      </c>
      <c r="F18" s="4"/>
      <c r="G18" s="4">
        <f t="shared" si="0"/>
        <v>3444124.62</v>
      </c>
      <c r="H18" s="16">
        <f t="shared" si="1"/>
        <v>1.9377308399073489E-2</v>
      </c>
    </row>
    <row r="19" spans="2:8" ht="14.25" thickTop="1" thickBot="1" x14ac:dyDescent="0.25">
      <c r="B19" s="57"/>
      <c r="C19" s="60"/>
      <c r="D19" s="33" t="s">
        <v>132</v>
      </c>
      <c r="E19" s="3">
        <v>7434.6</v>
      </c>
      <c r="F19" s="4"/>
      <c r="G19" s="4">
        <f t="shared" si="0"/>
        <v>7434.6</v>
      </c>
      <c r="H19" s="16">
        <f t="shared" si="1"/>
        <v>4.1828491392901968E-5</v>
      </c>
    </row>
    <row r="20" spans="2:8" ht="14.25" thickTop="1" thickBot="1" x14ac:dyDescent="0.25">
      <c r="B20" s="57"/>
      <c r="C20" s="60"/>
      <c r="D20" s="33" t="s">
        <v>133</v>
      </c>
      <c r="E20" s="3">
        <v>248644.71</v>
      </c>
      <c r="F20" s="4"/>
      <c r="G20" s="4">
        <f t="shared" si="0"/>
        <v>248644.71</v>
      </c>
      <c r="H20" s="16">
        <f t="shared" si="1"/>
        <v>1.398923023716892E-3</v>
      </c>
    </row>
    <row r="21" spans="2:8" ht="14.25" thickTop="1" thickBot="1" x14ac:dyDescent="0.25">
      <c r="B21" s="57"/>
      <c r="C21" s="60"/>
      <c r="D21" s="33" t="s">
        <v>134</v>
      </c>
      <c r="E21" s="3">
        <v>205657.03</v>
      </c>
      <c r="F21" s="4"/>
      <c r="G21" s="4">
        <f t="shared" si="0"/>
        <v>205657.03</v>
      </c>
      <c r="H21" s="16">
        <f t="shared" si="1"/>
        <v>1.1570660572518738E-3</v>
      </c>
    </row>
    <row r="22" spans="2:8" ht="14.25" thickTop="1" thickBot="1" x14ac:dyDescent="0.25">
      <c r="B22" s="57"/>
      <c r="C22" s="60"/>
      <c r="D22" s="33" t="s">
        <v>135</v>
      </c>
      <c r="E22" s="3">
        <v>96828.53</v>
      </c>
      <c r="F22" s="4"/>
      <c r="G22" s="4">
        <f t="shared" si="0"/>
        <v>96828.53</v>
      </c>
      <c r="H22" s="16">
        <f t="shared" si="1"/>
        <v>5.4477595750845366E-4</v>
      </c>
    </row>
    <row r="23" spans="2:8" ht="14.25" thickTop="1" thickBot="1" x14ac:dyDescent="0.25">
      <c r="B23" s="57"/>
      <c r="C23" s="60"/>
      <c r="D23" s="33" t="s">
        <v>136</v>
      </c>
      <c r="E23" s="3">
        <v>2979.85</v>
      </c>
      <c r="F23" s="4"/>
      <c r="G23" s="4">
        <f t="shared" si="0"/>
        <v>2979.85</v>
      </c>
      <c r="H23" s="16">
        <f t="shared" si="1"/>
        <v>1.6765209974597008E-5</v>
      </c>
    </row>
    <row r="24" spans="2:8" ht="14.25" thickTop="1" thickBot="1" x14ac:dyDescent="0.25">
      <c r="B24" s="57"/>
      <c r="C24" s="60"/>
      <c r="D24" s="33" t="s">
        <v>203</v>
      </c>
      <c r="E24" s="3">
        <v>8547.7099999999991</v>
      </c>
      <c r="F24" s="4"/>
      <c r="G24" s="4">
        <f t="shared" si="0"/>
        <v>8547.7099999999991</v>
      </c>
      <c r="H24" s="16">
        <f t="shared" si="1"/>
        <v>4.8091062621260327E-5</v>
      </c>
    </row>
    <row r="25" spans="2:8" ht="14.25" thickTop="1" thickBot="1" x14ac:dyDescent="0.25">
      <c r="B25" s="57"/>
      <c r="C25" s="60"/>
      <c r="D25" s="33" t="s">
        <v>137</v>
      </c>
      <c r="E25" s="3">
        <v>675754</v>
      </c>
      <c r="F25" s="4"/>
      <c r="G25" s="4">
        <f t="shared" si="0"/>
        <v>675754</v>
      </c>
      <c r="H25" s="16">
        <f t="shared" si="1"/>
        <v>3.801922144125989E-3</v>
      </c>
    </row>
    <row r="26" spans="2:8" ht="14.25" thickTop="1" thickBot="1" x14ac:dyDescent="0.25">
      <c r="B26" s="57"/>
      <c r="C26" s="60"/>
      <c r="D26" s="11" t="s">
        <v>138</v>
      </c>
      <c r="E26" s="12">
        <v>63126414.490000002</v>
      </c>
      <c r="F26" s="13"/>
      <c r="G26" s="13">
        <f t="shared" si="0"/>
        <v>63126414.490000002</v>
      </c>
      <c r="H26" s="16">
        <f t="shared" si="1"/>
        <v>0.35516136512518859</v>
      </c>
    </row>
    <row r="27" spans="2:8" ht="14.25" thickTop="1" thickBot="1" x14ac:dyDescent="0.25">
      <c r="B27" s="57"/>
      <c r="C27" s="60"/>
      <c r="D27" s="33" t="s">
        <v>139</v>
      </c>
      <c r="E27" s="3">
        <v>40435.599999999999</v>
      </c>
      <c r="F27" s="4"/>
      <c r="G27" s="4">
        <f t="shared" si="0"/>
        <v>40435.599999999999</v>
      </c>
      <c r="H27" s="16">
        <f t="shared" si="1"/>
        <v>2.2749847289253313E-4</v>
      </c>
    </row>
    <row r="28" spans="2:8" ht="14.25" thickTop="1" thickBot="1" x14ac:dyDescent="0.25">
      <c r="B28" s="57"/>
      <c r="C28" s="60"/>
      <c r="D28" s="33" t="s">
        <v>140</v>
      </c>
      <c r="E28" s="3">
        <v>63992.639999999999</v>
      </c>
      <c r="F28" s="4"/>
      <c r="G28" s="4">
        <f t="shared" si="0"/>
        <v>63992.639999999999</v>
      </c>
      <c r="H28" s="16">
        <f t="shared" si="1"/>
        <v>3.6003491666654211E-4</v>
      </c>
    </row>
    <row r="29" spans="2:8" ht="14.25" thickTop="1" thickBot="1" x14ac:dyDescent="0.25">
      <c r="B29" s="57"/>
      <c r="C29" s="60"/>
      <c r="D29" s="33" t="s">
        <v>141</v>
      </c>
      <c r="E29" s="3">
        <v>126305.08</v>
      </c>
      <c r="F29" s="4"/>
      <c r="G29" s="4">
        <f t="shared" si="0"/>
        <v>126305.08</v>
      </c>
      <c r="H29" s="16">
        <f t="shared" si="1"/>
        <v>7.1061670455166307E-4</v>
      </c>
    </row>
    <row r="30" spans="2:8" ht="14.25" thickTop="1" thickBot="1" x14ac:dyDescent="0.25">
      <c r="B30" s="57"/>
      <c r="C30" s="60"/>
      <c r="D30" s="33" t="s">
        <v>142</v>
      </c>
      <c r="E30" s="3">
        <v>265263.25</v>
      </c>
      <c r="F30" s="4"/>
      <c r="G30" s="4">
        <f t="shared" si="0"/>
        <v>265263.25</v>
      </c>
      <c r="H30" s="16">
        <f t="shared" si="1"/>
        <v>1.4924221302394483E-3</v>
      </c>
    </row>
    <row r="31" spans="2:8" ht="14.25" thickTop="1" thickBot="1" x14ac:dyDescent="0.25">
      <c r="B31" s="57"/>
      <c r="C31" s="60"/>
      <c r="D31" s="33" t="s">
        <v>143</v>
      </c>
      <c r="E31" s="3">
        <v>43735.54</v>
      </c>
      <c r="F31" s="4"/>
      <c r="G31" s="4">
        <f t="shared" si="0"/>
        <v>43735.54</v>
      </c>
      <c r="H31" s="16">
        <f t="shared" si="1"/>
        <v>2.4606457085168265E-4</v>
      </c>
    </row>
    <row r="32" spans="2:8" ht="14.25" thickTop="1" thickBot="1" x14ac:dyDescent="0.25">
      <c r="B32" s="57"/>
      <c r="C32" s="60"/>
      <c r="D32" s="33" t="s">
        <v>144</v>
      </c>
      <c r="E32" s="3">
        <v>395446.46</v>
      </c>
      <c r="F32" s="4"/>
      <c r="G32" s="4">
        <f t="shared" si="0"/>
        <v>395446.46</v>
      </c>
      <c r="H32" s="16">
        <f t="shared" si="1"/>
        <v>2.2248579410410179E-3</v>
      </c>
    </row>
    <row r="33" spans="2:8" ht="14.25" thickTop="1" thickBot="1" x14ac:dyDescent="0.25">
      <c r="B33" s="57"/>
      <c r="C33" s="60"/>
      <c r="D33" s="33" t="s">
        <v>145</v>
      </c>
      <c r="E33" s="3">
        <v>538.83000000000004</v>
      </c>
      <c r="F33" s="4"/>
      <c r="G33" s="4">
        <f t="shared" si="0"/>
        <v>538.83000000000004</v>
      </c>
      <c r="H33" s="16">
        <f t="shared" si="1"/>
        <v>3.0315613506089592E-6</v>
      </c>
    </row>
    <row r="34" spans="2:8" ht="14.25" thickTop="1" thickBot="1" x14ac:dyDescent="0.25">
      <c r="B34" s="57"/>
      <c r="C34" s="60"/>
      <c r="D34" s="11" t="s">
        <v>146</v>
      </c>
      <c r="E34" s="12">
        <v>52303558.840000004</v>
      </c>
      <c r="F34" s="13"/>
      <c r="G34" s="13">
        <f t="shared" si="0"/>
        <v>52303558.840000004</v>
      </c>
      <c r="H34" s="38">
        <f t="shared" si="1"/>
        <v>0.29426989491796218</v>
      </c>
    </row>
    <row r="35" spans="2:8" ht="14.25" thickTop="1" thickBot="1" x14ac:dyDescent="0.25">
      <c r="B35" s="57"/>
      <c r="C35" s="60"/>
      <c r="D35" s="33" t="s">
        <v>147</v>
      </c>
      <c r="E35" s="3">
        <v>1608647.6799999999</v>
      </c>
      <c r="F35" s="4"/>
      <c r="G35" s="4">
        <f t="shared" si="0"/>
        <v>1608647.6799999999</v>
      </c>
      <c r="H35" s="16">
        <f t="shared" si="1"/>
        <v>9.0505616491931944E-3</v>
      </c>
    </row>
    <row r="36" spans="2:8" ht="14.25" thickTop="1" thickBot="1" x14ac:dyDescent="0.25">
      <c r="B36" s="57"/>
      <c r="C36" s="60"/>
      <c r="D36" s="33" t="s">
        <v>148</v>
      </c>
      <c r="E36" s="3">
        <v>3388491.67</v>
      </c>
      <c r="F36" s="4"/>
      <c r="G36" s="4">
        <f t="shared" si="0"/>
        <v>3388491.67</v>
      </c>
      <c r="H36" s="16">
        <f t="shared" si="1"/>
        <v>1.9064306708298364E-2</v>
      </c>
    </row>
    <row r="37" spans="2:8" ht="14.25" thickTop="1" thickBot="1" x14ac:dyDescent="0.25">
      <c r="B37" s="57"/>
      <c r="C37" s="60"/>
      <c r="D37" s="33" t="s">
        <v>149</v>
      </c>
      <c r="E37" s="3">
        <v>251049.75</v>
      </c>
      <c r="F37" s="4"/>
      <c r="G37" s="4">
        <f t="shared" si="0"/>
        <v>251049.75</v>
      </c>
      <c r="H37" s="16">
        <f t="shared" si="1"/>
        <v>1.4124542419316696E-3</v>
      </c>
    </row>
    <row r="38" spans="2:8" ht="14.25" thickTop="1" thickBot="1" x14ac:dyDescent="0.25">
      <c r="B38" s="57"/>
      <c r="C38" s="60"/>
      <c r="D38" s="33" t="s">
        <v>150</v>
      </c>
      <c r="E38" s="3">
        <v>8299.69</v>
      </c>
      <c r="F38" s="4"/>
      <c r="G38" s="4">
        <f t="shared" si="0"/>
        <v>8299.69</v>
      </c>
      <c r="H38" s="16">
        <f t="shared" si="1"/>
        <v>4.6695654336313261E-5</v>
      </c>
    </row>
    <row r="39" spans="2:8" ht="14.25" thickTop="1" thickBot="1" x14ac:dyDescent="0.25">
      <c r="B39" s="57"/>
      <c r="C39" s="60"/>
      <c r="D39" s="33" t="s">
        <v>151</v>
      </c>
      <c r="E39" s="3">
        <v>3702353.29</v>
      </c>
      <c r="F39" s="4"/>
      <c r="G39" s="4">
        <f t="shared" si="0"/>
        <v>3702353.29</v>
      </c>
      <c r="H39" s="16">
        <f t="shared" si="1"/>
        <v>2.0830152627477911E-2</v>
      </c>
    </row>
    <row r="40" spans="2:8" ht="14.25" thickTop="1" thickBot="1" x14ac:dyDescent="0.25">
      <c r="B40" s="57"/>
      <c r="C40" s="60"/>
      <c r="D40" s="33" t="s">
        <v>152</v>
      </c>
      <c r="E40" s="3">
        <v>928339.3</v>
      </c>
      <c r="F40" s="4"/>
      <c r="G40" s="4">
        <f t="shared" si="0"/>
        <v>928339.3</v>
      </c>
      <c r="H40" s="16">
        <f t="shared" si="1"/>
        <v>5.2230156860816508E-3</v>
      </c>
    </row>
    <row r="41" spans="2:8" ht="14.25" thickTop="1" thickBot="1" x14ac:dyDescent="0.25">
      <c r="B41" s="57"/>
      <c r="C41" s="60"/>
      <c r="D41" s="33" t="s">
        <v>153</v>
      </c>
      <c r="E41" s="3">
        <v>96434.22</v>
      </c>
      <c r="F41" s="4"/>
      <c r="G41" s="4">
        <f t="shared" si="0"/>
        <v>96434.22</v>
      </c>
      <c r="H41" s="16">
        <f t="shared" si="1"/>
        <v>5.4255749351023793E-4</v>
      </c>
    </row>
    <row r="42" spans="2:8" ht="14.25" customHeight="1" thickTop="1" thickBot="1" x14ac:dyDescent="0.25">
      <c r="B42" s="57"/>
      <c r="C42" s="60"/>
      <c r="D42" s="33" t="s">
        <v>154</v>
      </c>
      <c r="E42" s="3">
        <v>399682.74</v>
      </c>
      <c r="F42" s="4"/>
      <c r="G42" s="4">
        <f t="shared" si="0"/>
        <v>399682.74</v>
      </c>
      <c r="H42" s="16">
        <f t="shared" si="1"/>
        <v>2.2486920681652643E-3</v>
      </c>
    </row>
    <row r="43" spans="2:8" ht="14.25" thickTop="1" thickBot="1" x14ac:dyDescent="0.25">
      <c r="B43" s="57"/>
      <c r="C43" s="60"/>
      <c r="D43" s="33" t="s">
        <v>155</v>
      </c>
      <c r="E43" s="3">
        <v>118426.95</v>
      </c>
      <c r="F43" s="4"/>
      <c r="G43" s="4">
        <f t="shared" si="0"/>
        <v>118426.95</v>
      </c>
      <c r="H43" s="16">
        <f t="shared" si="1"/>
        <v>6.6629282796150857E-4</v>
      </c>
    </row>
    <row r="44" spans="2:8" ht="14.25" thickTop="1" thickBot="1" x14ac:dyDescent="0.25">
      <c r="B44" s="57"/>
      <c r="C44" s="60"/>
      <c r="D44" s="33" t="s">
        <v>156</v>
      </c>
      <c r="E44" s="3">
        <v>797344.61</v>
      </c>
      <c r="F44" s="4"/>
      <c r="G44" s="4">
        <f t="shared" si="0"/>
        <v>797344.61</v>
      </c>
      <c r="H44" s="16">
        <f t="shared" si="1"/>
        <v>4.4860143325211547E-3</v>
      </c>
    </row>
    <row r="45" spans="2:8" ht="14.25" customHeight="1" thickTop="1" thickBot="1" x14ac:dyDescent="0.25">
      <c r="B45" s="57" t="s">
        <v>157</v>
      </c>
      <c r="C45" s="60" t="s">
        <v>3</v>
      </c>
      <c r="D45" s="33" t="s">
        <v>158</v>
      </c>
      <c r="E45" s="3">
        <v>358861.33</v>
      </c>
      <c r="F45" s="4"/>
      <c r="G45" s="4">
        <f t="shared" si="0"/>
        <v>358861.33</v>
      </c>
      <c r="H45" s="16">
        <f t="shared" si="1"/>
        <v>2.0190229539114885E-3</v>
      </c>
    </row>
    <row r="46" spans="2:8" ht="14.25" thickTop="1" thickBot="1" x14ac:dyDescent="0.25">
      <c r="B46" s="57"/>
      <c r="C46" s="60"/>
      <c r="D46" s="33" t="s">
        <v>159</v>
      </c>
      <c r="E46" s="3">
        <v>32884.39</v>
      </c>
      <c r="F46" s="4"/>
      <c r="G46" s="4">
        <f t="shared" si="0"/>
        <v>32884.39</v>
      </c>
      <c r="H46" s="16">
        <f t="shared" si="1"/>
        <v>1.8501391118228708E-4</v>
      </c>
    </row>
    <row r="47" spans="2:8" ht="14.25" thickTop="1" thickBot="1" x14ac:dyDescent="0.25">
      <c r="B47" s="57"/>
      <c r="C47" s="60"/>
      <c r="D47" s="33" t="s">
        <v>160</v>
      </c>
      <c r="E47" s="3">
        <v>200792.69</v>
      </c>
      <c r="F47" s="4"/>
      <c r="G47" s="4">
        <f t="shared" si="0"/>
        <v>200792.69</v>
      </c>
      <c r="H47" s="16">
        <f t="shared" si="1"/>
        <v>1.1296983436126535E-3</v>
      </c>
    </row>
    <row r="48" spans="2:8" ht="14.25" thickTop="1" thickBot="1" x14ac:dyDescent="0.25">
      <c r="B48" s="57"/>
      <c r="C48" s="60"/>
      <c r="D48" s="33" t="s">
        <v>204</v>
      </c>
      <c r="E48" s="3">
        <v>8128.85</v>
      </c>
      <c r="F48" s="4"/>
      <c r="G48" s="4">
        <f t="shared" si="0"/>
        <v>8128.85</v>
      </c>
      <c r="H48" s="16">
        <f t="shared" si="1"/>
        <v>4.5734475595081268E-5</v>
      </c>
    </row>
    <row r="49" spans="2:9" ht="14.25" thickTop="1" thickBot="1" x14ac:dyDescent="0.25">
      <c r="B49" s="57"/>
      <c r="C49" s="60"/>
      <c r="D49" s="33" t="s">
        <v>161</v>
      </c>
      <c r="E49" s="3">
        <v>35599.49</v>
      </c>
      <c r="F49" s="4"/>
      <c r="G49" s="4">
        <f t="shared" si="0"/>
        <v>35599.49</v>
      </c>
      <c r="H49" s="16">
        <f t="shared" si="1"/>
        <v>2.0028958666998891E-4</v>
      </c>
    </row>
    <row r="50" spans="2:9" ht="14.25" thickTop="1" thickBot="1" x14ac:dyDescent="0.25">
      <c r="B50" s="57"/>
      <c r="C50" s="60"/>
      <c r="D50" s="33" t="s">
        <v>162</v>
      </c>
      <c r="E50" s="3">
        <v>925358.21</v>
      </c>
      <c r="F50" s="4"/>
      <c r="G50" s="4">
        <f t="shared" si="0"/>
        <v>925358.21</v>
      </c>
      <c r="H50" s="16">
        <f t="shared" si="1"/>
        <v>5.2062434996282478E-3</v>
      </c>
    </row>
    <row r="51" spans="2:9" ht="14.25" thickTop="1" thickBot="1" x14ac:dyDescent="0.25">
      <c r="B51" s="57"/>
      <c r="C51" s="60"/>
      <c r="D51" s="33" t="s">
        <v>163</v>
      </c>
      <c r="E51" s="3">
        <v>5742272.0300000003</v>
      </c>
      <c r="F51" s="4"/>
      <c r="G51" s="4">
        <f t="shared" si="0"/>
        <v>5742272.0300000003</v>
      </c>
      <c r="H51" s="16">
        <f t="shared" si="1"/>
        <v>3.2307128316594935E-2</v>
      </c>
    </row>
    <row r="52" spans="2:9" ht="14.25" thickTop="1" thickBot="1" x14ac:dyDescent="0.25">
      <c r="B52" s="57"/>
      <c r="C52" s="60"/>
      <c r="D52" s="33" t="s">
        <v>164</v>
      </c>
      <c r="E52" s="3">
        <v>1126105.28</v>
      </c>
      <c r="F52" s="4"/>
      <c r="G52" s="4">
        <f t="shared" si="0"/>
        <v>1126105.28</v>
      </c>
      <c r="H52" s="16">
        <f t="shared" si="1"/>
        <v>6.335685176335171E-3</v>
      </c>
    </row>
    <row r="53" spans="2:9" ht="14.25" thickTop="1" thickBot="1" x14ac:dyDescent="0.25">
      <c r="B53" s="57"/>
      <c r="C53" s="60"/>
      <c r="D53" s="33" t="s">
        <v>165</v>
      </c>
      <c r="E53" s="3">
        <v>151259.81</v>
      </c>
      <c r="F53" s="4"/>
      <c r="G53" s="4">
        <f t="shared" si="0"/>
        <v>151259.81</v>
      </c>
      <c r="H53" s="16">
        <f t="shared" si="1"/>
        <v>8.5101682143988737E-4</v>
      </c>
    </row>
    <row r="54" spans="2:9" ht="14.25" thickTop="1" thickBot="1" x14ac:dyDescent="0.25">
      <c r="B54" s="57"/>
      <c r="C54" s="60"/>
      <c r="D54" s="33" t="s">
        <v>205</v>
      </c>
      <c r="E54" s="3">
        <v>2762.91</v>
      </c>
      <c r="F54" s="4"/>
      <c r="G54" s="4">
        <f t="shared" si="0"/>
        <v>2762.91</v>
      </c>
      <c r="H54" s="16">
        <f t="shared" si="1"/>
        <v>1.5544663755193657E-5</v>
      </c>
    </row>
    <row r="55" spans="2:9" ht="14.25" thickTop="1" thickBot="1" x14ac:dyDescent="0.25">
      <c r="B55" s="57"/>
      <c r="C55" s="60"/>
      <c r="D55" s="33" t="s">
        <v>216</v>
      </c>
      <c r="E55" s="3">
        <v>969.03</v>
      </c>
      <c r="F55" s="4"/>
      <c r="G55" s="4">
        <f t="shared" si="0"/>
        <v>969.03</v>
      </c>
      <c r="H55" s="16">
        <f t="shared" si="1"/>
        <v>5.4519494007026324E-6</v>
      </c>
    </row>
    <row r="56" spans="2:9" ht="14.25" thickTop="1" thickBot="1" x14ac:dyDescent="0.25">
      <c r="B56" s="42" t="s">
        <v>217</v>
      </c>
      <c r="C56" s="33" t="s">
        <v>3</v>
      </c>
      <c r="D56" s="33" t="s">
        <v>68</v>
      </c>
      <c r="E56" s="3"/>
      <c r="F56" s="4">
        <v>8045</v>
      </c>
      <c r="G56" s="4">
        <f t="shared" si="0"/>
        <v>8045</v>
      </c>
      <c r="H56" s="16">
        <f>G56/$G$57</f>
        <v>4.5262719346823815E-5</v>
      </c>
    </row>
    <row r="57" spans="2:9" ht="13.5" thickTop="1" x14ac:dyDescent="0.2">
      <c r="B57" s="44"/>
      <c r="C57" s="17"/>
      <c r="D57" s="17"/>
      <c r="E57" s="5">
        <v>177732049.19</v>
      </c>
      <c r="F57" s="6">
        <v>8045</v>
      </c>
      <c r="G57" s="6">
        <f t="shared" si="0"/>
        <v>177740094.19</v>
      </c>
      <c r="H57" s="6">
        <v>8045</v>
      </c>
      <c r="I57" s="10">
        <f>SUM(H4:H15,H17:H25,H27:H33,H35:H56)</f>
        <v>0.22631094544712535</v>
      </c>
    </row>
  </sheetData>
  <mergeCells count="8">
    <mergeCell ref="B4:B5"/>
    <mergeCell ref="B45:B55"/>
    <mergeCell ref="C45:C55"/>
    <mergeCell ref="B1:H1"/>
    <mergeCell ref="B6:B15"/>
    <mergeCell ref="C6:C15"/>
    <mergeCell ref="B18:B44"/>
    <mergeCell ref="C18:C44"/>
  </mergeCells>
  <conditionalFormatting sqref="F4:F54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H4:H56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'1º Trimestre'!A1" display="Relatório de Despesas Liquidadas - 1º Trimestre de 2019"/>
    <hyperlink ref="B1:H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bestFit="1" customWidth="1"/>
    <col min="4" max="5" width="14.85546875" hidden="1" customWidth="1"/>
    <col min="6" max="6" width="21.85546875" bestFit="1" customWidth="1"/>
    <col min="7" max="7" width="11.5703125" bestFit="1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s="28" customFormat="1" ht="14.25" customHeight="1" thickBot="1" x14ac:dyDescent="0.25">
      <c r="B3" s="40" t="s">
        <v>111</v>
      </c>
      <c r="C3" s="18" t="s">
        <v>108</v>
      </c>
      <c r="D3" s="29" t="s">
        <v>0</v>
      </c>
      <c r="E3" s="19" t="s">
        <v>1</v>
      </c>
      <c r="F3" s="19" t="s">
        <v>109</v>
      </c>
      <c r="G3" s="19" t="s">
        <v>112</v>
      </c>
    </row>
    <row r="4" spans="2:7" ht="14.25" customHeight="1" thickTop="1" thickBot="1" x14ac:dyDescent="0.25">
      <c r="B4" s="57" t="s">
        <v>171</v>
      </c>
      <c r="C4" s="11" t="s">
        <v>172</v>
      </c>
      <c r="D4" s="12"/>
      <c r="E4" s="13">
        <v>270623.01</v>
      </c>
      <c r="F4" s="13">
        <f>SUM(D4,E4)</f>
        <v>270623.01</v>
      </c>
      <c r="G4" s="16">
        <f>F4/$F$25</f>
        <v>8.8881944833821849E-2</v>
      </c>
    </row>
    <row r="5" spans="2:7" ht="14.25" thickTop="1" thickBot="1" x14ac:dyDescent="0.25">
      <c r="B5" s="57"/>
      <c r="C5" s="33" t="s">
        <v>173</v>
      </c>
      <c r="D5" s="3"/>
      <c r="E5" s="4">
        <v>9423.52</v>
      </c>
      <c r="F5" s="36">
        <f t="shared" ref="F5:F25" si="0">SUM(D5,E5)</f>
        <v>9423.52</v>
      </c>
      <c r="G5" s="16">
        <f t="shared" ref="G5:G24" si="1">F5/$F$25</f>
        <v>3.0950094922838119E-3</v>
      </c>
    </row>
    <row r="6" spans="2:7" ht="14.25" customHeight="1" thickTop="1" thickBot="1" x14ac:dyDescent="0.25">
      <c r="B6" s="57"/>
      <c r="C6" s="33" t="s">
        <v>220</v>
      </c>
      <c r="D6" s="3"/>
      <c r="E6" s="4">
        <v>2521</v>
      </c>
      <c r="F6" s="36">
        <f t="shared" si="0"/>
        <v>2521</v>
      </c>
      <c r="G6" s="16">
        <f t="shared" si="1"/>
        <v>8.2798348494484959E-4</v>
      </c>
    </row>
    <row r="7" spans="2:7" ht="14.25" thickTop="1" thickBot="1" x14ac:dyDescent="0.25">
      <c r="B7" s="57" t="s">
        <v>5</v>
      </c>
      <c r="C7" s="11" t="s">
        <v>172</v>
      </c>
      <c r="D7" s="12">
        <v>762032.41</v>
      </c>
      <c r="E7" s="13">
        <v>860593.39</v>
      </c>
      <c r="F7" s="13">
        <f t="shared" si="0"/>
        <v>1622625.8</v>
      </c>
      <c r="G7" s="16">
        <f t="shared" si="1"/>
        <v>0.53292636439723307</v>
      </c>
    </row>
    <row r="8" spans="2:7" ht="14.25" thickTop="1" thickBot="1" x14ac:dyDescent="0.25">
      <c r="B8" s="57"/>
      <c r="C8" s="11" t="s">
        <v>174</v>
      </c>
      <c r="D8" s="12"/>
      <c r="E8" s="13">
        <v>177206.48</v>
      </c>
      <c r="F8" s="13">
        <f t="shared" si="0"/>
        <v>177206.48</v>
      </c>
      <c r="G8" s="16">
        <f t="shared" si="1"/>
        <v>5.820072941896462E-2</v>
      </c>
    </row>
    <row r="9" spans="2:7" ht="14.25" thickTop="1" thickBot="1" x14ac:dyDescent="0.25">
      <c r="B9" s="57"/>
      <c r="C9" s="33" t="s">
        <v>206</v>
      </c>
      <c r="D9" s="3"/>
      <c r="E9" s="4">
        <v>1262</v>
      </c>
      <c r="F9" s="36">
        <f t="shared" si="0"/>
        <v>1262</v>
      </c>
      <c r="G9" s="16">
        <f t="shared" si="1"/>
        <v>4.1448439428813969E-4</v>
      </c>
    </row>
    <row r="10" spans="2:7" ht="14.25" thickTop="1" thickBot="1" x14ac:dyDescent="0.25">
      <c r="B10" s="57"/>
      <c r="C10" s="11" t="s">
        <v>175</v>
      </c>
      <c r="D10" s="12">
        <v>138321.65</v>
      </c>
      <c r="E10" s="13">
        <v>115369.24</v>
      </c>
      <c r="F10" s="13">
        <f t="shared" si="0"/>
        <v>253690.89</v>
      </c>
      <c r="G10" s="16">
        <f t="shared" si="1"/>
        <v>8.3320851725886755E-2</v>
      </c>
    </row>
    <row r="11" spans="2:7" ht="14.25" thickTop="1" thickBot="1" x14ac:dyDescent="0.25">
      <c r="B11" s="57"/>
      <c r="C11" s="33" t="s">
        <v>176</v>
      </c>
      <c r="D11" s="3"/>
      <c r="E11" s="4">
        <v>4050</v>
      </c>
      <c r="F11" s="36">
        <f t="shared" si="0"/>
        <v>4050</v>
      </c>
      <c r="G11" s="16">
        <f t="shared" si="1"/>
        <v>1.3301599024302423E-3</v>
      </c>
    </row>
    <row r="12" spans="2:7" ht="14.25" thickTop="1" thickBot="1" x14ac:dyDescent="0.25">
      <c r="B12" s="57"/>
      <c r="C12" s="33" t="s">
        <v>173</v>
      </c>
      <c r="D12" s="3"/>
      <c r="E12" s="4">
        <v>38620.620000000003</v>
      </c>
      <c r="F12" s="36">
        <f t="shared" si="0"/>
        <v>38620.620000000003</v>
      </c>
      <c r="G12" s="16">
        <f t="shared" si="1"/>
        <v>1.2684345711356905E-2</v>
      </c>
    </row>
    <row r="13" spans="2:7" ht="14.25" thickTop="1" thickBot="1" x14ac:dyDescent="0.25">
      <c r="B13" s="57"/>
      <c r="C13" s="33" t="s">
        <v>177</v>
      </c>
      <c r="D13" s="3"/>
      <c r="E13" s="4">
        <v>700</v>
      </c>
      <c r="F13" s="36">
        <f t="shared" si="0"/>
        <v>700</v>
      </c>
      <c r="G13" s="16">
        <f t="shared" si="1"/>
        <v>2.2990418066695548E-4</v>
      </c>
    </row>
    <row r="14" spans="2:7" ht="14.25" thickTop="1" thickBot="1" x14ac:dyDescent="0.25">
      <c r="B14" s="57"/>
      <c r="C14" s="33" t="s">
        <v>207</v>
      </c>
      <c r="D14" s="3">
        <v>6158.2</v>
      </c>
      <c r="E14" s="4"/>
      <c r="F14" s="36">
        <f t="shared" si="0"/>
        <v>6158.2</v>
      </c>
      <c r="G14" s="16">
        <f t="shared" si="1"/>
        <v>2.0225656076903503E-3</v>
      </c>
    </row>
    <row r="15" spans="2:7" ht="14.25" thickTop="1" thickBot="1" x14ac:dyDescent="0.25">
      <c r="B15" s="57"/>
      <c r="C15" s="33" t="s">
        <v>178</v>
      </c>
      <c r="D15" s="3"/>
      <c r="E15" s="4">
        <v>28640</v>
      </c>
      <c r="F15" s="36">
        <f t="shared" si="0"/>
        <v>28640</v>
      </c>
      <c r="G15" s="16">
        <f t="shared" si="1"/>
        <v>9.4063653347165772E-3</v>
      </c>
    </row>
    <row r="16" spans="2:7" ht="14.25" thickTop="1" thickBot="1" x14ac:dyDescent="0.25">
      <c r="B16" s="57"/>
      <c r="C16" s="33" t="s">
        <v>179</v>
      </c>
      <c r="D16" s="3"/>
      <c r="E16" s="4">
        <v>125.72</v>
      </c>
      <c r="F16" s="36">
        <f t="shared" si="0"/>
        <v>125.72</v>
      </c>
      <c r="G16" s="16">
        <f t="shared" si="1"/>
        <v>4.1290790847785201E-5</v>
      </c>
    </row>
    <row r="17" spans="2:8" ht="14.25" thickTop="1" thickBot="1" x14ac:dyDescent="0.25">
      <c r="B17" s="57"/>
      <c r="C17" s="33" t="s">
        <v>180</v>
      </c>
      <c r="D17" s="3">
        <v>13573.94</v>
      </c>
      <c r="E17" s="4">
        <v>25837.97</v>
      </c>
      <c r="F17" s="36">
        <f t="shared" si="0"/>
        <v>39411.910000000003</v>
      </c>
      <c r="G17" s="16">
        <f t="shared" si="1"/>
        <v>1.2944232681528271E-2</v>
      </c>
    </row>
    <row r="18" spans="2:8" ht="14.25" thickTop="1" thickBot="1" x14ac:dyDescent="0.25">
      <c r="B18" s="57"/>
      <c r="C18" s="33" t="s">
        <v>181</v>
      </c>
      <c r="D18" s="3">
        <v>9258.34</v>
      </c>
      <c r="E18" s="4">
        <v>103681.07</v>
      </c>
      <c r="F18" s="36">
        <f t="shared" si="0"/>
        <v>112939.41</v>
      </c>
      <c r="G18" s="16">
        <f t="shared" si="1"/>
        <v>3.7093203601513365E-2</v>
      </c>
    </row>
    <row r="19" spans="2:8" ht="14.25" thickTop="1" thickBot="1" x14ac:dyDescent="0.25">
      <c r="B19" s="57"/>
      <c r="C19" s="11" t="s">
        <v>182</v>
      </c>
      <c r="D19" s="12"/>
      <c r="E19" s="13">
        <v>161903.97</v>
      </c>
      <c r="F19" s="13">
        <f t="shared" si="0"/>
        <v>161903.97</v>
      </c>
      <c r="G19" s="16">
        <f t="shared" si="1"/>
        <v>5.3174856527967627E-2</v>
      </c>
    </row>
    <row r="20" spans="2:8" ht="14.25" thickTop="1" thickBot="1" x14ac:dyDescent="0.25">
      <c r="B20" s="57"/>
      <c r="C20" s="33" t="s">
        <v>208</v>
      </c>
      <c r="D20" s="3"/>
      <c r="E20" s="4">
        <v>5983.08</v>
      </c>
      <c r="F20" s="36">
        <f t="shared" si="0"/>
        <v>5983.08</v>
      </c>
      <c r="G20" s="16">
        <f t="shared" si="1"/>
        <v>1.9650501503783542E-3</v>
      </c>
    </row>
    <row r="21" spans="2:8" ht="14.25" thickTop="1" thickBot="1" x14ac:dyDescent="0.25">
      <c r="B21" s="57"/>
      <c r="C21" s="33" t="s">
        <v>183</v>
      </c>
      <c r="D21" s="3">
        <v>343.95</v>
      </c>
      <c r="E21" s="4">
        <v>2490.0500000000002</v>
      </c>
      <c r="F21" s="36">
        <f t="shared" si="0"/>
        <v>2834</v>
      </c>
      <c r="G21" s="16">
        <f t="shared" si="1"/>
        <v>9.3078349715735968E-4</v>
      </c>
      <c r="H21" s="10"/>
    </row>
    <row r="22" spans="2:8" ht="14.25" thickTop="1" thickBot="1" x14ac:dyDescent="0.25">
      <c r="B22" s="57"/>
      <c r="C22" s="33" t="s">
        <v>184</v>
      </c>
      <c r="D22" s="3">
        <v>1999</v>
      </c>
      <c r="E22" s="4">
        <v>59723</v>
      </c>
      <c r="F22" s="36">
        <f t="shared" si="0"/>
        <v>61722</v>
      </c>
      <c r="G22" s="16">
        <f t="shared" si="1"/>
        <v>2.0271636913036892E-2</v>
      </c>
    </row>
    <row r="23" spans="2:8" ht="14.25" thickTop="1" thickBot="1" x14ac:dyDescent="0.25">
      <c r="B23" s="57"/>
      <c r="C23" s="11" t="s">
        <v>185</v>
      </c>
      <c r="D23" s="12">
        <v>13231.5</v>
      </c>
      <c r="E23" s="13">
        <v>230588.61</v>
      </c>
      <c r="F23" s="13">
        <f t="shared" si="0"/>
        <v>243820.11</v>
      </c>
      <c r="G23" s="16">
        <f t="shared" si="1"/>
        <v>8.00789465995385E-2</v>
      </c>
    </row>
    <row r="24" spans="2:8" ht="14.25" thickTop="1" thickBot="1" x14ac:dyDescent="0.25">
      <c r="B24" s="57"/>
      <c r="C24" s="33" t="s">
        <v>186</v>
      </c>
      <c r="D24" s="3"/>
      <c r="E24" s="4">
        <v>485</v>
      </c>
      <c r="F24" s="36">
        <f t="shared" si="0"/>
        <v>485</v>
      </c>
      <c r="G24" s="16">
        <f t="shared" si="1"/>
        <v>1.5929075374781915E-4</v>
      </c>
    </row>
    <row r="25" spans="2:8" ht="13.5" thickTop="1" x14ac:dyDescent="0.2">
      <c r="B25" s="44"/>
      <c r="C25" s="17"/>
      <c r="D25" s="5">
        <v>944918.99</v>
      </c>
      <c r="E25" s="6">
        <v>2099827.73</v>
      </c>
      <c r="F25" s="6">
        <f t="shared" si="0"/>
        <v>3044746.7199999997</v>
      </c>
      <c r="G25" s="34">
        <f>SUM(G4:G24)</f>
        <v>1</v>
      </c>
      <c r="H25" s="10">
        <f>SUM(G5:G6,G9,G11:G18,G20:G22,G24)</f>
        <v>0.10341630649658769</v>
      </c>
    </row>
  </sheetData>
  <mergeCells count="3">
    <mergeCell ref="B1:G1"/>
    <mergeCell ref="B4:B6"/>
    <mergeCell ref="B7:B24"/>
  </mergeCells>
  <conditionalFormatting sqref="G4:G24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8"/>
  <sheetViews>
    <sheetView showGridLines="0" zoomScale="90" zoomScaleNormal="90" workbookViewId="0">
      <selection activeCell="A3" sqref="A3:XFD3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22.5" thickTop="1" thickBot="1" x14ac:dyDescent="0.25">
      <c r="B4" s="42" t="s">
        <v>209</v>
      </c>
      <c r="C4" s="39" t="s">
        <v>210</v>
      </c>
      <c r="D4" s="3">
        <v>4657.25</v>
      </c>
      <c r="E4" s="4"/>
      <c r="F4" s="4">
        <f>SUM(D4,E4)</f>
        <v>4657.25</v>
      </c>
      <c r="G4" s="16">
        <f>F4/$F$78</f>
        <v>9.156697234113158E-4</v>
      </c>
    </row>
    <row r="5" spans="2:7" ht="22.5" thickTop="1" thickBot="1" x14ac:dyDescent="0.25">
      <c r="B5" s="42" t="s">
        <v>2</v>
      </c>
      <c r="C5" s="39" t="s">
        <v>4</v>
      </c>
      <c r="D5" s="3">
        <v>56836.82</v>
      </c>
      <c r="E5" s="4"/>
      <c r="F5" s="4">
        <f t="shared" ref="F5:F68" si="0">SUM(D5,E5)</f>
        <v>56836.82</v>
      </c>
      <c r="G5" s="16">
        <f t="shared" ref="G5:G68" si="1">F5/$F$78</f>
        <v>1.1174782382087871E-2</v>
      </c>
    </row>
    <row r="6" spans="2:7" ht="14.25" thickTop="1" thickBot="1" x14ac:dyDescent="0.25">
      <c r="B6" s="57" t="s">
        <v>5</v>
      </c>
      <c r="C6" s="39" t="s">
        <v>6</v>
      </c>
      <c r="D6" s="3">
        <v>147963.84</v>
      </c>
      <c r="E6" s="4"/>
      <c r="F6" s="4">
        <f t="shared" si="0"/>
        <v>147963.84</v>
      </c>
      <c r="G6" s="16">
        <f t="shared" si="1"/>
        <v>2.9091418422390075E-2</v>
      </c>
    </row>
    <row r="7" spans="2:7" ht="14.25" thickTop="1" thickBot="1" x14ac:dyDescent="0.25">
      <c r="B7" s="57"/>
      <c r="C7" s="39" t="s">
        <v>7</v>
      </c>
      <c r="D7" s="3">
        <v>17700</v>
      </c>
      <c r="E7" s="4"/>
      <c r="F7" s="4">
        <f t="shared" si="0"/>
        <v>17700</v>
      </c>
      <c r="G7" s="16">
        <f t="shared" si="1"/>
        <v>3.4800266475667591E-3</v>
      </c>
    </row>
    <row r="8" spans="2:7" ht="14.25" thickTop="1" thickBot="1" x14ac:dyDescent="0.25">
      <c r="B8" s="57"/>
      <c r="C8" s="11" t="s">
        <v>10</v>
      </c>
      <c r="D8" s="12">
        <v>373329</v>
      </c>
      <c r="E8" s="13">
        <v>66854.080000000002</v>
      </c>
      <c r="F8" s="13">
        <f t="shared" si="0"/>
        <v>440183.08</v>
      </c>
      <c r="G8" s="38">
        <f t="shared" si="1"/>
        <v>8.6545132667119246E-2</v>
      </c>
    </row>
    <row r="9" spans="2:7" ht="14.25" thickTop="1" thickBot="1" x14ac:dyDescent="0.25">
      <c r="B9" s="57"/>
      <c r="C9" s="39" t="s">
        <v>19</v>
      </c>
      <c r="D9" s="3"/>
      <c r="E9" s="4">
        <v>2009.79</v>
      </c>
      <c r="F9" s="4">
        <f t="shared" si="0"/>
        <v>2009.79</v>
      </c>
      <c r="G9" s="16">
        <f t="shared" si="1"/>
        <v>3.9514817830583034E-4</v>
      </c>
    </row>
    <row r="10" spans="2:7" ht="14.25" thickTop="1" thickBot="1" x14ac:dyDescent="0.25">
      <c r="B10" s="57"/>
      <c r="C10" s="39" t="s">
        <v>28</v>
      </c>
      <c r="D10" s="3"/>
      <c r="E10" s="4">
        <v>2328.75</v>
      </c>
      <c r="F10" s="4">
        <f t="shared" si="0"/>
        <v>2328.75</v>
      </c>
      <c r="G10" s="16">
        <f t="shared" si="1"/>
        <v>4.5785943816503336E-4</v>
      </c>
    </row>
    <row r="11" spans="2:7" ht="14.25" thickTop="1" thickBot="1" x14ac:dyDescent="0.25">
      <c r="B11" s="57"/>
      <c r="C11" s="39" t="s">
        <v>30</v>
      </c>
      <c r="D11" s="3">
        <v>1056.97</v>
      </c>
      <c r="E11" s="4"/>
      <c r="F11" s="4">
        <f t="shared" si="0"/>
        <v>1056.97</v>
      </c>
      <c r="G11" s="16">
        <f t="shared" si="1"/>
        <v>2.0781264212873659E-4</v>
      </c>
    </row>
    <row r="12" spans="2:7" ht="14.25" thickTop="1" thickBot="1" x14ac:dyDescent="0.25">
      <c r="B12" s="57"/>
      <c r="C12" s="39" t="s">
        <v>34</v>
      </c>
      <c r="D12" s="3">
        <v>2170</v>
      </c>
      <c r="E12" s="4"/>
      <c r="F12" s="4">
        <f t="shared" si="0"/>
        <v>2170</v>
      </c>
      <c r="G12" s="16">
        <f t="shared" si="1"/>
        <v>4.266473347581846E-4</v>
      </c>
    </row>
    <row r="13" spans="2:7" ht="14.25" thickTop="1" thickBot="1" x14ac:dyDescent="0.25">
      <c r="B13" s="57"/>
      <c r="C13" s="39" t="s">
        <v>40</v>
      </c>
      <c r="D13" s="3">
        <v>102590.53</v>
      </c>
      <c r="E13" s="4"/>
      <c r="F13" s="4">
        <f t="shared" si="0"/>
        <v>102590.53</v>
      </c>
      <c r="G13" s="16">
        <f t="shared" si="1"/>
        <v>2.017049594282469E-2</v>
      </c>
    </row>
    <row r="14" spans="2:7" ht="14.25" thickTop="1" thickBot="1" x14ac:dyDescent="0.25">
      <c r="B14" s="57"/>
      <c r="C14" s="39" t="s">
        <v>42</v>
      </c>
      <c r="D14" s="3">
        <v>7365</v>
      </c>
      <c r="E14" s="4"/>
      <c r="F14" s="4">
        <f t="shared" si="0"/>
        <v>7365</v>
      </c>
      <c r="G14" s="16">
        <f t="shared" si="1"/>
        <v>1.4480449864027786E-3</v>
      </c>
    </row>
    <row r="15" spans="2:7" ht="14.25" thickTop="1" thickBot="1" x14ac:dyDescent="0.25">
      <c r="B15" s="57"/>
      <c r="C15" s="11" t="s">
        <v>43</v>
      </c>
      <c r="D15" s="12">
        <v>340996.37</v>
      </c>
      <c r="E15" s="13"/>
      <c r="F15" s="13">
        <f t="shared" si="0"/>
        <v>340996.37</v>
      </c>
      <c r="G15" s="38">
        <f t="shared" si="1"/>
        <v>6.7043867475905891E-2</v>
      </c>
    </row>
    <row r="16" spans="2:7" ht="14.25" thickTop="1" thickBot="1" x14ac:dyDescent="0.25">
      <c r="B16" s="57"/>
      <c r="C16" s="39" t="s">
        <v>44</v>
      </c>
      <c r="D16" s="3">
        <v>10507.76</v>
      </c>
      <c r="E16" s="4">
        <v>6696.94</v>
      </c>
      <c r="F16" s="4">
        <f t="shared" si="0"/>
        <v>17204.7</v>
      </c>
      <c r="G16" s="16">
        <f t="shared" si="1"/>
        <v>3.3826448849373913E-3</v>
      </c>
    </row>
    <row r="17" spans="2:7" ht="14.25" thickTop="1" thickBot="1" x14ac:dyDescent="0.25">
      <c r="B17" s="57"/>
      <c r="C17" s="39" t="s">
        <v>45</v>
      </c>
      <c r="D17" s="3">
        <v>12049.1</v>
      </c>
      <c r="E17" s="4"/>
      <c r="F17" s="4">
        <f t="shared" si="0"/>
        <v>12049.1</v>
      </c>
      <c r="G17" s="16">
        <f t="shared" si="1"/>
        <v>2.3689937332879458E-3</v>
      </c>
    </row>
    <row r="18" spans="2:7" ht="14.25" thickTop="1" thickBot="1" x14ac:dyDescent="0.25">
      <c r="B18" s="57"/>
      <c r="C18" s="39" t="s">
        <v>47</v>
      </c>
      <c r="D18" s="3"/>
      <c r="E18" s="4">
        <v>165</v>
      </c>
      <c r="F18" s="4">
        <f t="shared" si="0"/>
        <v>165</v>
      </c>
      <c r="G18" s="16">
        <f t="shared" si="1"/>
        <v>3.2440926375622331E-5</v>
      </c>
    </row>
    <row r="19" spans="2:7" ht="14.25" thickTop="1" thickBot="1" x14ac:dyDescent="0.25">
      <c r="B19" s="57"/>
      <c r="C19" s="39" t="s">
        <v>48</v>
      </c>
      <c r="D19" s="3">
        <v>25319.66</v>
      </c>
      <c r="E19" s="4">
        <v>37893.42</v>
      </c>
      <c r="F19" s="4">
        <f t="shared" si="0"/>
        <v>63213.08</v>
      </c>
      <c r="G19" s="16">
        <f t="shared" si="1"/>
        <v>1.2428429540947422E-2</v>
      </c>
    </row>
    <row r="20" spans="2:7" ht="14.25" thickTop="1" thickBot="1" x14ac:dyDescent="0.25">
      <c r="B20" s="57"/>
      <c r="C20" s="39" t="s">
        <v>191</v>
      </c>
      <c r="D20" s="3">
        <v>5990</v>
      </c>
      <c r="E20" s="4"/>
      <c r="F20" s="4">
        <f t="shared" si="0"/>
        <v>5990</v>
      </c>
      <c r="G20" s="16">
        <f t="shared" si="1"/>
        <v>1.1777039332725925E-3</v>
      </c>
    </row>
    <row r="21" spans="2:7" ht="14.25" thickTop="1" thickBot="1" x14ac:dyDescent="0.25">
      <c r="B21" s="57"/>
      <c r="C21" s="39" t="s">
        <v>53</v>
      </c>
      <c r="D21" s="3">
        <v>67831.62</v>
      </c>
      <c r="E21" s="4"/>
      <c r="F21" s="4">
        <f t="shared" si="0"/>
        <v>67831.62</v>
      </c>
      <c r="G21" s="16">
        <f t="shared" si="1"/>
        <v>1.333648842641934E-2</v>
      </c>
    </row>
    <row r="22" spans="2:7" ht="14.25" thickTop="1" thickBot="1" x14ac:dyDescent="0.25">
      <c r="B22" s="57"/>
      <c r="C22" s="39" t="s">
        <v>192</v>
      </c>
      <c r="D22" s="3">
        <v>4800</v>
      </c>
      <c r="E22" s="4"/>
      <c r="F22" s="4">
        <f t="shared" si="0"/>
        <v>4800</v>
      </c>
      <c r="G22" s="16">
        <f t="shared" si="1"/>
        <v>9.4373604001810421E-4</v>
      </c>
    </row>
    <row r="23" spans="2:7" ht="14.25" thickTop="1" thickBot="1" x14ac:dyDescent="0.25">
      <c r="B23" s="57"/>
      <c r="C23" s="39" t="s">
        <v>190</v>
      </c>
      <c r="D23" s="3">
        <v>1470</v>
      </c>
      <c r="E23" s="4">
        <v>1470</v>
      </c>
      <c r="F23" s="4">
        <f t="shared" si="0"/>
        <v>2940</v>
      </c>
      <c r="G23" s="16">
        <f t="shared" si="1"/>
        <v>5.780383245110888E-4</v>
      </c>
    </row>
    <row r="24" spans="2:7" ht="14.25" thickTop="1" thickBot="1" x14ac:dyDescent="0.25">
      <c r="B24" s="57"/>
      <c r="C24" s="11" t="s">
        <v>44</v>
      </c>
      <c r="D24" s="12">
        <v>942189.07</v>
      </c>
      <c r="E24" s="13">
        <v>87162.37</v>
      </c>
      <c r="F24" s="13">
        <f t="shared" si="0"/>
        <v>1029351.44</v>
      </c>
      <c r="G24" s="38">
        <f t="shared" si="1"/>
        <v>0.20238251078594441</v>
      </c>
    </row>
    <row r="25" spans="2:7" ht="14.25" thickTop="1" thickBot="1" x14ac:dyDescent="0.25">
      <c r="B25" s="57"/>
      <c r="C25" s="39" t="s">
        <v>55</v>
      </c>
      <c r="D25" s="3">
        <v>6502.4</v>
      </c>
      <c r="E25" s="4"/>
      <c r="F25" s="4">
        <f t="shared" si="0"/>
        <v>6502.4</v>
      </c>
      <c r="G25" s="16">
        <f t="shared" si="1"/>
        <v>1.278447755544525E-3</v>
      </c>
    </row>
    <row r="26" spans="2:7" ht="14.25" thickTop="1" thickBot="1" x14ac:dyDescent="0.25">
      <c r="B26" s="57"/>
      <c r="C26" s="39" t="s">
        <v>56</v>
      </c>
      <c r="D26" s="3">
        <v>7637.5</v>
      </c>
      <c r="E26" s="4">
        <v>30550</v>
      </c>
      <c r="F26" s="4">
        <f t="shared" si="0"/>
        <v>38187.5</v>
      </c>
      <c r="G26" s="16">
        <f t="shared" si="1"/>
        <v>7.5081083392065321E-3</v>
      </c>
    </row>
    <row r="27" spans="2:7" ht="14.25" thickTop="1" thickBot="1" x14ac:dyDescent="0.25">
      <c r="B27" s="57"/>
      <c r="C27" s="39" t="s">
        <v>57</v>
      </c>
      <c r="D27" s="3">
        <v>69094.850000000006</v>
      </c>
      <c r="E27" s="4">
        <v>53463.65</v>
      </c>
      <c r="F27" s="4">
        <f t="shared" si="0"/>
        <v>122558.5</v>
      </c>
      <c r="G27" s="16">
        <f t="shared" si="1"/>
        <v>2.4096431970949756E-2</v>
      </c>
    </row>
    <row r="28" spans="2:7" ht="14.25" thickTop="1" thickBot="1" x14ac:dyDescent="0.25">
      <c r="B28" s="57"/>
      <c r="C28" s="11" t="s">
        <v>58</v>
      </c>
      <c r="D28" s="12">
        <v>419899.9</v>
      </c>
      <c r="E28" s="13">
        <v>86444.33</v>
      </c>
      <c r="F28" s="13">
        <f t="shared" si="0"/>
        <v>506344.23000000004</v>
      </c>
      <c r="G28" s="38">
        <f t="shared" si="1"/>
        <v>9.9553187188795036E-2</v>
      </c>
    </row>
    <row r="29" spans="2:7" ht="14.25" thickTop="1" thickBot="1" x14ac:dyDescent="0.25">
      <c r="B29" s="57"/>
      <c r="C29" s="39" t="s">
        <v>60</v>
      </c>
      <c r="D29" s="3">
        <v>74560.91</v>
      </c>
      <c r="E29" s="4"/>
      <c r="F29" s="4">
        <f t="shared" si="0"/>
        <v>74560.91</v>
      </c>
      <c r="G29" s="16">
        <f t="shared" si="1"/>
        <v>1.4659545404905473E-2</v>
      </c>
    </row>
    <row r="30" spans="2:7" ht="14.25" thickTop="1" thickBot="1" x14ac:dyDescent="0.25">
      <c r="B30" s="57"/>
      <c r="C30" s="39" t="s">
        <v>63</v>
      </c>
      <c r="D30" s="3">
        <v>29331.360000000001</v>
      </c>
      <c r="E30" s="4">
        <v>26297.38</v>
      </c>
      <c r="F30" s="4">
        <f t="shared" si="0"/>
        <v>55628.740000000005</v>
      </c>
      <c r="G30" s="16">
        <f t="shared" si="1"/>
        <v>1.0937259749749316E-2</v>
      </c>
    </row>
    <row r="31" spans="2:7" ht="14.25" thickTop="1" thickBot="1" x14ac:dyDescent="0.25">
      <c r="B31" s="57"/>
      <c r="C31" s="39" t="s">
        <v>64</v>
      </c>
      <c r="D31" s="3">
        <v>681.03</v>
      </c>
      <c r="E31" s="4">
        <v>3194.92</v>
      </c>
      <c r="F31" s="4">
        <f t="shared" si="0"/>
        <v>3875.95</v>
      </c>
      <c r="G31" s="16">
        <f t="shared" si="1"/>
        <v>7.6205702173086896E-4</v>
      </c>
    </row>
    <row r="32" spans="2:7" ht="14.25" thickTop="1" thickBot="1" x14ac:dyDescent="0.25">
      <c r="B32" s="57"/>
      <c r="C32" s="39" t="s">
        <v>65</v>
      </c>
      <c r="D32" s="3">
        <v>25240.7</v>
      </c>
      <c r="E32" s="4">
        <v>7805.17</v>
      </c>
      <c r="F32" s="4">
        <f t="shared" si="0"/>
        <v>33045.870000000003</v>
      </c>
      <c r="G32" s="16">
        <f t="shared" si="1"/>
        <v>6.4972038526568895E-3</v>
      </c>
    </row>
    <row r="33" spans="2:7" ht="14.25" thickTop="1" thickBot="1" x14ac:dyDescent="0.25">
      <c r="B33" s="57"/>
      <c r="C33" s="39" t="s">
        <v>45</v>
      </c>
      <c r="D33" s="3">
        <v>4000</v>
      </c>
      <c r="E33" s="4"/>
      <c r="F33" s="4">
        <f t="shared" si="0"/>
        <v>4000</v>
      </c>
      <c r="G33" s="16">
        <f t="shared" si="1"/>
        <v>7.864467000150868E-4</v>
      </c>
    </row>
    <row r="34" spans="2:7" ht="14.25" thickTop="1" thickBot="1" x14ac:dyDescent="0.25">
      <c r="B34" s="57"/>
      <c r="C34" s="39" t="s">
        <v>195</v>
      </c>
      <c r="D34" s="3"/>
      <c r="E34" s="4">
        <v>27942.05</v>
      </c>
      <c r="F34" s="4">
        <f t="shared" si="0"/>
        <v>27942.05</v>
      </c>
      <c r="G34" s="16">
        <f t="shared" si="1"/>
        <v>5.4937332535391391E-3</v>
      </c>
    </row>
    <row r="35" spans="2:7" ht="14.25" thickTop="1" thickBot="1" x14ac:dyDescent="0.25">
      <c r="B35" s="57"/>
      <c r="C35" s="39" t="s">
        <v>66</v>
      </c>
      <c r="D35" s="3"/>
      <c r="E35" s="4">
        <v>3981</v>
      </c>
      <c r="F35" s="4">
        <f t="shared" si="0"/>
        <v>3981</v>
      </c>
      <c r="G35" s="16">
        <f t="shared" si="1"/>
        <v>7.8271107819001518E-4</v>
      </c>
    </row>
    <row r="36" spans="2:7" ht="14.25" thickTop="1" thickBot="1" x14ac:dyDescent="0.25">
      <c r="B36" s="57"/>
      <c r="C36" s="39" t="s">
        <v>67</v>
      </c>
      <c r="D36" s="3">
        <v>38064.51</v>
      </c>
      <c r="E36" s="4">
        <v>9395.74</v>
      </c>
      <c r="F36" s="4">
        <f t="shared" si="0"/>
        <v>47460.25</v>
      </c>
      <c r="G36" s="16">
        <f t="shared" si="1"/>
        <v>9.3312392485977568E-3</v>
      </c>
    </row>
    <row r="37" spans="2:7" ht="14.25" thickTop="1" thickBot="1" x14ac:dyDescent="0.25">
      <c r="B37" s="57"/>
      <c r="C37" s="39" t="s">
        <v>69</v>
      </c>
      <c r="D37" s="3"/>
      <c r="E37" s="4">
        <v>449.7</v>
      </c>
      <c r="F37" s="4">
        <f t="shared" si="0"/>
        <v>449.7</v>
      </c>
      <c r="G37" s="16">
        <f t="shared" si="1"/>
        <v>8.8416270249196138E-5</v>
      </c>
    </row>
    <row r="38" spans="2:7" ht="14.25" thickTop="1" thickBot="1" x14ac:dyDescent="0.25">
      <c r="B38" s="57"/>
      <c r="C38" s="39" t="s">
        <v>70</v>
      </c>
      <c r="D38" s="3">
        <v>23754.47</v>
      </c>
      <c r="E38" s="4">
        <v>159731</v>
      </c>
      <c r="F38" s="4">
        <f t="shared" si="0"/>
        <v>183485.47</v>
      </c>
      <c r="G38" s="16">
        <f t="shared" si="1"/>
        <v>3.6075385595554302E-2</v>
      </c>
    </row>
    <row r="39" spans="2:7" ht="14.25" thickTop="1" thickBot="1" x14ac:dyDescent="0.25">
      <c r="B39" s="57"/>
      <c r="C39" s="39" t="s">
        <v>71</v>
      </c>
      <c r="D39" s="3">
        <v>76811.460000000006</v>
      </c>
      <c r="E39" s="4">
        <v>29176.2</v>
      </c>
      <c r="F39" s="4">
        <f t="shared" si="0"/>
        <v>105987.66</v>
      </c>
      <c r="G39" s="16">
        <f t="shared" si="1"/>
        <v>2.0838411362330254E-2</v>
      </c>
    </row>
    <row r="40" spans="2:7" ht="14.25" thickTop="1" thickBot="1" x14ac:dyDescent="0.25">
      <c r="B40" s="57"/>
      <c r="C40" s="39" t="s">
        <v>72</v>
      </c>
      <c r="D40" s="3"/>
      <c r="E40" s="4">
        <v>4200</v>
      </c>
      <c r="F40" s="4">
        <f t="shared" si="0"/>
        <v>4200</v>
      </c>
      <c r="G40" s="16">
        <f t="shared" si="1"/>
        <v>8.2576903501584121E-4</v>
      </c>
    </row>
    <row r="41" spans="2:7" ht="14.25" thickTop="1" thickBot="1" x14ac:dyDescent="0.25">
      <c r="B41" s="57"/>
      <c r="C41" s="39" t="s">
        <v>73</v>
      </c>
      <c r="D41" s="3">
        <v>182477.93</v>
      </c>
      <c r="E41" s="4">
        <v>46806.36</v>
      </c>
      <c r="F41" s="4">
        <f t="shared" si="0"/>
        <v>229284.28999999998</v>
      </c>
      <c r="G41" s="16">
        <f t="shared" si="1"/>
        <v>4.5079968308950537E-2</v>
      </c>
    </row>
    <row r="42" spans="2:7" ht="14.25" thickTop="1" thickBot="1" x14ac:dyDescent="0.25">
      <c r="B42" s="57"/>
      <c r="C42" s="39" t="s">
        <v>49</v>
      </c>
      <c r="D42" s="3">
        <v>127490.58</v>
      </c>
      <c r="E42" s="4">
        <v>14881.72</v>
      </c>
      <c r="F42" s="4">
        <f t="shared" si="0"/>
        <v>142372.29999999999</v>
      </c>
      <c r="G42" s="16">
        <f t="shared" si="1"/>
        <v>2.7992056377139484E-2</v>
      </c>
    </row>
    <row r="43" spans="2:7" ht="14.25" thickTop="1" thickBot="1" x14ac:dyDescent="0.25">
      <c r="B43" s="57"/>
      <c r="C43" s="39" t="s">
        <v>46</v>
      </c>
      <c r="D43" s="3">
        <v>206184.85</v>
      </c>
      <c r="E43" s="4">
        <v>29771.53</v>
      </c>
      <c r="F43" s="4">
        <f t="shared" si="0"/>
        <v>235956.38</v>
      </c>
      <c r="G43" s="16">
        <f t="shared" si="1"/>
        <v>4.6391779099626461E-2</v>
      </c>
    </row>
    <row r="44" spans="2:7" ht="14.25" thickTop="1" thickBot="1" x14ac:dyDescent="0.25">
      <c r="B44" s="57"/>
      <c r="C44" s="39" t="s">
        <v>75</v>
      </c>
      <c r="D44" s="3">
        <v>8655.2199999999993</v>
      </c>
      <c r="E44" s="4">
        <v>3077.78</v>
      </c>
      <c r="F44" s="4">
        <f t="shared" si="0"/>
        <v>11733</v>
      </c>
      <c r="G44" s="16">
        <f t="shared" si="1"/>
        <v>2.3068447828192536E-3</v>
      </c>
    </row>
    <row r="45" spans="2:7" ht="14.25" thickTop="1" thickBot="1" x14ac:dyDescent="0.25">
      <c r="B45" s="57"/>
      <c r="C45" s="39" t="s">
        <v>76</v>
      </c>
      <c r="D45" s="3"/>
      <c r="E45" s="4">
        <v>1364.16</v>
      </c>
      <c r="F45" s="4">
        <f t="shared" si="0"/>
        <v>1364.16</v>
      </c>
      <c r="G45" s="16">
        <f t="shared" si="1"/>
        <v>2.6820978257314522E-4</v>
      </c>
    </row>
    <row r="46" spans="2:7" ht="14.25" thickTop="1" thickBot="1" x14ac:dyDescent="0.25">
      <c r="B46" s="57"/>
      <c r="C46" s="39" t="s">
        <v>79</v>
      </c>
      <c r="D46" s="3"/>
      <c r="E46" s="4">
        <v>8332.73</v>
      </c>
      <c r="F46" s="4">
        <f t="shared" si="0"/>
        <v>8332.73</v>
      </c>
      <c r="G46" s="16">
        <f t="shared" si="1"/>
        <v>1.6383120026541786E-3</v>
      </c>
    </row>
    <row r="47" spans="2:7" ht="14.25" thickTop="1" thickBot="1" x14ac:dyDescent="0.25">
      <c r="B47" s="57"/>
      <c r="C47" s="11" t="s">
        <v>80</v>
      </c>
      <c r="D47" s="12">
        <v>297063.17</v>
      </c>
      <c r="E47" s="13">
        <v>604.86</v>
      </c>
      <c r="F47" s="13">
        <f t="shared" si="0"/>
        <v>297668.02999999997</v>
      </c>
      <c r="G47" s="38">
        <f t="shared" si="1"/>
        <v>5.8525009973372961E-2</v>
      </c>
    </row>
    <row r="48" spans="2:7" ht="14.25" thickTop="1" thickBot="1" x14ac:dyDescent="0.25">
      <c r="B48" s="57"/>
      <c r="C48" s="39" t="s">
        <v>86</v>
      </c>
      <c r="D48" s="3">
        <v>4300</v>
      </c>
      <c r="E48" s="4"/>
      <c r="F48" s="4">
        <f t="shared" si="0"/>
        <v>4300</v>
      </c>
      <c r="G48" s="16">
        <f t="shared" si="1"/>
        <v>8.454302025162183E-4</v>
      </c>
    </row>
    <row r="49" spans="2:7" ht="14.25" thickTop="1" thickBot="1" x14ac:dyDescent="0.25">
      <c r="B49" s="57"/>
      <c r="C49" s="39" t="s">
        <v>215</v>
      </c>
      <c r="D49" s="3">
        <v>1180</v>
      </c>
      <c r="E49" s="4"/>
      <c r="F49" s="4">
        <f t="shared" si="0"/>
        <v>1180</v>
      </c>
      <c r="G49" s="16">
        <f t="shared" si="1"/>
        <v>2.320017765044506E-4</v>
      </c>
    </row>
    <row r="50" spans="2:7" ht="14.25" thickTop="1" thickBot="1" x14ac:dyDescent="0.25">
      <c r="B50" s="57"/>
      <c r="C50" s="39" t="s">
        <v>87</v>
      </c>
      <c r="D50" s="3">
        <v>3281.39</v>
      </c>
      <c r="E50" s="4"/>
      <c r="F50" s="4">
        <f t="shared" si="0"/>
        <v>3281.39</v>
      </c>
      <c r="G50" s="16">
        <f t="shared" si="1"/>
        <v>6.4515958424062644E-4</v>
      </c>
    </row>
    <row r="51" spans="2:7" ht="14.25" thickTop="1" thickBot="1" x14ac:dyDescent="0.25">
      <c r="B51" s="57"/>
      <c r="C51" s="39" t="s">
        <v>88</v>
      </c>
      <c r="D51" s="3">
        <v>3910.46</v>
      </c>
      <c r="E51" s="4"/>
      <c r="F51" s="4">
        <f t="shared" si="0"/>
        <v>3910.46</v>
      </c>
      <c r="G51" s="16">
        <f t="shared" si="1"/>
        <v>7.6884209063524914E-4</v>
      </c>
    </row>
    <row r="52" spans="2:7" ht="14.25" thickTop="1" thickBot="1" x14ac:dyDescent="0.25">
      <c r="B52" s="57"/>
      <c r="C52" s="39" t="s">
        <v>89</v>
      </c>
      <c r="D52" s="3">
        <v>4393.42</v>
      </c>
      <c r="E52" s="4"/>
      <c r="F52" s="4">
        <f t="shared" si="0"/>
        <v>4393.42</v>
      </c>
      <c r="G52" s="16">
        <f t="shared" si="1"/>
        <v>8.6379766519507071E-4</v>
      </c>
    </row>
    <row r="53" spans="2:7" ht="14.25" thickTop="1" thickBot="1" x14ac:dyDescent="0.25">
      <c r="B53" s="57"/>
      <c r="C53" s="39" t="s">
        <v>91</v>
      </c>
      <c r="D53" s="3">
        <v>4.67</v>
      </c>
      <c r="E53" s="4"/>
      <c r="F53" s="4">
        <f t="shared" si="0"/>
        <v>4.67</v>
      </c>
      <c r="G53" s="16">
        <f t="shared" si="1"/>
        <v>9.1817652226761383E-7</v>
      </c>
    </row>
    <row r="54" spans="2:7" ht="14.25" thickTop="1" thickBot="1" x14ac:dyDescent="0.25">
      <c r="B54" s="57"/>
      <c r="C54" s="39" t="s">
        <v>94</v>
      </c>
      <c r="D54" s="3">
        <v>11708.23</v>
      </c>
      <c r="E54" s="4">
        <v>1264.7</v>
      </c>
      <c r="F54" s="4">
        <f t="shared" si="0"/>
        <v>12972.93</v>
      </c>
      <c r="G54" s="16">
        <f t="shared" si="1"/>
        <v>2.5506294970066802E-3</v>
      </c>
    </row>
    <row r="55" spans="2:7" ht="14.25" thickTop="1" thickBot="1" x14ac:dyDescent="0.25">
      <c r="B55" s="57"/>
      <c r="C55" s="39" t="s">
        <v>96</v>
      </c>
      <c r="D55" s="3">
        <v>44559.66</v>
      </c>
      <c r="E55" s="4"/>
      <c r="F55" s="4">
        <f t="shared" si="0"/>
        <v>44559.66</v>
      </c>
      <c r="G55" s="16">
        <f t="shared" si="1"/>
        <v>8.7609493901985667E-3</v>
      </c>
    </row>
    <row r="56" spans="2:7" ht="14.25" thickTop="1" thickBot="1" x14ac:dyDescent="0.25">
      <c r="B56" s="57"/>
      <c r="C56" s="39" t="s">
        <v>98</v>
      </c>
      <c r="D56" s="3">
        <v>17591.04</v>
      </c>
      <c r="E56" s="4"/>
      <c r="F56" s="4">
        <f t="shared" si="0"/>
        <v>17591.04</v>
      </c>
      <c r="G56" s="16">
        <f t="shared" si="1"/>
        <v>3.4586038394583485E-3</v>
      </c>
    </row>
    <row r="57" spans="2:7" ht="14.25" thickTop="1" thickBot="1" x14ac:dyDescent="0.25">
      <c r="B57" s="57"/>
      <c r="C57" s="39" t="s">
        <v>76</v>
      </c>
      <c r="D57" s="3">
        <v>31921.31</v>
      </c>
      <c r="E57" s="4"/>
      <c r="F57" s="4">
        <f t="shared" si="0"/>
        <v>31921.31</v>
      </c>
      <c r="G57" s="16">
        <f t="shared" si="1"/>
        <v>6.2761022274146483E-3</v>
      </c>
    </row>
    <row r="58" spans="2:7" ht="14.25" thickTop="1" thickBot="1" x14ac:dyDescent="0.25">
      <c r="B58" s="57"/>
      <c r="C58" s="39" t="s">
        <v>89</v>
      </c>
      <c r="D58" s="3">
        <v>1424</v>
      </c>
      <c r="E58" s="4"/>
      <c r="F58" s="4">
        <f t="shared" si="0"/>
        <v>1424</v>
      </c>
      <c r="G58" s="16">
        <f t="shared" si="1"/>
        <v>2.799750252053709E-4</v>
      </c>
    </row>
    <row r="59" spans="2:7" ht="14.25" thickTop="1" thickBot="1" x14ac:dyDescent="0.25">
      <c r="B59" s="57"/>
      <c r="C59" s="39" t="s">
        <v>90</v>
      </c>
      <c r="D59" s="3">
        <v>135.65</v>
      </c>
      <c r="E59" s="4"/>
      <c r="F59" s="4">
        <f t="shared" si="0"/>
        <v>135.65</v>
      </c>
      <c r="G59" s="16">
        <f t="shared" si="1"/>
        <v>2.6670373714261635E-5</v>
      </c>
    </row>
    <row r="60" spans="2:7" ht="14.25" thickTop="1" thickBot="1" x14ac:dyDescent="0.25">
      <c r="B60" s="57"/>
      <c r="C60" s="39" t="s">
        <v>91</v>
      </c>
      <c r="D60" s="3">
        <v>2095.06</v>
      </c>
      <c r="E60" s="4"/>
      <c r="F60" s="4">
        <f t="shared" si="0"/>
        <v>2095.06</v>
      </c>
      <c r="G60" s="16">
        <f t="shared" si="1"/>
        <v>4.1191325583340196E-4</v>
      </c>
    </row>
    <row r="61" spans="2:7" ht="14.25" thickTop="1" thickBot="1" x14ac:dyDescent="0.25">
      <c r="B61" s="57"/>
      <c r="C61" s="39" t="s">
        <v>99</v>
      </c>
      <c r="D61" s="3">
        <v>9746.7999999999993</v>
      </c>
      <c r="E61" s="4"/>
      <c r="F61" s="4">
        <f t="shared" si="0"/>
        <v>9746.7999999999993</v>
      </c>
      <c r="G61" s="16">
        <f t="shared" si="1"/>
        <v>1.9163346739267618E-3</v>
      </c>
    </row>
    <row r="62" spans="2:7" ht="22.5" thickTop="1" thickBot="1" x14ac:dyDescent="0.25">
      <c r="B62" s="42" t="s">
        <v>100</v>
      </c>
      <c r="C62" s="39" t="s">
        <v>101</v>
      </c>
      <c r="D62" s="3">
        <v>93825.11</v>
      </c>
      <c r="E62" s="4"/>
      <c r="F62" s="4">
        <f t="shared" si="0"/>
        <v>93825.11</v>
      </c>
      <c r="G62" s="16">
        <f t="shared" si="1"/>
        <v>1.844711203451313E-2</v>
      </c>
    </row>
    <row r="63" spans="2:7" ht="22.5" thickTop="1" thickBot="1" x14ac:dyDescent="0.25">
      <c r="B63" s="42" t="s">
        <v>102</v>
      </c>
      <c r="C63" s="39" t="s">
        <v>7</v>
      </c>
      <c r="D63" s="3">
        <v>4200</v>
      </c>
      <c r="E63" s="4"/>
      <c r="F63" s="4">
        <f t="shared" si="0"/>
        <v>4200</v>
      </c>
      <c r="G63" s="16">
        <f t="shared" si="1"/>
        <v>8.2576903501584121E-4</v>
      </c>
    </row>
    <row r="64" spans="2:7" ht="14.25" thickTop="1" thickBot="1" x14ac:dyDescent="0.25">
      <c r="B64" s="57" t="s">
        <v>107</v>
      </c>
      <c r="C64" s="39" t="s">
        <v>7</v>
      </c>
      <c r="D64" s="3">
        <v>125932.17</v>
      </c>
      <c r="E64" s="4"/>
      <c r="F64" s="4">
        <f t="shared" si="0"/>
        <v>125932.17</v>
      </c>
      <c r="G64" s="16">
        <f t="shared" si="1"/>
        <v>2.4759734880559728E-2</v>
      </c>
    </row>
    <row r="65" spans="2:7" ht="14.25" thickTop="1" thickBot="1" x14ac:dyDescent="0.25">
      <c r="B65" s="57"/>
      <c r="C65" s="39" t="s">
        <v>40</v>
      </c>
      <c r="D65" s="3"/>
      <c r="E65" s="4">
        <v>7002.2</v>
      </c>
      <c r="F65" s="4">
        <f t="shared" si="0"/>
        <v>7002.2</v>
      </c>
      <c r="G65" s="16">
        <f t="shared" si="1"/>
        <v>1.3767142707114101E-3</v>
      </c>
    </row>
    <row r="66" spans="2:7" ht="14.25" thickTop="1" thickBot="1" x14ac:dyDescent="0.25">
      <c r="B66" s="57" t="s">
        <v>5</v>
      </c>
      <c r="C66" s="39" t="s">
        <v>7</v>
      </c>
      <c r="D66" s="3">
        <v>9540</v>
      </c>
      <c r="E66" s="4"/>
      <c r="F66" s="4">
        <f t="shared" si="0"/>
        <v>9540</v>
      </c>
      <c r="G66" s="16">
        <f t="shared" si="1"/>
        <v>1.8756753795359821E-3</v>
      </c>
    </row>
    <row r="67" spans="2:7" ht="14.25" thickTop="1" thickBot="1" x14ac:dyDescent="0.25">
      <c r="B67" s="57"/>
      <c r="C67" s="39" t="s">
        <v>10</v>
      </c>
      <c r="D67" s="3">
        <v>15301.38</v>
      </c>
      <c r="E67" s="4"/>
      <c r="F67" s="4">
        <f t="shared" si="0"/>
        <v>15301.38</v>
      </c>
      <c r="G67" s="16">
        <f t="shared" si="1"/>
        <v>3.0084299516692121E-3</v>
      </c>
    </row>
    <row r="68" spans="2:7" ht="14.25" thickTop="1" thickBot="1" x14ac:dyDescent="0.25">
      <c r="B68" s="57"/>
      <c r="C68" s="39" t="s">
        <v>20</v>
      </c>
      <c r="D68" s="3">
        <v>3922.5</v>
      </c>
      <c r="E68" s="4"/>
      <c r="F68" s="4">
        <f t="shared" si="0"/>
        <v>3922.5</v>
      </c>
      <c r="G68" s="16">
        <f t="shared" si="1"/>
        <v>7.7120929520229449E-4</v>
      </c>
    </row>
    <row r="69" spans="2:7" ht="14.25" thickTop="1" thickBot="1" x14ac:dyDescent="0.25">
      <c r="B69" s="57"/>
      <c r="C69" s="39" t="s">
        <v>21</v>
      </c>
      <c r="D69" s="3">
        <v>10432.61</v>
      </c>
      <c r="E69" s="4"/>
      <c r="F69" s="4">
        <f t="shared" ref="F69:F77" si="2">SUM(D69,E69)</f>
        <v>10432.61</v>
      </c>
      <c r="G69" s="16">
        <f t="shared" ref="G69:G77" si="3">F69/$F$78</f>
        <v>2.0511729267610988E-3</v>
      </c>
    </row>
    <row r="70" spans="2:7" ht="14.25" thickTop="1" thickBot="1" x14ac:dyDescent="0.25">
      <c r="B70" s="57"/>
      <c r="C70" s="39" t="s">
        <v>27</v>
      </c>
      <c r="D70" s="3">
        <v>11617.16</v>
      </c>
      <c r="E70" s="4"/>
      <c r="F70" s="4">
        <f t="shared" si="2"/>
        <v>11617.16</v>
      </c>
      <c r="G70" s="16">
        <f t="shared" si="3"/>
        <v>2.2840692863868163E-3</v>
      </c>
    </row>
    <row r="71" spans="2:7" ht="14.25" thickTop="1" thickBot="1" x14ac:dyDescent="0.25">
      <c r="B71" s="57"/>
      <c r="C71" s="39" t="s">
        <v>45</v>
      </c>
      <c r="D71" s="3">
        <v>12554.3</v>
      </c>
      <c r="E71" s="4"/>
      <c r="F71" s="4">
        <f t="shared" si="2"/>
        <v>12554.3</v>
      </c>
      <c r="G71" s="16">
        <f t="shared" si="3"/>
        <v>2.468321951499851E-3</v>
      </c>
    </row>
    <row r="72" spans="2:7" ht="14.25" thickTop="1" thickBot="1" x14ac:dyDescent="0.25">
      <c r="B72" s="57"/>
      <c r="C72" s="39" t="s">
        <v>44</v>
      </c>
      <c r="D72" s="3"/>
      <c r="E72" s="4">
        <v>22000</v>
      </c>
      <c r="F72" s="4">
        <f t="shared" si="2"/>
        <v>22000</v>
      </c>
      <c r="G72" s="16">
        <f t="shared" si="3"/>
        <v>4.3254568500829772E-3</v>
      </c>
    </row>
    <row r="73" spans="2:7" ht="14.25" thickTop="1" thickBot="1" x14ac:dyDescent="0.25">
      <c r="B73" s="57"/>
      <c r="C73" s="39" t="s">
        <v>63</v>
      </c>
      <c r="D73" s="3"/>
      <c r="E73" s="4">
        <v>82423.48</v>
      </c>
      <c r="F73" s="4">
        <f t="shared" si="2"/>
        <v>82423.48</v>
      </c>
      <c r="G73" s="16">
        <f t="shared" si="3"/>
        <v>1.6205418462439877E-2</v>
      </c>
    </row>
    <row r="74" spans="2:7" ht="14.25" thickTop="1" thickBot="1" x14ac:dyDescent="0.25">
      <c r="B74" s="57"/>
      <c r="C74" s="39" t="s">
        <v>64</v>
      </c>
      <c r="D74" s="3"/>
      <c r="E74" s="4">
        <v>2308.19</v>
      </c>
      <c r="F74" s="4">
        <f t="shared" si="2"/>
        <v>2308.19</v>
      </c>
      <c r="G74" s="16">
        <f t="shared" si="3"/>
        <v>4.5381710212695584E-4</v>
      </c>
    </row>
    <row r="75" spans="2:7" ht="14.25" thickTop="1" thickBot="1" x14ac:dyDescent="0.25">
      <c r="B75" s="57" t="s">
        <v>102</v>
      </c>
      <c r="C75" s="39" t="s">
        <v>63</v>
      </c>
      <c r="D75" s="3"/>
      <c r="E75" s="4">
        <v>70000</v>
      </c>
      <c r="F75" s="4">
        <f t="shared" si="2"/>
        <v>70000</v>
      </c>
      <c r="G75" s="16">
        <f t="shared" si="3"/>
        <v>1.376281725026402E-2</v>
      </c>
    </row>
    <row r="76" spans="2:7" ht="14.25" thickTop="1" thickBot="1" x14ac:dyDescent="0.25">
      <c r="B76" s="57"/>
      <c r="C76" s="39" t="s">
        <v>64</v>
      </c>
      <c r="D76" s="3"/>
      <c r="E76" s="4">
        <v>1268</v>
      </c>
      <c r="F76" s="4">
        <f t="shared" si="2"/>
        <v>1268</v>
      </c>
      <c r="G76" s="16">
        <f t="shared" si="3"/>
        <v>2.493036039047825E-4</v>
      </c>
    </row>
    <row r="77" spans="2:7" ht="22.5" thickTop="1" thickBot="1" x14ac:dyDescent="0.25">
      <c r="B77" s="42" t="s">
        <v>5</v>
      </c>
      <c r="C77" s="39" t="s">
        <v>45</v>
      </c>
      <c r="D77" s="4">
        <v>2000</v>
      </c>
      <c r="E77" s="41"/>
      <c r="F77" s="4">
        <f t="shared" si="2"/>
        <v>2000</v>
      </c>
      <c r="G77" s="16">
        <f t="shared" si="3"/>
        <v>3.932233500075434E-4</v>
      </c>
    </row>
    <row r="78" spans="2:7" ht="13.5" thickTop="1" x14ac:dyDescent="0.2">
      <c r="B78" s="44"/>
      <c r="C78" s="17"/>
      <c r="D78" s="6">
        <f>SUM(D4:D77)</f>
        <v>4147850.7499999995</v>
      </c>
      <c r="E78" s="6">
        <f>SUM(E4:E77)</f>
        <v>938317.19999999984</v>
      </c>
      <c r="F78" s="6">
        <f>SUM(F4:F77)</f>
        <v>5086167.9500000011</v>
      </c>
      <c r="G78" s="34">
        <f>SUM(G4:G77)</f>
        <v>0.99999999999999989</v>
      </c>
    </row>
  </sheetData>
  <mergeCells count="5">
    <mergeCell ref="B6:B61"/>
    <mergeCell ref="B64:B65"/>
    <mergeCell ref="B66:B74"/>
    <mergeCell ref="B75:B76"/>
    <mergeCell ref="B1:G1"/>
  </mergeCells>
  <conditionalFormatting sqref="G4:G77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5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10874.01</v>
      </c>
      <c r="E4" s="4"/>
      <c r="F4" s="4">
        <f>SUM(D4,E4)</f>
        <v>10874.01</v>
      </c>
      <c r="G4" s="16">
        <f>F4/$F$65</f>
        <v>5.0126871483688945E-3</v>
      </c>
    </row>
    <row r="5" spans="2:7" ht="14.25" thickTop="1" thickBot="1" x14ac:dyDescent="0.25">
      <c r="B5" s="57"/>
      <c r="C5" s="39" t="s">
        <v>7</v>
      </c>
      <c r="D5" s="3">
        <v>22050</v>
      </c>
      <c r="E5" s="4"/>
      <c r="F5" s="4">
        <f t="shared" ref="F5:F65" si="0">SUM(D5,E5)</f>
        <v>22050</v>
      </c>
      <c r="G5" s="16">
        <f t="shared" ref="G5:G64" si="1">F5/$F$65</f>
        <v>1.0164580648862206E-2</v>
      </c>
    </row>
    <row r="6" spans="2:7" ht="14.25" thickTop="1" thickBot="1" x14ac:dyDescent="0.25">
      <c r="B6" s="57"/>
      <c r="C6" s="39" t="s">
        <v>8</v>
      </c>
      <c r="D6" s="3">
        <v>19400</v>
      </c>
      <c r="E6" s="4"/>
      <c r="F6" s="4">
        <f t="shared" si="0"/>
        <v>19400</v>
      </c>
      <c r="G6" s="16">
        <f t="shared" si="1"/>
        <v>8.9429870561418042E-3</v>
      </c>
    </row>
    <row r="7" spans="2:7" ht="14.25" thickTop="1" thickBot="1" x14ac:dyDescent="0.25">
      <c r="B7" s="57"/>
      <c r="C7" s="39" t="s">
        <v>9</v>
      </c>
      <c r="D7" s="3">
        <v>14815.53</v>
      </c>
      <c r="E7" s="4"/>
      <c r="F7" s="4">
        <f t="shared" si="0"/>
        <v>14815.53</v>
      </c>
      <c r="G7" s="16">
        <f t="shared" si="1"/>
        <v>6.8296439700969375E-3</v>
      </c>
    </row>
    <row r="8" spans="2:7" ht="14.25" thickTop="1" thickBot="1" x14ac:dyDescent="0.25">
      <c r="B8" s="57"/>
      <c r="C8" s="39" t="s">
        <v>11</v>
      </c>
      <c r="D8" s="3">
        <v>3860</v>
      </c>
      <c r="E8" s="4"/>
      <c r="F8" s="4">
        <f t="shared" si="0"/>
        <v>3860</v>
      </c>
      <c r="G8" s="16">
        <f t="shared" si="1"/>
        <v>1.7793778369436786E-3</v>
      </c>
    </row>
    <row r="9" spans="2:7" ht="14.25" thickTop="1" thickBot="1" x14ac:dyDescent="0.25">
      <c r="B9" s="57"/>
      <c r="C9" s="39" t="s">
        <v>12</v>
      </c>
      <c r="D9" s="3">
        <v>1153</v>
      </c>
      <c r="E9" s="4"/>
      <c r="F9" s="4">
        <f t="shared" si="0"/>
        <v>1153</v>
      </c>
      <c r="G9" s="16">
        <f t="shared" si="1"/>
        <v>5.3150845751193305E-4</v>
      </c>
    </row>
    <row r="10" spans="2:7" ht="14.25" thickTop="1" thickBot="1" x14ac:dyDescent="0.25">
      <c r="B10" s="57"/>
      <c r="C10" s="39" t="s">
        <v>13</v>
      </c>
      <c r="D10" s="3">
        <v>4164.74</v>
      </c>
      <c r="E10" s="4"/>
      <c r="F10" s="4">
        <f t="shared" si="0"/>
        <v>4164.74</v>
      </c>
      <c r="G10" s="16">
        <f t="shared" si="1"/>
        <v>1.9198564903193823E-3</v>
      </c>
    </row>
    <row r="11" spans="2:7" ht="14.25" thickTop="1" thickBot="1" x14ac:dyDescent="0.25">
      <c r="B11" s="57"/>
      <c r="C11" s="39" t="s">
        <v>16</v>
      </c>
      <c r="D11" s="3">
        <v>1376.33</v>
      </c>
      <c r="E11" s="4"/>
      <c r="F11" s="4">
        <f t="shared" si="0"/>
        <v>1376.33</v>
      </c>
      <c r="G11" s="16">
        <f t="shared" si="1"/>
        <v>6.3445883376183764E-4</v>
      </c>
    </row>
    <row r="12" spans="2:7" ht="14.25" thickTop="1" thickBot="1" x14ac:dyDescent="0.25">
      <c r="B12" s="57"/>
      <c r="C12" s="39" t="s">
        <v>17</v>
      </c>
      <c r="D12" s="3">
        <v>3056.74</v>
      </c>
      <c r="E12" s="4">
        <v>3374.8</v>
      </c>
      <c r="F12" s="4">
        <f t="shared" si="0"/>
        <v>6431.54</v>
      </c>
      <c r="G12" s="16">
        <f t="shared" si="1"/>
        <v>2.9648030397452711E-3</v>
      </c>
    </row>
    <row r="13" spans="2:7" ht="14.25" thickTop="1" thickBot="1" x14ac:dyDescent="0.25">
      <c r="B13" s="57"/>
      <c r="C13" s="39" t="s">
        <v>20</v>
      </c>
      <c r="D13" s="3">
        <v>12459.77</v>
      </c>
      <c r="E13" s="4"/>
      <c r="F13" s="4">
        <f t="shared" si="0"/>
        <v>12459.77</v>
      </c>
      <c r="G13" s="16">
        <f t="shared" si="1"/>
        <v>5.743688754252782E-3</v>
      </c>
    </row>
    <row r="14" spans="2:7" ht="14.25" thickTop="1" thickBot="1" x14ac:dyDescent="0.25">
      <c r="B14" s="57"/>
      <c r="C14" s="39" t="s">
        <v>21</v>
      </c>
      <c r="D14" s="3"/>
      <c r="E14" s="4">
        <v>5741</v>
      </c>
      <c r="F14" s="4">
        <f t="shared" si="0"/>
        <v>5741</v>
      </c>
      <c r="G14" s="16">
        <f t="shared" si="1"/>
        <v>2.6464787984180464E-3</v>
      </c>
    </row>
    <row r="15" spans="2:7" ht="14.25" thickTop="1" thickBot="1" x14ac:dyDescent="0.25">
      <c r="B15" s="57"/>
      <c r="C15" s="39" t="s">
        <v>23</v>
      </c>
      <c r="D15" s="3">
        <v>4004.02</v>
      </c>
      <c r="E15" s="4">
        <v>1749.9</v>
      </c>
      <c r="F15" s="4">
        <f t="shared" si="0"/>
        <v>5753.92</v>
      </c>
      <c r="G15" s="16">
        <f t="shared" si="1"/>
        <v>2.6524346434059513E-3</v>
      </c>
    </row>
    <row r="16" spans="2:7" ht="14.25" thickTop="1" thickBot="1" x14ac:dyDescent="0.25">
      <c r="B16" s="57"/>
      <c r="C16" s="39" t="s">
        <v>24</v>
      </c>
      <c r="D16" s="3">
        <v>27237.87</v>
      </c>
      <c r="E16" s="4">
        <v>1064.5</v>
      </c>
      <c r="F16" s="4">
        <f t="shared" si="0"/>
        <v>28302.37</v>
      </c>
      <c r="G16" s="16">
        <f t="shared" si="1"/>
        <v>1.3046790132378151E-2</v>
      </c>
    </row>
    <row r="17" spans="2:7" ht="14.25" thickTop="1" thickBot="1" x14ac:dyDescent="0.25">
      <c r="B17" s="57"/>
      <c r="C17" s="39" t="s">
        <v>25</v>
      </c>
      <c r="D17" s="3">
        <v>2214.9899999999998</v>
      </c>
      <c r="E17" s="4">
        <v>935.06</v>
      </c>
      <c r="F17" s="4">
        <f t="shared" si="0"/>
        <v>3150.0499999999997</v>
      </c>
      <c r="G17" s="16">
        <f t="shared" si="1"/>
        <v>1.4521059987731696E-3</v>
      </c>
    </row>
    <row r="18" spans="2:7" ht="14.25" thickTop="1" thickBot="1" x14ac:dyDescent="0.25">
      <c r="B18" s="57"/>
      <c r="C18" s="39" t="s">
        <v>26</v>
      </c>
      <c r="D18" s="3">
        <v>155.78</v>
      </c>
      <c r="E18" s="4"/>
      <c r="F18" s="4">
        <f t="shared" si="0"/>
        <v>155.78</v>
      </c>
      <c r="G18" s="16">
        <f t="shared" si="1"/>
        <v>7.181126410339022E-5</v>
      </c>
    </row>
    <row r="19" spans="2:7" ht="14.25" thickTop="1" thickBot="1" x14ac:dyDescent="0.25">
      <c r="B19" s="57"/>
      <c r="C19" s="39" t="s">
        <v>27</v>
      </c>
      <c r="D19" s="3">
        <v>605.54999999999995</v>
      </c>
      <c r="E19" s="4">
        <v>3196.97</v>
      </c>
      <c r="F19" s="4">
        <f t="shared" si="0"/>
        <v>3802.5199999999995</v>
      </c>
      <c r="G19" s="16">
        <f t="shared" si="1"/>
        <v>1.7528807804495015E-3</v>
      </c>
    </row>
    <row r="20" spans="2:7" ht="14.25" thickTop="1" thickBot="1" x14ac:dyDescent="0.25">
      <c r="B20" s="57"/>
      <c r="C20" s="39" t="s">
        <v>29</v>
      </c>
      <c r="D20" s="3">
        <v>1531.12</v>
      </c>
      <c r="E20" s="4">
        <v>4382.12</v>
      </c>
      <c r="F20" s="4">
        <f t="shared" si="0"/>
        <v>5913.24</v>
      </c>
      <c r="G20" s="16">
        <f t="shared" si="1"/>
        <v>2.7258777721577299E-3</v>
      </c>
    </row>
    <row r="21" spans="2:7" ht="14.25" thickTop="1" thickBot="1" x14ac:dyDescent="0.25">
      <c r="B21" s="57"/>
      <c r="C21" s="39" t="s">
        <v>30</v>
      </c>
      <c r="D21" s="3">
        <v>1443.46</v>
      </c>
      <c r="E21" s="4"/>
      <c r="F21" s="4">
        <f t="shared" si="0"/>
        <v>1443.46</v>
      </c>
      <c r="G21" s="16">
        <f t="shared" si="1"/>
        <v>6.6540433484837372E-4</v>
      </c>
    </row>
    <row r="22" spans="2:7" ht="14.25" thickTop="1" thickBot="1" x14ac:dyDescent="0.25">
      <c r="B22" s="57"/>
      <c r="C22" s="39" t="s">
        <v>32</v>
      </c>
      <c r="D22" s="3">
        <v>6116</v>
      </c>
      <c r="E22" s="4">
        <v>1563.8</v>
      </c>
      <c r="F22" s="4">
        <f t="shared" si="0"/>
        <v>7679.8</v>
      </c>
      <c r="G22" s="16">
        <f t="shared" si="1"/>
        <v>3.5402243295751461E-3</v>
      </c>
    </row>
    <row r="23" spans="2:7" ht="14.25" thickTop="1" thickBot="1" x14ac:dyDescent="0.25">
      <c r="B23" s="57"/>
      <c r="C23" s="39" t="s">
        <v>34</v>
      </c>
      <c r="D23" s="3"/>
      <c r="E23" s="4">
        <v>117</v>
      </c>
      <c r="F23" s="4">
        <f t="shared" si="0"/>
        <v>117</v>
      </c>
      <c r="G23" s="16">
        <f t="shared" si="1"/>
        <v>5.3934509565391295E-5</v>
      </c>
    </row>
    <row r="24" spans="2:7" ht="14.25" thickTop="1" thickBot="1" x14ac:dyDescent="0.25">
      <c r="B24" s="57"/>
      <c r="C24" s="39" t="s">
        <v>37</v>
      </c>
      <c r="D24" s="3">
        <v>889.92</v>
      </c>
      <c r="E24" s="4"/>
      <c r="F24" s="4">
        <f t="shared" si="0"/>
        <v>889.92</v>
      </c>
      <c r="G24" s="16">
        <f t="shared" si="1"/>
        <v>4.1023417737122241E-4</v>
      </c>
    </row>
    <row r="25" spans="2:7" ht="14.25" thickTop="1" thickBot="1" x14ac:dyDescent="0.25">
      <c r="B25" s="57"/>
      <c r="C25" s="39" t="s">
        <v>40</v>
      </c>
      <c r="D25" s="3">
        <v>856.86</v>
      </c>
      <c r="E25" s="4"/>
      <c r="F25" s="4">
        <f t="shared" si="0"/>
        <v>856.86</v>
      </c>
      <c r="G25" s="16">
        <f t="shared" si="1"/>
        <v>3.9499422107864261E-4</v>
      </c>
    </row>
    <row r="26" spans="2:7" ht="14.25" thickTop="1" thickBot="1" x14ac:dyDescent="0.25">
      <c r="B26" s="57"/>
      <c r="C26" s="39" t="s">
        <v>45</v>
      </c>
      <c r="D26" s="3">
        <v>4079.74</v>
      </c>
      <c r="E26" s="4"/>
      <c r="F26" s="4">
        <f t="shared" si="0"/>
        <v>4079.74</v>
      </c>
      <c r="G26" s="16">
        <f t="shared" si="1"/>
        <v>1.8806732996094826E-3</v>
      </c>
    </row>
    <row r="27" spans="2:7" ht="14.25" thickTop="1" thickBot="1" x14ac:dyDescent="0.25">
      <c r="B27" s="57"/>
      <c r="C27" s="39" t="s">
        <v>48</v>
      </c>
      <c r="D27" s="3">
        <v>95463.12</v>
      </c>
      <c r="E27" s="4"/>
      <c r="F27" s="4">
        <f t="shared" si="0"/>
        <v>95463.12</v>
      </c>
      <c r="G27" s="16">
        <f t="shared" si="1"/>
        <v>4.4006466314376894E-2</v>
      </c>
    </row>
    <row r="28" spans="2:7" ht="14.25" thickTop="1" thickBot="1" x14ac:dyDescent="0.25">
      <c r="B28" s="57"/>
      <c r="C28" s="11" t="s">
        <v>49</v>
      </c>
      <c r="D28" s="12">
        <v>359528.24</v>
      </c>
      <c r="E28" s="13">
        <v>45978.89</v>
      </c>
      <c r="F28" s="13">
        <f t="shared" si="0"/>
        <v>405507.13</v>
      </c>
      <c r="G28" s="38">
        <f t="shared" si="1"/>
        <v>0.18693015540016558</v>
      </c>
    </row>
    <row r="29" spans="2:7" ht="14.25" thickTop="1" thickBot="1" x14ac:dyDescent="0.25">
      <c r="B29" s="57"/>
      <c r="C29" s="11" t="s">
        <v>50</v>
      </c>
      <c r="D29" s="12">
        <v>191903.76</v>
      </c>
      <c r="E29" s="13">
        <v>42886.44</v>
      </c>
      <c r="F29" s="13">
        <f t="shared" si="0"/>
        <v>234790.2</v>
      </c>
      <c r="G29" s="38">
        <f t="shared" si="1"/>
        <v>0.1082332845107704</v>
      </c>
    </row>
    <row r="30" spans="2:7" ht="14.25" thickTop="1" thickBot="1" x14ac:dyDescent="0.25">
      <c r="B30" s="57"/>
      <c r="C30" s="39" t="s">
        <v>51</v>
      </c>
      <c r="D30" s="3">
        <v>2120.71</v>
      </c>
      <c r="E30" s="4">
        <v>3029.59</v>
      </c>
      <c r="F30" s="4">
        <f t="shared" si="0"/>
        <v>5150.3</v>
      </c>
      <c r="G30" s="16">
        <f t="shared" si="1"/>
        <v>2.3741786719199557E-3</v>
      </c>
    </row>
    <row r="31" spans="2:7" ht="14.25" thickTop="1" thickBot="1" x14ac:dyDescent="0.25">
      <c r="B31" s="57"/>
      <c r="C31" s="39" t="s">
        <v>52</v>
      </c>
      <c r="D31" s="3">
        <v>27362.53</v>
      </c>
      <c r="E31" s="4">
        <v>6651.86</v>
      </c>
      <c r="F31" s="4">
        <f t="shared" si="0"/>
        <v>34014.39</v>
      </c>
      <c r="G31" s="16">
        <f t="shared" si="1"/>
        <v>1.5679909767657693E-2</v>
      </c>
    </row>
    <row r="32" spans="2:7" ht="14.25" thickTop="1" thickBot="1" x14ac:dyDescent="0.25">
      <c r="B32" s="57"/>
      <c r="C32" s="39" t="s">
        <v>192</v>
      </c>
      <c r="D32" s="3">
        <v>404.6</v>
      </c>
      <c r="E32" s="4"/>
      <c r="F32" s="4">
        <f t="shared" si="0"/>
        <v>404.6</v>
      </c>
      <c r="G32" s="16">
        <f t="shared" si="1"/>
        <v>1.8651198777912238E-4</v>
      </c>
    </row>
    <row r="33" spans="2:7" ht="14.25" thickTop="1" thickBot="1" x14ac:dyDescent="0.25">
      <c r="B33" s="57"/>
      <c r="C33" s="39" t="s">
        <v>44</v>
      </c>
      <c r="D33" s="3">
        <v>4126.12</v>
      </c>
      <c r="E33" s="4">
        <v>3836.4</v>
      </c>
      <c r="F33" s="4">
        <f t="shared" si="0"/>
        <v>7962.52</v>
      </c>
      <c r="G33" s="16">
        <f t="shared" si="1"/>
        <v>3.6705522316634147E-3</v>
      </c>
    </row>
    <row r="34" spans="2:7" ht="14.25" thickTop="1" thickBot="1" x14ac:dyDescent="0.25">
      <c r="B34" s="57"/>
      <c r="C34" s="39" t="s">
        <v>54</v>
      </c>
      <c r="D34" s="3">
        <v>2056.9899999999998</v>
      </c>
      <c r="E34" s="4">
        <v>1982.14</v>
      </c>
      <c r="F34" s="4">
        <f t="shared" si="0"/>
        <v>4039.13</v>
      </c>
      <c r="G34" s="16">
        <f t="shared" si="1"/>
        <v>1.8619529540244355E-3</v>
      </c>
    </row>
    <row r="35" spans="2:7" ht="14.25" thickTop="1" thickBot="1" x14ac:dyDescent="0.25">
      <c r="B35" s="57"/>
      <c r="C35" s="39" t="s">
        <v>55</v>
      </c>
      <c r="D35" s="3">
        <v>5843.05</v>
      </c>
      <c r="E35" s="4">
        <v>5113.08</v>
      </c>
      <c r="F35" s="4">
        <f t="shared" si="0"/>
        <v>10956.130000000001</v>
      </c>
      <c r="G35" s="16">
        <f t="shared" si="1"/>
        <v>5.0505427203818001E-3</v>
      </c>
    </row>
    <row r="36" spans="2:7" ht="14.25" thickTop="1" thickBot="1" x14ac:dyDescent="0.25">
      <c r="B36" s="57"/>
      <c r="C36" s="11" t="s">
        <v>56</v>
      </c>
      <c r="D36" s="12">
        <v>17492.63</v>
      </c>
      <c r="E36" s="13">
        <v>104267.51</v>
      </c>
      <c r="F36" s="13">
        <f t="shared" si="0"/>
        <v>121760.14</v>
      </c>
      <c r="G36" s="38">
        <f t="shared" si="1"/>
        <v>5.6128832782165669E-2</v>
      </c>
    </row>
    <row r="37" spans="2:7" ht="14.25" thickTop="1" thickBot="1" x14ac:dyDescent="0.25">
      <c r="B37" s="57"/>
      <c r="C37" s="39" t="s">
        <v>57</v>
      </c>
      <c r="D37" s="3">
        <v>5883.19</v>
      </c>
      <c r="E37" s="4">
        <v>700</v>
      </c>
      <c r="F37" s="4">
        <f t="shared" si="0"/>
        <v>6583.19</v>
      </c>
      <c r="G37" s="16">
        <f t="shared" si="1"/>
        <v>3.0347104617588746E-3</v>
      </c>
    </row>
    <row r="38" spans="2:7" ht="14.25" thickTop="1" thickBot="1" x14ac:dyDescent="0.25">
      <c r="B38" s="57"/>
      <c r="C38" s="39" t="s">
        <v>58</v>
      </c>
      <c r="D38" s="3">
        <v>390</v>
      </c>
      <c r="E38" s="4"/>
      <c r="F38" s="4">
        <f t="shared" si="0"/>
        <v>390</v>
      </c>
      <c r="G38" s="16">
        <f t="shared" si="1"/>
        <v>1.7978169855130432E-4</v>
      </c>
    </row>
    <row r="39" spans="2:7" ht="14.25" thickTop="1" thickBot="1" x14ac:dyDescent="0.25">
      <c r="B39" s="57"/>
      <c r="C39" s="39" t="s">
        <v>59</v>
      </c>
      <c r="D39" s="3">
        <v>12498.12</v>
      </c>
      <c r="E39" s="4">
        <v>5625.52</v>
      </c>
      <c r="F39" s="4">
        <f t="shared" si="0"/>
        <v>18123.64</v>
      </c>
      <c r="G39" s="16">
        <f t="shared" si="1"/>
        <v>8.3546122644419501E-3</v>
      </c>
    </row>
    <row r="40" spans="2:7" ht="14.25" thickTop="1" thickBot="1" x14ac:dyDescent="0.25">
      <c r="B40" s="57"/>
      <c r="C40" s="39" t="s">
        <v>60</v>
      </c>
      <c r="D40" s="3">
        <v>3416.68</v>
      </c>
      <c r="E40" s="4">
        <v>10764.31</v>
      </c>
      <c r="F40" s="4">
        <f t="shared" si="0"/>
        <v>14180.99</v>
      </c>
      <c r="G40" s="16">
        <f t="shared" si="1"/>
        <v>6.5371345367668228E-3</v>
      </c>
    </row>
    <row r="41" spans="2:7" ht="14.25" thickTop="1" thickBot="1" x14ac:dyDescent="0.25">
      <c r="B41" s="57"/>
      <c r="C41" s="39" t="s">
        <v>62</v>
      </c>
      <c r="D41" s="3">
        <v>86711.67</v>
      </c>
      <c r="E41" s="4"/>
      <c r="F41" s="4">
        <f t="shared" si="0"/>
        <v>86711.67</v>
      </c>
      <c r="G41" s="16">
        <f t="shared" si="1"/>
        <v>3.9972234145692766E-2</v>
      </c>
    </row>
    <row r="42" spans="2:7" ht="14.25" thickTop="1" thickBot="1" x14ac:dyDescent="0.25">
      <c r="B42" s="57"/>
      <c r="C42" s="11" t="s">
        <v>63</v>
      </c>
      <c r="D42" s="12">
        <v>218828.7</v>
      </c>
      <c r="E42" s="13">
        <v>30000</v>
      </c>
      <c r="F42" s="13">
        <f t="shared" si="0"/>
        <v>248828.7</v>
      </c>
      <c r="G42" s="38">
        <f t="shared" si="1"/>
        <v>0.114704734190546</v>
      </c>
    </row>
    <row r="43" spans="2:7" ht="14.25" thickTop="1" thickBot="1" x14ac:dyDescent="0.25">
      <c r="B43" s="57"/>
      <c r="C43" s="39" t="s">
        <v>65</v>
      </c>
      <c r="D43" s="3">
        <v>4750.4799999999996</v>
      </c>
      <c r="E43" s="4">
        <v>1066.55</v>
      </c>
      <c r="F43" s="4">
        <f t="shared" si="0"/>
        <v>5817.03</v>
      </c>
      <c r="G43" s="16">
        <f t="shared" si="1"/>
        <v>2.681527010061266E-3</v>
      </c>
    </row>
    <row r="44" spans="2:7" ht="14.25" thickTop="1" thickBot="1" x14ac:dyDescent="0.25">
      <c r="B44" s="57"/>
      <c r="C44" s="39" t="s">
        <v>45</v>
      </c>
      <c r="D44" s="3">
        <v>4385</v>
      </c>
      <c r="E44" s="4"/>
      <c r="F44" s="4">
        <f t="shared" si="0"/>
        <v>4385</v>
      </c>
      <c r="G44" s="16">
        <f t="shared" si="1"/>
        <v>2.0213916619165884E-3</v>
      </c>
    </row>
    <row r="45" spans="2:7" ht="14.25" thickTop="1" thickBot="1" x14ac:dyDescent="0.25">
      <c r="B45" s="57"/>
      <c r="C45" s="39" t="s">
        <v>67</v>
      </c>
      <c r="D45" s="3">
        <v>2553.41</v>
      </c>
      <c r="E45" s="4">
        <v>3736.62</v>
      </c>
      <c r="F45" s="4">
        <f t="shared" si="0"/>
        <v>6290.03</v>
      </c>
      <c r="G45" s="16">
        <f t="shared" si="1"/>
        <v>2.8995699418940019E-3</v>
      </c>
    </row>
    <row r="46" spans="2:7" ht="14.25" thickTop="1" thickBot="1" x14ac:dyDescent="0.25">
      <c r="B46" s="57"/>
      <c r="C46" s="39" t="s">
        <v>69</v>
      </c>
      <c r="D46" s="3"/>
      <c r="E46" s="4">
        <v>11658.92</v>
      </c>
      <c r="F46" s="4">
        <f t="shared" si="0"/>
        <v>11658.92</v>
      </c>
      <c r="G46" s="16">
        <f t="shared" si="1"/>
        <v>5.3745139509583919E-3</v>
      </c>
    </row>
    <row r="47" spans="2:7" ht="14.25" thickTop="1" thickBot="1" x14ac:dyDescent="0.25">
      <c r="B47" s="57"/>
      <c r="C47" s="39" t="s">
        <v>70</v>
      </c>
      <c r="D47" s="3">
        <v>13342.83</v>
      </c>
      <c r="E47" s="4"/>
      <c r="F47" s="4">
        <f t="shared" si="0"/>
        <v>13342.83</v>
      </c>
      <c r="G47" s="16">
        <f t="shared" si="1"/>
        <v>6.1507606176443583E-3</v>
      </c>
    </row>
    <row r="48" spans="2:7" ht="14.25" thickTop="1" thickBot="1" x14ac:dyDescent="0.25">
      <c r="B48" s="57"/>
      <c r="C48" s="39" t="s">
        <v>71</v>
      </c>
      <c r="D48" s="3">
        <v>6915</v>
      </c>
      <c r="E48" s="4"/>
      <c r="F48" s="4">
        <f t="shared" si="0"/>
        <v>6915</v>
      </c>
      <c r="G48" s="16">
        <f t="shared" si="1"/>
        <v>3.1876678089288956E-3</v>
      </c>
    </row>
    <row r="49" spans="2:7" ht="14.25" thickTop="1" thickBot="1" x14ac:dyDescent="0.25">
      <c r="B49" s="57"/>
      <c r="C49" s="39" t="s">
        <v>49</v>
      </c>
      <c r="D49" s="3">
        <v>4597.93</v>
      </c>
      <c r="E49" s="4"/>
      <c r="F49" s="4">
        <f t="shared" si="0"/>
        <v>4597.93</v>
      </c>
      <c r="G49" s="16">
        <f t="shared" si="1"/>
        <v>2.119547859538458E-3</v>
      </c>
    </row>
    <row r="50" spans="2:7" ht="14.25" thickTop="1" thickBot="1" x14ac:dyDescent="0.25">
      <c r="B50" s="57"/>
      <c r="C50" s="39" t="s">
        <v>46</v>
      </c>
      <c r="D50" s="3">
        <v>3251.32</v>
      </c>
      <c r="E50" s="4">
        <v>24867.73</v>
      </c>
      <c r="F50" s="4">
        <f t="shared" si="0"/>
        <v>28119.05</v>
      </c>
      <c r="G50" s="16">
        <f t="shared" si="1"/>
        <v>1.2962283514484753E-2</v>
      </c>
    </row>
    <row r="51" spans="2:7" ht="14.25" thickTop="1" thickBot="1" x14ac:dyDescent="0.25">
      <c r="B51" s="57"/>
      <c r="C51" s="39" t="s">
        <v>75</v>
      </c>
      <c r="D51" s="3">
        <v>6535.14</v>
      </c>
      <c r="E51" s="4">
        <v>6124.18</v>
      </c>
      <c r="F51" s="4">
        <f t="shared" si="0"/>
        <v>12659.32</v>
      </c>
      <c r="G51" s="16">
        <f t="shared" si="1"/>
        <v>5.8356770566781995E-3</v>
      </c>
    </row>
    <row r="52" spans="2:7" ht="14.25" thickTop="1" thickBot="1" x14ac:dyDescent="0.25">
      <c r="B52" s="57"/>
      <c r="C52" s="39" t="s">
        <v>77</v>
      </c>
      <c r="D52" s="3"/>
      <c r="E52" s="4">
        <v>2260</v>
      </c>
      <c r="F52" s="4">
        <f t="shared" si="0"/>
        <v>2260</v>
      </c>
      <c r="G52" s="16">
        <f t="shared" si="1"/>
        <v>1.0418118941690967E-3</v>
      </c>
    </row>
    <row r="53" spans="2:7" ht="14.25" thickTop="1" thickBot="1" x14ac:dyDescent="0.25">
      <c r="B53" s="57"/>
      <c r="C53" s="39" t="s">
        <v>83</v>
      </c>
      <c r="D53" s="3">
        <v>19932.72</v>
      </c>
      <c r="E53" s="4">
        <v>2491.59</v>
      </c>
      <c r="F53" s="4">
        <f t="shared" si="0"/>
        <v>22424.31</v>
      </c>
      <c r="G53" s="16">
        <f t="shared" si="1"/>
        <v>1.0337129591387178E-2</v>
      </c>
    </row>
    <row r="54" spans="2:7" ht="14.25" thickTop="1" thickBot="1" x14ac:dyDescent="0.25">
      <c r="B54" s="57"/>
      <c r="C54" s="39" t="s">
        <v>85</v>
      </c>
      <c r="D54" s="3">
        <v>19837.849999999999</v>
      </c>
      <c r="E54" s="4"/>
      <c r="F54" s="4">
        <f t="shared" si="0"/>
        <v>19837.849999999999</v>
      </c>
      <c r="G54" s="16">
        <f t="shared" si="1"/>
        <v>9.1448265861692104E-3</v>
      </c>
    </row>
    <row r="55" spans="2:7" ht="14.25" thickTop="1" thickBot="1" x14ac:dyDescent="0.25">
      <c r="B55" s="57"/>
      <c r="C55" s="39" t="s">
        <v>89</v>
      </c>
      <c r="D55" s="3">
        <v>266.68</v>
      </c>
      <c r="E55" s="4"/>
      <c r="F55" s="4">
        <f t="shared" si="0"/>
        <v>266.68</v>
      </c>
      <c r="G55" s="16">
        <f t="shared" si="1"/>
        <v>1.2293380351195344E-4</v>
      </c>
    </row>
    <row r="56" spans="2:7" ht="14.25" thickTop="1" thickBot="1" x14ac:dyDescent="0.25">
      <c r="B56" s="57"/>
      <c r="C56" s="39" t="s">
        <v>197</v>
      </c>
      <c r="D56" s="3">
        <v>1621.62</v>
      </c>
      <c r="E56" s="4"/>
      <c r="F56" s="4">
        <f t="shared" si="0"/>
        <v>1621.62</v>
      </c>
      <c r="G56" s="16">
        <f t="shared" si="1"/>
        <v>7.4753230257632334E-4</v>
      </c>
    </row>
    <row r="57" spans="2:7" ht="14.25" thickTop="1" thickBot="1" x14ac:dyDescent="0.25">
      <c r="B57" s="57"/>
      <c r="C57" s="39" t="s">
        <v>199</v>
      </c>
      <c r="D57" s="3">
        <v>16512.03</v>
      </c>
      <c r="E57" s="4"/>
      <c r="F57" s="4">
        <f t="shared" si="0"/>
        <v>16512.03</v>
      </c>
      <c r="G57" s="16">
        <f t="shared" si="1"/>
        <v>7.6116943587951104E-3</v>
      </c>
    </row>
    <row r="58" spans="2:7" ht="14.25" thickTop="1" thickBot="1" x14ac:dyDescent="0.25">
      <c r="B58" s="57"/>
      <c r="C58" s="39" t="s">
        <v>190</v>
      </c>
      <c r="D58" s="3">
        <v>90.09</v>
      </c>
      <c r="E58" s="4"/>
      <c r="F58" s="4">
        <f t="shared" si="0"/>
        <v>90.09</v>
      </c>
      <c r="G58" s="16">
        <f t="shared" si="1"/>
        <v>4.1529572365351297E-5</v>
      </c>
    </row>
    <row r="59" spans="2:7" ht="14.25" thickTop="1" thickBot="1" x14ac:dyDescent="0.25">
      <c r="B59" s="57"/>
      <c r="C59" s="39" t="s">
        <v>76</v>
      </c>
      <c r="D59" s="3">
        <v>38018.449999999997</v>
      </c>
      <c r="E59" s="4">
        <v>1026.4000000000001</v>
      </c>
      <c r="F59" s="4">
        <f t="shared" si="0"/>
        <v>39044.85</v>
      </c>
      <c r="G59" s="16">
        <f t="shared" si="1"/>
        <v>1.799884475046383E-2</v>
      </c>
    </row>
    <row r="60" spans="2:7" ht="14.25" thickTop="1" thickBot="1" x14ac:dyDescent="0.25">
      <c r="B60" s="57"/>
      <c r="C60" s="39" t="s">
        <v>90</v>
      </c>
      <c r="D60" s="3">
        <v>220.11</v>
      </c>
      <c r="E60" s="4">
        <v>53.08</v>
      </c>
      <c r="F60" s="4">
        <f t="shared" si="0"/>
        <v>273.19</v>
      </c>
      <c r="G60" s="16">
        <f t="shared" si="1"/>
        <v>1.2593477494161751E-4</v>
      </c>
    </row>
    <row r="61" spans="2:7" ht="14.25" thickTop="1" thickBot="1" x14ac:dyDescent="0.25">
      <c r="B61" s="57"/>
      <c r="C61" s="39" t="s">
        <v>91</v>
      </c>
      <c r="D61" s="3">
        <v>184.31</v>
      </c>
      <c r="E61" s="4"/>
      <c r="F61" s="4">
        <f t="shared" si="0"/>
        <v>184.31</v>
      </c>
      <c r="G61" s="16">
        <f t="shared" si="1"/>
        <v>8.4962986820489491E-5</v>
      </c>
    </row>
    <row r="62" spans="2:7" ht="14.25" thickTop="1" thickBot="1" x14ac:dyDescent="0.25">
      <c r="B62" s="57"/>
      <c r="C62" s="39" t="s">
        <v>93</v>
      </c>
      <c r="D62" s="3">
        <v>491.2</v>
      </c>
      <c r="E62" s="4"/>
      <c r="F62" s="4">
        <f t="shared" si="0"/>
        <v>491.2</v>
      </c>
      <c r="G62" s="16">
        <f t="shared" si="1"/>
        <v>2.2643274443179661E-4</v>
      </c>
    </row>
    <row r="63" spans="2:7" ht="14.25" thickTop="1" thickBot="1" x14ac:dyDescent="0.25">
      <c r="B63" s="57" t="s">
        <v>102</v>
      </c>
      <c r="C63" s="11" t="s">
        <v>7</v>
      </c>
      <c r="D63" s="12">
        <v>179740</v>
      </c>
      <c r="E63" s="13"/>
      <c r="F63" s="13">
        <f t="shared" si="0"/>
        <v>179740</v>
      </c>
      <c r="G63" s="38">
        <f t="shared" si="1"/>
        <v>8.2856314096439579E-2</v>
      </c>
    </row>
    <row r="64" spans="2:7" ht="14.25" thickTop="1" thickBot="1" x14ac:dyDescent="0.25">
      <c r="B64" s="57"/>
      <c r="C64" s="11" t="s">
        <v>62</v>
      </c>
      <c r="D64" s="12">
        <v>333429.89</v>
      </c>
      <c r="E64" s="13"/>
      <c r="F64" s="13">
        <f t="shared" si="0"/>
        <v>333429.89</v>
      </c>
      <c r="G64" s="38">
        <f t="shared" si="1"/>
        <v>0.15370408197942195</v>
      </c>
    </row>
    <row r="65" spans="2:7" ht="13.5" thickTop="1" x14ac:dyDescent="0.2">
      <c r="B65" s="44"/>
      <c r="C65" s="17"/>
      <c r="D65" s="6">
        <v>1833051.6</v>
      </c>
      <c r="E65" s="6">
        <v>336245.96</v>
      </c>
      <c r="F65" s="6">
        <f t="shared" si="0"/>
        <v>2169297.56</v>
      </c>
      <c r="G65" s="34">
        <f>SUM(G4:G64)</f>
        <v>1.0000000000000002</v>
      </c>
    </row>
  </sheetData>
  <mergeCells count="3">
    <mergeCell ref="B4:B62"/>
    <mergeCell ref="B63:B64"/>
    <mergeCell ref="B1:G1"/>
  </mergeCells>
  <conditionalFormatting sqref="G4:G64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2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15948.43</v>
      </c>
      <c r="E4" s="4"/>
      <c r="F4" s="4">
        <f>SUM(D4,E4)</f>
        <v>15948.43</v>
      </c>
      <c r="G4" s="16">
        <f>F4/$F$72</f>
        <v>3.3733508319532743E-3</v>
      </c>
    </row>
    <row r="5" spans="2:7" ht="14.25" thickTop="1" thickBot="1" x14ac:dyDescent="0.25">
      <c r="B5" s="57"/>
      <c r="C5" s="39" t="s">
        <v>7</v>
      </c>
      <c r="D5" s="3">
        <v>64198</v>
      </c>
      <c r="E5" s="4"/>
      <c r="F5" s="4">
        <f t="shared" ref="F5:F68" si="0">SUM(D5,E5)</f>
        <v>64198</v>
      </c>
      <c r="G5" s="16">
        <f t="shared" ref="G5:G68" si="1">F5/$F$72</f>
        <v>1.3578915085041995E-2</v>
      </c>
    </row>
    <row r="6" spans="2:7" ht="14.25" thickTop="1" thickBot="1" x14ac:dyDescent="0.25">
      <c r="B6" s="57"/>
      <c r="C6" s="39" t="s">
        <v>9</v>
      </c>
      <c r="D6" s="3">
        <v>11351.34</v>
      </c>
      <c r="E6" s="4"/>
      <c r="F6" s="4">
        <f t="shared" si="0"/>
        <v>11351.34</v>
      </c>
      <c r="G6" s="16">
        <f t="shared" si="1"/>
        <v>2.4009919617657962E-3</v>
      </c>
    </row>
    <row r="7" spans="2:7" ht="14.25" thickTop="1" thickBot="1" x14ac:dyDescent="0.25">
      <c r="B7" s="57"/>
      <c r="C7" s="39" t="s">
        <v>11</v>
      </c>
      <c r="D7" s="3">
        <v>11279.53</v>
      </c>
      <c r="E7" s="4">
        <v>739.8</v>
      </c>
      <c r="F7" s="4">
        <f t="shared" si="0"/>
        <v>12019.33</v>
      </c>
      <c r="G7" s="16">
        <f t="shared" si="1"/>
        <v>2.5422826481992862E-3</v>
      </c>
    </row>
    <row r="8" spans="2:7" ht="14.25" thickTop="1" thickBot="1" x14ac:dyDescent="0.25">
      <c r="B8" s="57"/>
      <c r="C8" s="39" t="s">
        <v>12</v>
      </c>
      <c r="D8" s="3">
        <v>30462.5</v>
      </c>
      <c r="E8" s="4">
        <v>23090</v>
      </c>
      <c r="F8" s="4">
        <f t="shared" si="0"/>
        <v>53552.5</v>
      </c>
      <c r="G8" s="16">
        <f t="shared" si="1"/>
        <v>1.1327219696746181E-2</v>
      </c>
    </row>
    <row r="9" spans="2:7" ht="14.25" thickTop="1" thickBot="1" x14ac:dyDescent="0.25">
      <c r="B9" s="57"/>
      <c r="C9" s="39" t="s">
        <v>13</v>
      </c>
      <c r="D9" s="3">
        <v>590.07000000000005</v>
      </c>
      <c r="E9" s="4">
        <v>10007.030000000001</v>
      </c>
      <c r="F9" s="4">
        <f t="shared" si="0"/>
        <v>10597.1</v>
      </c>
      <c r="G9" s="16">
        <f t="shared" si="1"/>
        <v>2.2414580056652625E-3</v>
      </c>
    </row>
    <row r="10" spans="2:7" ht="14.25" thickTop="1" thickBot="1" x14ac:dyDescent="0.25">
      <c r="B10" s="57"/>
      <c r="C10" s="39" t="s">
        <v>16</v>
      </c>
      <c r="D10" s="3">
        <v>1975.59</v>
      </c>
      <c r="E10" s="4"/>
      <c r="F10" s="4">
        <f t="shared" si="0"/>
        <v>1975.59</v>
      </c>
      <c r="G10" s="16">
        <f t="shared" si="1"/>
        <v>4.1786923039437542E-4</v>
      </c>
    </row>
    <row r="11" spans="2:7" ht="14.25" thickTop="1" thickBot="1" x14ac:dyDescent="0.25">
      <c r="B11" s="57"/>
      <c r="C11" s="39" t="s">
        <v>17</v>
      </c>
      <c r="D11" s="3">
        <v>6328.39</v>
      </c>
      <c r="E11" s="4"/>
      <c r="F11" s="4">
        <f t="shared" si="0"/>
        <v>6328.39</v>
      </c>
      <c r="G11" s="16">
        <f t="shared" si="1"/>
        <v>1.3385568153996838E-3</v>
      </c>
    </row>
    <row r="12" spans="2:7" ht="14.25" thickTop="1" thickBot="1" x14ac:dyDescent="0.25">
      <c r="B12" s="57"/>
      <c r="C12" s="39" t="s">
        <v>18</v>
      </c>
      <c r="D12" s="3"/>
      <c r="E12" s="4">
        <v>271.88</v>
      </c>
      <c r="F12" s="4">
        <f t="shared" si="0"/>
        <v>271.88</v>
      </c>
      <c r="G12" s="16">
        <f t="shared" si="1"/>
        <v>5.7507016313922818E-5</v>
      </c>
    </row>
    <row r="13" spans="2:7" ht="14.25" thickTop="1" thickBot="1" x14ac:dyDescent="0.25">
      <c r="B13" s="57"/>
      <c r="C13" s="39" t="s">
        <v>19</v>
      </c>
      <c r="D13" s="3">
        <v>1992.1</v>
      </c>
      <c r="E13" s="4">
        <v>15946.8</v>
      </c>
      <c r="F13" s="4">
        <f t="shared" si="0"/>
        <v>17938.899999999998</v>
      </c>
      <c r="G13" s="16">
        <f t="shared" si="1"/>
        <v>3.7943674229580331E-3</v>
      </c>
    </row>
    <row r="14" spans="2:7" ht="14.25" thickTop="1" thickBot="1" x14ac:dyDescent="0.25">
      <c r="B14" s="57"/>
      <c r="C14" s="39" t="s">
        <v>20</v>
      </c>
      <c r="D14" s="3">
        <v>33744</v>
      </c>
      <c r="E14" s="4"/>
      <c r="F14" s="4">
        <f t="shared" si="0"/>
        <v>33744</v>
      </c>
      <c r="G14" s="16">
        <f t="shared" si="1"/>
        <v>7.1374016422576566E-3</v>
      </c>
    </row>
    <row r="15" spans="2:7" ht="14.25" thickTop="1" thickBot="1" x14ac:dyDescent="0.25">
      <c r="B15" s="57"/>
      <c r="C15" s="39" t="s">
        <v>21</v>
      </c>
      <c r="D15" s="3"/>
      <c r="E15" s="4">
        <v>11440.72</v>
      </c>
      <c r="F15" s="4">
        <f t="shared" si="0"/>
        <v>11440.72</v>
      </c>
      <c r="G15" s="16">
        <f t="shared" si="1"/>
        <v>2.4198972770451046E-3</v>
      </c>
    </row>
    <row r="16" spans="2:7" ht="14.25" thickTop="1" thickBot="1" x14ac:dyDescent="0.25">
      <c r="B16" s="57"/>
      <c r="C16" s="39" t="s">
        <v>22</v>
      </c>
      <c r="D16" s="3">
        <v>9074.41</v>
      </c>
      <c r="E16" s="4">
        <v>15307.02</v>
      </c>
      <c r="F16" s="4">
        <f t="shared" si="0"/>
        <v>24381.43</v>
      </c>
      <c r="G16" s="16">
        <f t="shared" si="1"/>
        <v>5.1570666940075303E-3</v>
      </c>
    </row>
    <row r="17" spans="2:7" ht="14.25" thickTop="1" thickBot="1" x14ac:dyDescent="0.25">
      <c r="B17" s="57"/>
      <c r="C17" s="39" t="s">
        <v>23</v>
      </c>
      <c r="D17" s="3"/>
      <c r="E17" s="4">
        <v>330.2</v>
      </c>
      <c r="F17" s="4">
        <f t="shared" si="0"/>
        <v>330.2</v>
      </c>
      <c r="G17" s="16">
        <f t="shared" si="1"/>
        <v>6.984263935139515E-5</v>
      </c>
    </row>
    <row r="18" spans="2:7" ht="14.25" thickTop="1" thickBot="1" x14ac:dyDescent="0.25">
      <c r="B18" s="57"/>
      <c r="C18" s="39" t="s">
        <v>25</v>
      </c>
      <c r="D18" s="3">
        <v>8876</v>
      </c>
      <c r="E18" s="4">
        <v>15445.4</v>
      </c>
      <c r="F18" s="4">
        <f t="shared" si="0"/>
        <v>24321.4</v>
      </c>
      <c r="G18" s="16">
        <f t="shared" si="1"/>
        <v>5.1443693783192685E-3</v>
      </c>
    </row>
    <row r="19" spans="2:7" ht="14.25" thickTop="1" thickBot="1" x14ac:dyDescent="0.25">
      <c r="B19" s="57"/>
      <c r="C19" s="39" t="s">
        <v>26</v>
      </c>
      <c r="D19" s="3"/>
      <c r="E19" s="4">
        <v>1249.5</v>
      </c>
      <c r="F19" s="4">
        <f t="shared" si="0"/>
        <v>1249.5</v>
      </c>
      <c r="G19" s="16">
        <f t="shared" si="1"/>
        <v>2.6428945448082452E-4</v>
      </c>
    </row>
    <row r="20" spans="2:7" ht="14.25" thickTop="1" thickBot="1" x14ac:dyDescent="0.25">
      <c r="B20" s="57"/>
      <c r="C20" s="39" t="s">
        <v>27</v>
      </c>
      <c r="D20" s="3">
        <v>19669</v>
      </c>
      <c r="E20" s="4">
        <v>49184.33</v>
      </c>
      <c r="F20" s="4">
        <f t="shared" si="0"/>
        <v>68853.33</v>
      </c>
      <c r="G20" s="16">
        <f t="shared" si="1"/>
        <v>1.4563592656973341E-2</v>
      </c>
    </row>
    <row r="21" spans="2:7" ht="14.25" thickTop="1" thickBot="1" x14ac:dyDescent="0.25">
      <c r="B21" s="57"/>
      <c r="C21" s="39" t="s">
        <v>29</v>
      </c>
      <c r="D21" s="3">
        <v>2695.12</v>
      </c>
      <c r="E21" s="4">
        <v>4620.8500000000004</v>
      </c>
      <c r="F21" s="4">
        <f t="shared" si="0"/>
        <v>7315.97</v>
      </c>
      <c r="G21" s="16">
        <f t="shared" si="1"/>
        <v>1.5474459546203103E-3</v>
      </c>
    </row>
    <row r="22" spans="2:7" ht="14.25" thickTop="1" thickBot="1" x14ac:dyDescent="0.25">
      <c r="B22" s="57"/>
      <c r="C22" s="39" t="s">
        <v>32</v>
      </c>
      <c r="D22" s="3">
        <v>117677.78</v>
      </c>
      <c r="E22" s="4"/>
      <c r="F22" s="4">
        <f t="shared" si="0"/>
        <v>117677.78</v>
      </c>
      <c r="G22" s="16">
        <f t="shared" si="1"/>
        <v>2.4890753325901946E-2</v>
      </c>
    </row>
    <row r="23" spans="2:7" ht="14.25" thickTop="1" thickBot="1" x14ac:dyDescent="0.25">
      <c r="B23" s="57"/>
      <c r="C23" s="39" t="s">
        <v>34</v>
      </c>
      <c r="D23" s="3">
        <v>1957.88</v>
      </c>
      <c r="E23" s="4">
        <v>6991.17</v>
      </c>
      <c r="F23" s="4">
        <f t="shared" si="0"/>
        <v>8949.0499999999993</v>
      </c>
      <c r="G23" s="16">
        <f t="shared" si="1"/>
        <v>1.8928687816099419E-3</v>
      </c>
    </row>
    <row r="24" spans="2:7" ht="14.25" thickTop="1" thickBot="1" x14ac:dyDescent="0.25">
      <c r="B24" s="57"/>
      <c r="C24" s="39" t="s">
        <v>35</v>
      </c>
      <c r="D24" s="3"/>
      <c r="E24" s="4">
        <v>115</v>
      </c>
      <c r="F24" s="4">
        <f t="shared" si="0"/>
        <v>115</v>
      </c>
      <c r="G24" s="16">
        <f t="shared" si="1"/>
        <v>2.4324359556058277E-5</v>
      </c>
    </row>
    <row r="25" spans="2:7" ht="14.25" thickTop="1" thickBot="1" x14ac:dyDescent="0.25">
      <c r="B25" s="57"/>
      <c r="C25" s="39" t="s">
        <v>37</v>
      </c>
      <c r="D25" s="3">
        <v>8525.0400000000009</v>
      </c>
      <c r="E25" s="4">
        <v>654.32000000000005</v>
      </c>
      <c r="F25" s="4">
        <f t="shared" si="0"/>
        <v>9179.36</v>
      </c>
      <c r="G25" s="16">
        <f t="shared" si="1"/>
        <v>1.941583070734775E-3</v>
      </c>
    </row>
    <row r="26" spans="2:7" ht="14.25" thickTop="1" thickBot="1" x14ac:dyDescent="0.25">
      <c r="B26" s="57"/>
      <c r="C26" s="39" t="s">
        <v>38</v>
      </c>
      <c r="D26" s="3">
        <v>319</v>
      </c>
      <c r="E26" s="4"/>
      <c r="F26" s="4">
        <f t="shared" si="0"/>
        <v>319</v>
      </c>
      <c r="G26" s="16">
        <f t="shared" si="1"/>
        <v>6.7473658246805136E-5</v>
      </c>
    </row>
    <row r="27" spans="2:7" ht="14.25" thickTop="1" thickBot="1" x14ac:dyDescent="0.25">
      <c r="B27" s="57"/>
      <c r="C27" s="39" t="s">
        <v>42</v>
      </c>
      <c r="D27" s="3">
        <v>265.5</v>
      </c>
      <c r="E27" s="4"/>
      <c r="F27" s="4">
        <f t="shared" si="0"/>
        <v>265.5</v>
      </c>
      <c r="G27" s="16">
        <f t="shared" si="1"/>
        <v>5.6157543148986722E-5</v>
      </c>
    </row>
    <row r="28" spans="2:7" ht="14.25" thickTop="1" thickBot="1" x14ac:dyDescent="0.25">
      <c r="B28" s="57"/>
      <c r="C28" s="39" t="s">
        <v>190</v>
      </c>
      <c r="D28" s="3">
        <v>1200</v>
      </c>
      <c r="E28" s="4"/>
      <c r="F28" s="4">
        <f t="shared" si="0"/>
        <v>1200</v>
      </c>
      <c r="G28" s="16">
        <f t="shared" si="1"/>
        <v>2.5381940406321682E-4</v>
      </c>
    </row>
    <row r="29" spans="2:7" ht="14.25" thickTop="1" thickBot="1" x14ac:dyDescent="0.25">
      <c r="B29" s="57"/>
      <c r="C29" s="11" t="s">
        <v>48</v>
      </c>
      <c r="D29" s="12">
        <v>483358.18</v>
      </c>
      <c r="E29" s="13">
        <v>65976.320000000007</v>
      </c>
      <c r="F29" s="13">
        <f t="shared" si="0"/>
        <v>549334.5</v>
      </c>
      <c r="G29" s="38">
        <f t="shared" si="1"/>
        <v>0.11619312951780431</v>
      </c>
    </row>
    <row r="30" spans="2:7" ht="14.25" thickTop="1" thickBot="1" x14ac:dyDescent="0.25">
      <c r="B30" s="57"/>
      <c r="C30" s="39" t="s">
        <v>212</v>
      </c>
      <c r="D30" s="3"/>
      <c r="E30" s="4">
        <v>160</v>
      </c>
      <c r="F30" s="4">
        <f t="shared" si="0"/>
        <v>160</v>
      </c>
      <c r="G30" s="16">
        <f t="shared" si="1"/>
        <v>3.3842587208428907E-5</v>
      </c>
    </row>
    <row r="31" spans="2:7" ht="14.25" thickTop="1" thickBot="1" x14ac:dyDescent="0.25">
      <c r="B31" s="57"/>
      <c r="C31" s="39" t="s">
        <v>44</v>
      </c>
      <c r="D31" s="3">
        <v>68610.03</v>
      </c>
      <c r="E31" s="4">
        <v>3108.71</v>
      </c>
      <c r="F31" s="4">
        <f t="shared" si="0"/>
        <v>71718.740000000005</v>
      </c>
      <c r="G31" s="16">
        <f t="shared" si="1"/>
        <v>1.5169673205803993E-2</v>
      </c>
    </row>
    <row r="32" spans="2:7" ht="14.25" thickTop="1" thickBot="1" x14ac:dyDescent="0.25">
      <c r="B32" s="57"/>
      <c r="C32" s="39" t="s">
        <v>54</v>
      </c>
      <c r="D32" s="3">
        <v>3964.58</v>
      </c>
      <c r="E32" s="4">
        <v>3070.82</v>
      </c>
      <c r="F32" s="4">
        <f t="shared" si="0"/>
        <v>7035.4</v>
      </c>
      <c r="G32" s="16">
        <f t="shared" si="1"/>
        <v>1.4881008627886296E-3</v>
      </c>
    </row>
    <row r="33" spans="2:8" ht="14.25" thickTop="1" thickBot="1" x14ac:dyDescent="0.25">
      <c r="B33" s="57"/>
      <c r="C33" s="39" t="s">
        <v>56</v>
      </c>
      <c r="D33" s="3">
        <v>14579.63</v>
      </c>
      <c r="E33" s="4"/>
      <c r="F33" s="4">
        <f t="shared" si="0"/>
        <v>14579.63</v>
      </c>
      <c r="G33" s="16">
        <f t="shared" si="1"/>
        <v>3.0838274983851647E-3</v>
      </c>
    </row>
    <row r="34" spans="2:8" ht="14.25" thickTop="1" thickBot="1" x14ac:dyDescent="0.25">
      <c r="B34" s="57"/>
      <c r="C34" s="39" t="s">
        <v>57</v>
      </c>
      <c r="D34" s="3">
        <v>101128.76</v>
      </c>
      <c r="E34" s="4">
        <v>42708.12</v>
      </c>
      <c r="F34" s="4">
        <f t="shared" si="0"/>
        <v>143836.88</v>
      </c>
      <c r="G34" s="16">
        <f t="shared" si="1"/>
        <v>3.0423825969927026E-2</v>
      </c>
    </row>
    <row r="35" spans="2:8" ht="14.25" thickTop="1" thickBot="1" x14ac:dyDescent="0.25">
      <c r="B35" s="57"/>
      <c r="C35" s="11" t="s">
        <v>63</v>
      </c>
      <c r="D35" s="12">
        <v>480766.66</v>
      </c>
      <c r="E35" s="13">
        <v>72963.42</v>
      </c>
      <c r="F35" s="13">
        <f t="shared" si="0"/>
        <v>553730.07999999996</v>
      </c>
      <c r="G35" s="38">
        <f t="shared" si="1"/>
        <v>0.11712286576456446</v>
      </c>
      <c r="H35" s="45"/>
    </row>
    <row r="36" spans="2:8" ht="14.25" thickTop="1" thickBot="1" x14ac:dyDescent="0.25">
      <c r="B36" s="57"/>
      <c r="C36" s="39" t="s">
        <v>64</v>
      </c>
      <c r="D36" s="3">
        <v>936.36</v>
      </c>
      <c r="E36" s="4">
        <v>334.32</v>
      </c>
      <c r="F36" s="4">
        <f t="shared" si="0"/>
        <v>1270.68</v>
      </c>
      <c r="G36" s="16">
        <f t="shared" si="1"/>
        <v>2.687693669625403E-4</v>
      </c>
    </row>
    <row r="37" spans="2:8" ht="14.25" thickTop="1" thickBot="1" x14ac:dyDescent="0.25">
      <c r="B37" s="57"/>
      <c r="C37" s="39" t="s">
        <v>65</v>
      </c>
      <c r="D37" s="3"/>
      <c r="E37" s="4">
        <v>2752.27</v>
      </c>
      <c r="F37" s="4">
        <f t="shared" si="0"/>
        <v>2752.27</v>
      </c>
      <c r="G37" s="16">
        <f t="shared" si="1"/>
        <v>5.8214960935089148E-4</v>
      </c>
    </row>
    <row r="38" spans="2:8" ht="14.25" thickTop="1" thickBot="1" x14ac:dyDescent="0.25">
      <c r="B38" s="57"/>
      <c r="C38" s="39" t="s">
        <v>194</v>
      </c>
      <c r="D38" s="3">
        <v>6500</v>
      </c>
      <c r="E38" s="4"/>
      <c r="F38" s="4">
        <f t="shared" si="0"/>
        <v>6500</v>
      </c>
      <c r="G38" s="16">
        <f t="shared" si="1"/>
        <v>1.3748551053424244E-3</v>
      </c>
    </row>
    <row r="39" spans="2:8" ht="14.25" thickTop="1" thickBot="1" x14ac:dyDescent="0.25">
      <c r="B39" s="57"/>
      <c r="C39" s="39" t="s">
        <v>67</v>
      </c>
      <c r="D39" s="3">
        <v>16114.65</v>
      </c>
      <c r="E39" s="4">
        <v>6161.56</v>
      </c>
      <c r="F39" s="4">
        <f t="shared" si="0"/>
        <v>22276.21</v>
      </c>
      <c r="G39" s="16">
        <f t="shared" si="1"/>
        <v>4.7117786224892258E-3</v>
      </c>
    </row>
    <row r="40" spans="2:8" ht="14.25" thickTop="1" thickBot="1" x14ac:dyDescent="0.25">
      <c r="B40" s="57"/>
      <c r="C40" s="39" t="s">
        <v>70</v>
      </c>
      <c r="D40" s="3">
        <v>1383.5</v>
      </c>
      <c r="E40" s="4">
        <v>1317.75</v>
      </c>
      <c r="F40" s="4">
        <f t="shared" si="0"/>
        <v>2701.25</v>
      </c>
      <c r="G40" s="16">
        <f t="shared" si="1"/>
        <v>5.7135805435480364E-4</v>
      </c>
    </row>
    <row r="41" spans="2:8" ht="14.25" thickTop="1" thickBot="1" x14ac:dyDescent="0.25">
      <c r="B41" s="57"/>
      <c r="C41" s="39" t="s">
        <v>71</v>
      </c>
      <c r="D41" s="3">
        <v>382.94</v>
      </c>
      <c r="E41" s="4"/>
      <c r="F41" s="4">
        <f t="shared" si="0"/>
        <v>382.94</v>
      </c>
      <c r="G41" s="16">
        <f t="shared" si="1"/>
        <v>8.0998002159973534E-5</v>
      </c>
    </row>
    <row r="42" spans="2:8" ht="14.25" thickTop="1" thickBot="1" x14ac:dyDescent="0.25">
      <c r="B42" s="57"/>
      <c r="C42" s="39" t="s">
        <v>73</v>
      </c>
      <c r="D42" s="3">
        <v>163924.56</v>
      </c>
      <c r="E42" s="4">
        <v>20490.57</v>
      </c>
      <c r="F42" s="4">
        <f t="shared" si="0"/>
        <v>184415.13</v>
      </c>
      <c r="G42" s="16">
        <f t="shared" si="1"/>
        <v>3.9006781997367214E-2</v>
      </c>
    </row>
    <row r="43" spans="2:8" ht="14.25" thickTop="1" thickBot="1" x14ac:dyDescent="0.25">
      <c r="B43" s="57"/>
      <c r="C43" s="11" t="s">
        <v>49</v>
      </c>
      <c r="D43" s="12">
        <v>369950.33</v>
      </c>
      <c r="E43" s="13">
        <v>80537.259999999995</v>
      </c>
      <c r="F43" s="13">
        <f t="shared" si="0"/>
        <v>450487.59</v>
      </c>
      <c r="G43" s="38">
        <f t="shared" si="1"/>
        <v>9.528540969306229E-2</v>
      </c>
    </row>
    <row r="44" spans="2:8" ht="14.25" thickTop="1" thickBot="1" x14ac:dyDescent="0.25">
      <c r="B44" s="57"/>
      <c r="C44" s="11" t="s">
        <v>46</v>
      </c>
      <c r="D44" s="12">
        <v>601519.84</v>
      </c>
      <c r="E44" s="13">
        <v>69615.55</v>
      </c>
      <c r="F44" s="13">
        <f t="shared" si="0"/>
        <v>671135.39</v>
      </c>
      <c r="G44" s="38">
        <f t="shared" si="1"/>
        <v>0.14195598727961217</v>
      </c>
    </row>
    <row r="45" spans="2:8" ht="14.25" thickTop="1" thickBot="1" x14ac:dyDescent="0.25">
      <c r="B45" s="57"/>
      <c r="C45" s="39" t="s">
        <v>75</v>
      </c>
      <c r="D45" s="3">
        <v>8699.66</v>
      </c>
      <c r="E45" s="4">
        <v>8976.14</v>
      </c>
      <c r="F45" s="4">
        <f t="shared" si="0"/>
        <v>17675.8</v>
      </c>
      <c r="G45" s="16">
        <f t="shared" si="1"/>
        <v>3.738717518617173E-3</v>
      </c>
    </row>
    <row r="46" spans="2:8" ht="14.25" thickTop="1" thickBot="1" x14ac:dyDescent="0.25">
      <c r="B46" s="57"/>
      <c r="C46" s="39" t="s">
        <v>76</v>
      </c>
      <c r="D46" s="3"/>
      <c r="E46" s="4">
        <v>2587.1999999999998</v>
      </c>
      <c r="F46" s="4">
        <f t="shared" si="0"/>
        <v>2587.1999999999998</v>
      </c>
      <c r="G46" s="16">
        <f t="shared" si="1"/>
        <v>5.4723463516029541E-4</v>
      </c>
    </row>
    <row r="47" spans="2:8" ht="14.25" thickTop="1" thickBot="1" x14ac:dyDescent="0.25">
      <c r="B47" s="57"/>
      <c r="C47" s="39" t="s">
        <v>196</v>
      </c>
      <c r="D47" s="3">
        <v>16009.91</v>
      </c>
      <c r="E47" s="4"/>
      <c r="F47" s="4">
        <f t="shared" si="0"/>
        <v>16009.91</v>
      </c>
      <c r="G47" s="16">
        <f t="shared" si="1"/>
        <v>3.3863548460881126E-3</v>
      </c>
    </row>
    <row r="48" spans="2:8" ht="14.25" thickTop="1" thickBot="1" x14ac:dyDescent="0.25">
      <c r="B48" s="57"/>
      <c r="C48" s="39" t="s">
        <v>83</v>
      </c>
      <c r="D48" s="3">
        <v>711</v>
      </c>
      <c r="E48" s="4"/>
      <c r="F48" s="4">
        <f t="shared" si="0"/>
        <v>711</v>
      </c>
      <c r="G48" s="16">
        <f t="shared" si="1"/>
        <v>1.5038799690745595E-4</v>
      </c>
    </row>
    <row r="49" spans="2:7" ht="14.25" thickTop="1" thickBot="1" x14ac:dyDescent="0.25">
      <c r="B49" s="57"/>
      <c r="C49" s="39" t="s">
        <v>85</v>
      </c>
      <c r="D49" s="3">
        <v>24742.75</v>
      </c>
      <c r="E49" s="4"/>
      <c r="F49" s="4">
        <f t="shared" si="0"/>
        <v>24742.75</v>
      </c>
      <c r="G49" s="16">
        <f t="shared" si="1"/>
        <v>5.2334917165709647E-3</v>
      </c>
    </row>
    <row r="50" spans="2:7" ht="14.25" thickTop="1" thickBot="1" x14ac:dyDescent="0.25">
      <c r="B50" s="57"/>
      <c r="C50" s="39" t="s">
        <v>89</v>
      </c>
      <c r="D50" s="3">
        <v>4194.3599999999997</v>
      </c>
      <c r="E50" s="4"/>
      <c r="F50" s="4">
        <f t="shared" si="0"/>
        <v>4194.3599999999997</v>
      </c>
      <c r="G50" s="16">
        <f t="shared" si="1"/>
        <v>8.871749630221616E-4</v>
      </c>
    </row>
    <row r="51" spans="2:7" ht="14.25" thickTop="1" thickBot="1" x14ac:dyDescent="0.25">
      <c r="B51" s="57"/>
      <c r="C51" s="39" t="s">
        <v>94</v>
      </c>
      <c r="D51" s="3">
        <v>178.04</v>
      </c>
      <c r="E51" s="4">
        <v>56.05</v>
      </c>
      <c r="F51" s="4">
        <f t="shared" si="0"/>
        <v>234.08999999999997</v>
      </c>
      <c r="G51" s="16">
        <f t="shared" si="1"/>
        <v>4.9513820247632015E-5</v>
      </c>
    </row>
    <row r="52" spans="2:7" ht="14.25" thickTop="1" thickBot="1" x14ac:dyDescent="0.25">
      <c r="B52" s="57"/>
      <c r="C52" s="39" t="s">
        <v>197</v>
      </c>
      <c r="D52" s="3">
        <v>11103.59</v>
      </c>
      <c r="E52" s="4"/>
      <c r="F52" s="4">
        <f t="shared" si="0"/>
        <v>11103.59</v>
      </c>
      <c r="G52" s="16">
        <f t="shared" si="1"/>
        <v>2.3485888306352446E-3</v>
      </c>
    </row>
    <row r="53" spans="2:7" ht="14.25" thickTop="1" thickBot="1" x14ac:dyDescent="0.25">
      <c r="B53" s="57"/>
      <c r="C53" s="39" t="s">
        <v>95</v>
      </c>
      <c r="D53" s="3">
        <v>1382.18</v>
      </c>
      <c r="E53" s="4"/>
      <c r="F53" s="4">
        <f t="shared" si="0"/>
        <v>1382.18</v>
      </c>
      <c r="G53" s="16">
        <f t="shared" si="1"/>
        <v>2.9235341992341421E-4</v>
      </c>
    </row>
    <row r="54" spans="2:7" ht="14.25" thickTop="1" thickBot="1" x14ac:dyDescent="0.25">
      <c r="B54" s="57"/>
      <c r="C54" s="39" t="s">
        <v>96</v>
      </c>
      <c r="D54" s="3">
        <v>51185.01</v>
      </c>
      <c r="E54" s="4"/>
      <c r="F54" s="4">
        <f t="shared" si="0"/>
        <v>51185.01</v>
      </c>
      <c r="G54" s="16">
        <f t="shared" si="1"/>
        <v>1.0826457279308161E-2</v>
      </c>
    </row>
    <row r="55" spans="2:7" ht="14.25" thickTop="1" thickBot="1" x14ac:dyDescent="0.25">
      <c r="B55" s="57"/>
      <c r="C55" s="39" t="s">
        <v>97</v>
      </c>
      <c r="D55" s="3">
        <v>11843.37</v>
      </c>
      <c r="E55" s="4"/>
      <c r="F55" s="4">
        <f t="shared" si="0"/>
        <v>11843.37</v>
      </c>
      <c r="G55" s="16">
        <f t="shared" si="1"/>
        <v>2.5050642629168168E-3</v>
      </c>
    </row>
    <row r="56" spans="2:7" ht="14.25" thickTop="1" thickBot="1" x14ac:dyDescent="0.25">
      <c r="B56" s="57"/>
      <c r="C56" s="39" t="s">
        <v>199</v>
      </c>
      <c r="D56" s="3">
        <v>32456.46</v>
      </c>
      <c r="E56" s="4"/>
      <c r="F56" s="4">
        <f t="shared" si="0"/>
        <v>32456.46</v>
      </c>
      <c r="G56" s="16">
        <f t="shared" si="1"/>
        <v>6.8650661126680281E-3</v>
      </c>
    </row>
    <row r="57" spans="2:7" ht="14.25" thickTop="1" thickBot="1" x14ac:dyDescent="0.25">
      <c r="B57" s="57"/>
      <c r="C57" s="39" t="s">
        <v>98</v>
      </c>
      <c r="D57" s="3">
        <v>511.3</v>
      </c>
      <c r="E57" s="4"/>
      <c r="F57" s="4">
        <f t="shared" si="0"/>
        <v>511.3</v>
      </c>
      <c r="G57" s="16">
        <f t="shared" si="1"/>
        <v>1.0814821774793563E-4</v>
      </c>
    </row>
    <row r="58" spans="2:7" ht="14.25" thickTop="1" thickBot="1" x14ac:dyDescent="0.25">
      <c r="B58" s="57"/>
      <c r="C58" s="39" t="s">
        <v>76</v>
      </c>
      <c r="D58" s="3">
        <v>15835.83</v>
      </c>
      <c r="E58" s="4">
        <v>1317.79</v>
      </c>
      <c r="F58" s="4">
        <f t="shared" si="0"/>
        <v>17153.62</v>
      </c>
      <c r="G58" s="16">
        <f t="shared" si="1"/>
        <v>3.6282680049390639E-3</v>
      </c>
    </row>
    <row r="59" spans="2:7" ht="14.25" thickTop="1" thickBot="1" x14ac:dyDescent="0.25">
      <c r="B59" s="57"/>
      <c r="C59" s="39" t="s">
        <v>93</v>
      </c>
      <c r="D59" s="3">
        <v>240</v>
      </c>
      <c r="E59" s="4"/>
      <c r="F59" s="4">
        <f t="shared" si="0"/>
        <v>240</v>
      </c>
      <c r="G59" s="16">
        <f t="shared" si="1"/>
        <v>5.0763880812643364E-5</v>
      </c>
    </row>
    <row r="60" spans="2:7" ht="14.25" thickTop="1" thickBot="1" x14ac:dyDescent="0.25">
      <c r="B60" s="57" t="s">
        <v>102</v>
      </c>
      <c r="C60" s="39" t="s">
        <v>7</v>
      </c>
      <c r="D60" s="3">
        <v>194230</v>
      </c>
      <c r="E60" s="4"/>
      <c r="F60" s="4">
        <f t="shared" si="0"/>
        <v>194230</v>
      </c>
      <c r="G60" s="16">
        <f t="shared" si="1"/>
        <v>4.1082785709332166E-2</v>
      </c>
    </row>
    <row r="61" spans="2:7" ht="14.25" thickTop="1" thickBot="1" x14ac:dyDescent="0.25">
      <c r="B61" s="57"/>
      <c r="C61" s="11" t="s">
        <v>13</v>
      </c>
      <c r="D61" s="12">
        <v>289028.98</v>
      </c>
      <c r="E61" s="13">
        <v>160823.93</v>
      </c>
      <c r="F61" s="13">
        <f t="shared" si="0"/>
        <v>449852.91</v>
      </c>
      <c r="G61" s="38">
        <f t="shared" si="1"/>
        <v>9.5151164610253247E-2</v>
      </c>
    </row>
    <row r="62" spans="2:7" ht="14.25" thickTop="1" thickBot="1" x14ac:dyDescent="0.25">
      <c r="B62" s="57"/>
      <c r="C62" s="39" t="s">
        <v>15</v>
      </c>
      <c r="D62" s="3"/>
      <c r="E62" s="4">
        <v>1940.25</v>
      </c>
      <c r="F62" s="4">
        <f t="shared" si="0"/>
        <v>1940.25</v>
      </c>
      <c r="G62" s="16">
        <f t="shared" si="1"/>
        <v>4.1039424894471365E-4</v>
      </c>
    </row>
    <row r="63" spans="2:7" ht="14.25" thickTop="1" thickBot="1" x14ac:dyDescent="0.25">
      <c r="B63" s="57"/>
      <c r="C63" s="39" t="s">
        <v>25</v>
      </c>
      <c r="D63" s="3">
        <v>1637.8</v>
      </c>
      <c r="E63" s="4"/>
      <c r="F63" s="4">
        <f t="shared" si="0"/>
        <v>1637.8</v>
      </c>
      <c r="G63" s="16">
        <f t="shared" si="1"/>
        <v>3.4642118331228042E-4</v>
      </c>
    </row>
    <row r="64" spans="2:7" ht="14.25" thickTop="1" thickBot="1" x14ac:dyDescent="0.25">
      <c r="B64" s="57"/>
      <c r="C64" s="39" t="s">
        <v>29</v>
      </c>
      <c r="D64" s="3"/>
      <c r="E64" s="4">
        <v>50</v>
      </c>
      <c r="F64" s="4">
        <f t="shared" si="0"/>
        <v>50</v>
      </c>
      <c r="G64" s="16">
        <f t="shared" si="1"/>
        <v>1.0575808502634033E-5</v>
      </c>
    </row>
    <row r="65" spans="2:7" ht="14.25" thickTop="1" thickBot="1" x14ac:dyDescent="0.25">
      <c r="B65" s="57"/>
      <c r="C65" s="39" t="s">
        <v>103</v>
      </c>
      <c r="D65" s="3"/>
      <c r="E65" s="4">
        <v>87.5</v>
      </c>
      <c r="F65" s="4">
        <f t="shared" si="0"/>
        <v>87.5</v>
      </c>
      <c r="G65" s="16">
        <f t="shared" si="1"/>
        <v>1.8507664879609561E-5</v>
      </c>
    </row>
    <row r="66" spans="2:7" ht="14.25" thickTop="1" thickBot="1" x14ac:dyDescent="0.25">
      <c r="B66" s="57"/>
      <c r="C66" s="39" t="s">
        <v>57</v>
      </c>
      <c r="D66" s="3">
        <v>1002.25</v>
      </c>
      <c r="E66" s="4">
        <v>2426.9899999999998</v>
      </c>
      <c r="F66" s="4">
        <f t="shared" si="0"/>
        <v>3429.24</v>
      </c>
      <c r="G66" s="16">
        <f t="shared" si="1"/>
        <v>7.253397109914546E-4</v>
      </c>
    </row>
    <row r="67" spans="2:7" ht="14.25" thickTop="1" thickBot="1" x14ac:dyDescent="0.25">
      <c r="B67" s="57"/>
      <c r="C67" s="39" t="s">
        <v>59</v>
      </c>
      <c r="D67" s="3"/>
      <c r="E67" s="4">
        <v>29850</v>
      </c>
      <c r="F67" s="4">
        <f t="shared" si="0"/>
        <v>29850</v>
      </c>
      <c r="G67" s="16">
        <f t="shared" si="1"/>
        <v>6.313757676072518E-3</v>
      </c>
    </row>
    <row r="68" spans="2:7" ht="14.25" thickTop="1" thickBot="1" x14ac:dyDescent="0.25">
      <c r="B68" s="57"/>
      <c r="C68" s="11" t="s">
        <v>105</v>
      </c>
      <c r="D68" s="12">
        <v>137418.72</v>
      </c>
      <c r="E68" s="13">
        <v>171990.37</v>
      </c>
      <c r="F68" s="13">
        <f t="shared" si="0"/>
        <v>309409.08999999997</v>
      </c>
      <c r="G68" s="38">
        <f t="shared" si="1"/>
        <v>6.5445025696285172E-2</v>
      </c>
    </row>
    <row r="69" spans="2:7" ht="14.25" thickTop="1" thickBot="1" x14ac:dyDescent="0.25">
      <c r="B69" s="57"/>
      <c r="C69" s="39" t="s">
        <v>106</v>
      </c>
      <c r="D69" s="3">
        <v>17431.2</v>
      </c>
      <c r="E69" s="4">
        <v>5904.09</v>
      </c>
      <c r="F69" s="4">
        <f t="shared" ref="F69:F71" si="2">SUM(D69,E69)</f>
        <v>23335.29</v>
      </c>
      <c r="G69" s="16">
        <f t="shared" ref="G69:G71" si="3">F69/$F$72</f>
        <v>4.9357911678686193E-3</v>
      </c>
    </row>
    <row r="70" spans="2:7" ht="14.25" thickTop="1" thickBot="1" x14ac:dyDescent="0.25">
      <c r="B70" s="57"/>
      <c r="C70" s="39" t="s">
        <v>194</v>
      </c>
      <c r="D70" s="3">
        <v>122.85</v>
      </c>
      <c r="E70" s="4"/>
      <c r="F70" s="4">
        <f t="shared" si="2"/>
        <v>122.85</v>
      </c>
      <c r="G70" s="16">
        <f t="shared" si="3"/>
        <v>2.5984761490971818E-5</v>
      </c>
    </row>
    <row r="71" spans="2:7" ht="14.25" thickTop="1" thickBot="1" x14ac:dyDescent="0.25">
      <c r="B71" s="57"/>
      <c r="C71" s="11" t="s">
        <v>46</v>
      </c>
      <c r="D71" s="12">
        <v>183695.85</v>
      </c>
      <c r="E71" s="13">
        <v>152259.12</v>
      </c>
      <c r="F71" s="13">
        <f t="shared" si="2"/>
        <v>335954.97</v>
      </c>
      <c r="G71" s="38">
        <f t="shared" si="3"/>
        <v>7.1059908564563234E-2</v>
      </c>
    </row>
    <row r="72" spans="2:7" ht="13.5" thickTop="1" x14ac:dyDescent="0.2">
      <c r="B72" s="44"/>
      <c r="C72" s="17"/>
      <c r="D72" s="6">
        <v>3664910.81</v>
      </c>
      <c r="E72" s="6">
        <v>1062860.1200000001</v>
      </c>
      <c r="F72" s="6">
        <f>SUM(F4:F71)</f>
        <v>4727770.9299999988</v>
      </c>
      <c r="G72" s="34">
        <f>SUM(G4:G71)</f>
        <v>1.0000000000000004</v>
      </c>
    </row>
  </sheetData>
  <mergeCells count="3">
    <mergeCell ref="B4:B59"/>
    <mergeCell ref="B60:B71"/>
    <mergeCell ref="B1:G1"/>
  </mergeCells>
  <conditionalFormatting sqref="G4:G71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0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14475.81</v>
      </c>
      <c r="E4" s="4"/>
      <c r="F4" s="4">
        <f>SUM(D4,E4)</f>
        <v>14475.81</v>
      </c>
      <c r="G4" s="16">
        <f>F4/$F$80</f>
        <v>3.0764160079620973E-3</v>
      </c>
    </row>
    <row r="5" spans="2:7" ht="14.25" thickTop="1" thickBot="1" x14ac:dyDescent="0.25">
      <c r="B5" s="57"/>
      <c r="C5" s="39" t="s">
        <v>7</v>
      </c>
      <c r="D5" s="3">
        <v>33600</v>
      </c>
      <c r="E5" s="4"/>
      <c r="F5" s="4">
        <f t="shared" ref="F5:F68" si="0">SUM(D5,E5)</f>
        <v>33600</v>
      </c>
      <c r="G5" s="16">
        <f t="shared" ref="G5:G68" si="1">F5/$F$80</f>
        <v>7.1407111496715192E-3</v>
      </c>
    </row>
    <row r="6" spans="2:7" ht="14.25" thickTop="1" thickBot="1" x14ac:dyDescent="0.25">
      <c r="B6" s="57"/>
      <c r="C6" s="39" t="s">
        <v>8</v>
      </c>
      <c r="D6" s="3">
        <v>73850</v>
      </c>
      <c r="E6" s="4"/>
      <c r="F6" s="4">
        <f t="shared" si="0"/>
        <v>73850</v>
      </c>
      <c r="G6" s="16">
        <f t="shared" si="1"/>
        <v>1.5694688047715524E-2</v>
      </c>
    </row>
    <row r="7" spans="2:7" ht="14.25" thickTop="1" thickBot="1" x14ac:dyDescent="0.25">
      <c r="B7" s="57"/>
      <c r="C7" s="39" t="s">
        <v>187</v>
      </c>
      <c r="D7" s="3">
        <v>179.9</v>
      </c>
      <c r="E7" s="4"/>
      <c r="F7" s="4">
        <f t="shared" si="0"/>
        <v>179.9</v>
      </c>
      <c r="G7" s="16">
        <f t="shared" si="1"/>
        <v>3.8232557613866257E-5</v>
      </c>
    </row>
    <row r="8" spans="2:7" ht="14.25" thickTop="1" thickBot="1" x14ac:dyDescent="0.25">
      <c r="B8" s="57"/>
      <c r="C8" s="39" t="s">
        <v>11</v>
      </c>
      <c r="D8" s="3">
        <v>13978.06</v>
      </c>
      <c r="E8" s="4"/>
      <c r="F8" s="4">
        <f t="shared" si="0"/>
        <v>13978.06</v>
      </c>
      <c r="G8" s="16">
        <f t="shared" si="1"/>
        <v>2.9706335979993292E-3</v>
      </c>
    </row>
    <row r="9" spans="2:7" ht="14.25" thickTop="1" thickBot="1" x14ac:dyDescent="0.25">
      <c r="B9" s="57"/>
      <c r="C9" s="11" t="s">
        <v>12</v>
      </c>
      <c r="D9" s="12">
        <v>198637.25</v>
      </c>
      <c r="E9" s="13">
        <v>51369.599999999999</v>
      </c>
      <c r="F9" s="13">
        <f t="shared" si="0"/>
        <v>250006.85</v>
      </c>
      <c r="G9" s="38">
        <f t="shared" si="1"/>
        <v>5.3131747062180205E-2</v>
      </c>
    </row>
    <row r="10" spans="2:7" ht="14.25" thickTop="1" thickBot="1" x14ac:dyDescent="0.25">
      <c r="B10" s="57"/>
      <c r="C10" s="39" t="s">
        <v>13</v>
      </c>
      <c r="D10" s="3">
        <v>4907.8</v>
      </c>
      <c r="E10" s="4">
        <v>26044.880000000001</v>
      </c>
      <c r="F10" s="4">
        <f t="shared" si="0"/>
        <v>30952.68</v>
      </c>
      <c r="G10" s="16">
        <f t="shared" si="1"/>
        <v>6.5780996186968642E-3</v>
      </c>
    </row>
    <row r="11" spans="2:7" ht="14.25" thickTop="1" thickBot="1" x14ac:dyDescent="0.25">
      <c r="B11" s="57"/>
      <c r="C11" s="39" t="s">
        <v>14</v>
      </c>
      <c r="D11" s="3">
        <v>18840</v>
      </c>
      <c r="E11" s="4">
        <v>25310.87</v>
      </c>
      <c r="F11" s="4">
        <f t="shared" si="0"/>
        <v>44150.869999999995</v>
      </c>
      <c r="G11" s="16">
        <f t="shared" si="1"/>
        <v>9.3829943356160041E-3</v>
      </c>
    </row>
    <row r="12" spans="2:7" ht="14.25" thickTop="1" thickBot="1" x14ac:dyDescent="0.25">
      <c r="B12" s="57"/>
      <c r="C12" s="39" t="s">
        <v>17</v>
      </c>
      <c r="D12" s="3">
        <v>9142.9500000000007</v>
      </c>
      <c r="E12" s="4"/>
      <c r="F12" s="4">
        <f t="shared" si="0"/>
        <v>9142.9500000000007</v>
      </c>
      <c r="G12" s="16">
        <f t="shared" si="1"/>
        <v>1.9430703870800363E-3</v>
      </c>
    </row>
    <row r="13" spans="2:7" ht="14.25" thickTop="1" thickBot="1" x14ac:dyDescent="0.25">
      <c r="B13" s="57"/>
      <c r="C13" s="39" t="s">
        <v>18</v>
      </c>
      <c r="D13" s="3">
        <v>6527.98</v>
      </c>
      <c r="E13" s="4">
        <v>1645.06</v>
      </c>
      <c r="F13" s="4">
        <f t="shared" si="0"/>
        <v>8173.0399999999991</v>
      </c>
      <c r="G13" s="16">
        <f t="shared" si="1"/>
        <v>1.7369439837711697E-3</v>
      </c>
    </row>
    <row r="14" spans="2:7" ht="14.25" thickTop="1" thickBot="1" x14ac:dyDescent="0.25">
      <c r="B14" s="57"/>
      <c r="C14" s="39" t="s">
        <v>20</v>
      </c>
      <c r="D14" s="3">
        <v>10465.08</v>
      </c>
      <c r="E14" s="4"/>
      <c r="F14" s="4">
        <f t="shared" si="0"/>
        <v>10465.08</v>
      </c>
      <c r="G14" s="16">
        <f t="shared" si="1"/>
        <v>2.2240509951846552E-3</v>
      </c>
    </row>
    <row r="15" spans="2:7" ht="14.25" thickTop="1" thickBot="1" x14ac:dyDescent="0.25">
      <c r="B15" s="57"/>
      <c r="C15" s="39" t="s">
        <v>21</v>
      </c>
      <c r="D15" s="3">
        <v>4894.7700000000004</v>
      </c>
      <c r="E15" s="4">
        <v>2593.4</v>
      </c>
      <c r="F15" s="4">
        <f t="shared" si="0"/>
        <v>7488.17</v>
      </c>
      <c r="G15" s="16">
        <f t="shared" si="1"/>
        <v>1.5913946133820172E-3</v>
      </c>
    </row>
    <row r="16" spans="2:7" ht="14.25" thickTop="1" thickBot="1" x14ac:dyDescent="0.25">
      <c r="B16" s="57"/>
      <c r="C16" s="39" t="s">
        <v>22</v>
      </c>
      <c r="D16" s="3">
        <v>16714.04</v>
      </c>
      <c r="E16" s="4">
        <v>562.32000000000005</v>
      </c>
      <c r="F16" s="4">
        <f t="shared" si="0"/>
        <v>17276.36</v>
      </c>
      <c r="G16" s="16">
        <f t="shared" si="1"/>
        <v>3.671592157075567E-3</v>
      </c>
    </row>
    <row r="17" spans="2:7" ht="14.25" thickTop="1" thickBot="1" x14ac:dyDescent="0.25">
      <c r="B17" s="57"/>
      <c r="C17" s="39" t="s">
        <v>23</v>
      </c>
      <c r="D17" s="3">
        <v>7352.69</v>
      </c>
      <c r="E17" s="4">
        <v>10583.74</v>
      </c>
      <c r="F17" s="4">
        <f t="shared" si="0"/>
        <v>17936.43</v>
      </c>
      <c r="G17" s="16">
        <f t="shared" si="1"/>
        <v>3.8118710025685336E-3</v>
      </c>
    </row>
    <row r="18" spans="2:7" ht="14.25" thickTop="1" thickBot="1" x14ac:dyDescent="0.25">
      <c r="B18" s="57"/>
      <c r="C18" s="39" t="s">
        <v>24</v>
      </c>
      <c r="D18" s="3">
        <v>275</v>
      </c>
      <c r="E18" s="4">
        <v>389.5</v>
      </c>
      <c r="F18" s="4">
        <f t="shared" si="0"/>
        <v>664.5</v>
      </c>
      <c r="G18" s="16">
        <f t="shared" si="1"/>
        <v>1.4122031425466443E-4</v>
      </c>
    </row>
    <row r="19" spans="2:7" ht="14.25" thickTop="1" thickBot="1" x14ac:dyDescent="0.25">
      <c r="B19" s="57"/>
      <c r="C19" s="39" t="s">
        <v>25</v>
      </c>
      <c r="D19" s="3">
        <v>7971.9</v>
      </c>
      <c r="E19" s="4">
        <v>181.56</v>
      </c>
      <c r="F19" s="4">
        <f t="shared" si="0"/>
        <v>8153.46</v>
      </c>
      <c r="G19" s="16">
        <f t="shared" si="1"/>
        <v>1.732782819357165E-3</v>
      </c>
    </row>
    <row r="20" spans="2:7" ht="14.25" thickTop="1" thickBot="1" x14ac:dyDescent="0.25">
      <c r="B20" s="57"/>
      <c r="C20" s="39" t="s">
        <v>26</v>
      </c>
      <c r="D20" s="3">
        <v>408.8</v>
      </c>
      <c r="E20" s="4"/>
      <c r="F20" s="4">
        <f t="shared" si="0"/>
        <v>408.8</v>
      </c>
      <c r="G20" s="16">
        <f t="shared" si="1"/>
        <v>8.6878652321003479E-5</v>
      </c>
    </row>
    <row r="21" spans="2:7" ht="14.25" thickTop="1" thickBot="1" x14ac:dyDescent="0.25">
      <c r="B21" s="57"/>
      <c r="C21" s="39" t="s">
        <v>27</v>
      </c>
      <c r="D21" s="3">
        <v>49550.25</v>
      </c>
      <c r="E21" s="4">
        <v>650.87</v>
      </c>
      <c r="F21" s="4">
        <f t="shared" si="0"/>
        <v>50201.120000000003</v>
      </c>
      <c r="G21" s="16">
        <f t="shared" si="1"/>
        <v>1.0668800515178508E-2</v>
      </c>
    </row>
    <row r="22" spans="2:7" ht="14.25" thickTop="1" thickBot="1" x14ac:dyDescent="0.25">
      <c r="B22" s="57"/>
      <c r="C22" s="39" t="s">
        <v>28</v>
      </c>
      <c r="D22" s="3">
        <v>282</v>
      </c>
      <c r="E22" s="4"/>
      <c r="F22" s="4">
        <f t="shared" si="0"/>
        <v>282</v>
      </c>
      <c r="G22" s="16">
        <f t="shared" si="1"/>
        <v>5.9930968577600249E-5</v>
      </c>
    </row>
    <row r="23" spans="2:7" ht="14.25" thickTop="1" thickBot="1" x14ac:dyDescent="0.25">
      <c r="B23" s="57"/>
      <c r="C23" s="39" t="s">
        <v>29</v>
      </c>
      <c r="D23" s="3">
        <v>8399.2999999999993</v>
      </c>
      <c r="E23" s="4"/>
      <c r="F23" s="4">
        <f t="shared" si="0"/>
        <v>8399.2999999999993</v>
      </c>
      <c r="G23" s="16">
        <f t="shared" si="1"/>
        <v>1.7850290226022615E-3</v>
      </c>
    </row>
    <row r="24" spans="2:7" ht="14.25" thickTop="1" thickBot="1" x14ac:dyDescent="0.25">
      <c r="B24" s="57"/>
      <c r="C24" s="39" t="s">
        <v>30</v>
      </c>
      <c r="D24" s="3">
        <v>1467.7</v>
      </c>
      <c r="E24" s="4"/>
      <c r="F24" s="4">
        <f t="shared" si="0"/>
        <v>1467.7</v>
      </c>
      <c r="G24" s="16">
        <f t="shared" si="1"/>
        <v>3.1191731411824074E-4</v>
      </c>
    </row>
    <row r="25" spans="2:7" ht="14.25" thickTop="1" thickBot="1" x14ac:dyDescent="0.25">
      <c r="B25" s="57"/>
      <c r="C25" s="39" t="s">
        <v>188</v>
      </c>
      <c r="D25" s="3">
        <v>1192.3699999999999</v>
      </c>
      <c r="E25" s="4"/>
      <c r="F25" s="4">
        <f t="shared" si="0"/>
        <v>1192.3699999999999</v>
      </c>
      <c r="G25" s="16">
        <f t="shared" si="1"/>
        <v>2.5340386171231633E-4</v>
      </c>
    </row>
    <row r="26" spans="2:7" ht="14.25" thickTop="1" thickBot="1" x14ac:dyDescent="0.25">
      <c r="B26" s="57"/>
      <c r="C26" s="39" t="s">
        <v>32</v>
      </c>
      <c r="D26" s="3">
        <v>45122.5</v>
      </c>
      <c r="E26" s="4">
        <v>694.8</v>
      </c>
      <c r="F26" s="4">
        <f t="shared" si="0"/>
        <v>45817.3</v>
      </c>
      <c r="G26" s="16">
        <f t="shared" si="1"/>
        <v>9.7371459808882413E-3</v>
      </c>
    </row>
    <row r="27" spans="2:7" ht="14.25" thickTop="1" thickBot="1" x14ac:dyDescent="0.25">
      <c r="B27" s="57"/>
      <c r="C27" s="39" t="s">
        <v>34</v>
      </c>
      <c r="D27" s="3">
        <v>55.6</v>
      </c>
      <c r="E27" s="4"/>
      <c r="F27" s="4">
        <f t="shared" si="0"/>
        <v>55.6</v>
      </c>
      <c r="G27" s="16">
        <f t="shared" si="1"/>
        <v>1.1816176783385014E-5</v>
      </c>
    </row>
    <row r="28" spans="2:7" ht="14.25" thickTop="1" thickBot="1" x14ac:dyDescent="0.25">
      <c r="B28" s="57"/>
      <c r="C28" s="39" t="s">
        <v>36</v>
      </c>
      <c r="D28" s="3">
        <v>318.72000000000003</v>
      </c>
      <c r="E28" s="4"/>
      <c r="F28" s="4">
        <f t="shared" si="0"/>
        <v>318.72000000000003</v>
      </c>
      <c r="G28" s="16">
        <f t="shared" si="1"/>
        <v>6.7734745762598416E-5</v>
      </c>
    </row>
    <row r="29" spans="2:7" ht="14.25" thickTop="1" thickBot="1" x14ac:dyDescent="0.25">
      <c r="B29" s="57"/>
      <c r="C29" s="39" t="s">
        <v>37</v>
      </c>
      <c r="D29" s="3">
        <v>3889</v>
      </c>
      <c r="E29" s="4">
        <v>629.84</v>
      </c>
      <c r="F29" s="4">
        <f t="shared" si="0"/>
        <v>4518.84</v>
      </c>
      <c r="G29" s="16">
        <f t="shared" si="1"/>
        <v>9.603491420113585E-4</v>
      </c>
    </row>
    <row r="30" spans="2:7" ht="14.25" thickTop="1" thickBot="1" x14ac:dyDescent="0.25">
      <c r="B30" s="57"/>
      <c r="C30" s="39" t="s">
        <v>40</v>
      </c>
      <c r="D30" s="3">
        <v>2370.37</v>
      </c>
      <c r="E30" s="4">
        <v>3396.06</v>
      </c>
      <c r="F30" s="4">
        <f t="shared" si="0"/>
        <v>5766.43</v>
      </c>
      <c r="G30" s="16">
        <f t="shared" si="1"/>
        <v>1.2254884224642958E-3</v>
      </c>
    </row>
    <row r="31" spans="2:7" ht="14.25" thickTop="1" thickBot="1" x14ac:dyDescent="0.25">
      <c r="B31" s="57"/>
      <c r="C31" s="39" t="s">
        <v>42</v>
      </c>
      <c r="D31" s="3">
        <v>1157</v>
      </c>
      <c r="E31" s="4"/>
      <c r="F31" s="4">
        <f t="shared" si="0"/>
        <v>1157</v>
      </c>
      <c r="G31" s="16">
        <f t="shared" si="1"/>
        <v>2.4588698810029604E-4</v>
      </c>
    </row>
    <row r="32" spans="2:7" ht="14.25" thickTop="1" thickBot="1" x14ac:dyDescent="0.25">
      <c r="B32" s="57"/>
      <c r="C32" s="39" t="s">
        <v>190</v>
      </c>
      <c r="D32" s="3">
        <v>1100</v>
      </c>
      <c r="E32" s="4"/>
      <c r="F32" s="4">
        <f t="shared" si="0"/>
        <v>1100</v>
      </c>
      <c r="G32" s="16">
        <f t="shared" si="1"/>
        <v>2.3377328168567473E-4</v>
      </c>
    </row>
    <row r="33" spans="2:7" ht="14.25" thickTop="1" thickBot="1" x14ac:dyDescent="0.25">
      <c r="B33" s="57"/>
      <c r="C33" s="39" t="s">
        <v>211</v>
      </c>
      <c r="D33" s="3">
        <v>1869.6</v>
      </c>
      <c r="E33" s="4"/>
      <c r="F33" s="4">
        <f t="shared" si="0"/>
        <v>1869.6</v>
      </c>
      <c r="G33" s="16">
        <f t="shared" si="1"/>
        <v>3.9732957039957949E-4</v>
      </c>
    </row>
    <row r="34" spans="2:7" ht="14.25" thickTop="1" thickBot="1" x14ac:dyDescent="0.25">
      <c r="B34" s="57"/>
      <c r="C34" s="11" t="s">
        <v>48</v>
      </c>
      <c r="D34" s="12">
        <v>494634.82</v>
      </c>
      <c r="E34" s="13"/>
      <c r="F34" s="13">
        <f t="shared" si="0"/>
        <v>494634.82</v>
      </c>
      <c r="G34" s="38">
        <f t="shared" si="1"/>
        <v>0.10512036827945728</v>
      </c>
    </row>
    <row r="35" spans="2:7" ht="14.25" thickTop="1" thickBot="1" x14ac:dyDescent="0.25">
      <c r="B35" s="57"/>
      <c r="C35" s="11" t="s">
        <v>49</v>
      </c>
      <c r="D35" s="12">
        <v>388509.19</v>
      </c>
      <c r="E35" s="13"/>
      <c r="F35" s="13">
        <f t="shared" si="0"/>
        <v>388509.19</v>
      </c>
      <c r="G35" s="38">
        <f t="shared" si="1"/>
        <v>8.2566425737584839E-2</v>
      </c>
    </row>
    <row r="36" spans="2:7" ht="14.25" thickTop="1" thickBot="1" x14ac:dyDescent="0.25">
      <c r="B36" s="57"/>
      <c r="C36" s="11" t="s">
        <v>50</v>
      </c>
      <c r="D36" s="12">
        <v>296740.96000000002</v>
      </c>
      <c r="E36" s="13"/>
      <c r="F36" s="13">
        <f t="shared" si="0"/>
        <v>296740.96000000002</v>
      </c>
      <c r="G36" s="38">
        <f t="shared" si="1"/>
        <v>6.3063734572506858E-2</v>
      </c>
    </row>
    <row r="37" spans="2:7" ht="14.25" thickTop="1" thickBot="1" x14ac:dyDescent="0.25">
      <c r="B37" s="57"/>
      <c r="C37" s="39" t="s">
        <v>51</v>
      </c>
      <c r="D37" s="3">
        <v>197642.1</v>
      </c>
      <c r="E37" s="4"/>
      <c r="F37" s="4">
        <f t="shared" si="0"/>
        <v>197642.1</v>
      </c>
      <c r="G37" s="16">
        <f t="shared" si="1"/>
        <v>4.2003129378407542E-2</v>
      </c>
    </row>
    <row r="38" spans="2:7" ht="14.25" thickTop="1" thickBot="1" x14ac:dyDescent="0.25">
      <c r="B38" s="57"/>
      <c r="C38" s="39" t="s">
        <v>56</v>
      </c>
      <c r="D38" s="3">
        <v>8340</v>
      </c>
      <c r="E38" s="4">
        <v>67709</v>
      </c>
      <c r="F38" s="4">
        <f t="shared" si="0"/>
        <v>76049</v>
      </c>
      <c r="G38" s="16">
        <f t="shared" si="1"/>
        <v>1.6162022089921707E-2</v>
      </c>
    </row>
    <row r="39" spans="2:7" ht="14.25" thickTop="1" thickBot="1" x14ac:dyDescent="0.25">
      <c r="B39" s="57"/>
      <c r="C39" s="39" t="s">
        <v>57</v>
      </c>
      <c r="D39" s="3">
        <v>13077.36</v>
      </c>
      <c r="E39" s="4">
        <v>30694.87</v>
      </c>
      <c r="F39" s="4">
        <f t="shared" si="0"/>
        <v>43772.229999999996</v>
      </c>
      <c r="G39" s="16">
        <f t="shared" si="1"/>
        <v>9.3025253216364907E-3</v>
      </c>
    </row>
    <row r="40" spans="2:7" ht="14.25" thickTop="1" thickBot="1" x14ac:dyDescent="0.25">
      <c r="B40" s="57"/>
      <c r="C40" s="39" t="s">
        <v>61</v>
      </c>
      <c r="D40" s="3"/>
      <c r="E40" s="4">
        <v>6435.75</v>
      </c>
      <c r="F40" s="4">
        <f t="shared" si="0"/>
        <v>6435.75</v>
      </c>
      <c r="G40" s="16">
        <f t="shared" si="1"/>
        <v>1.3677330887350736E-3</v>
      </c>
    </row>
    <row r="41" spans="2:7" ht="14.25" thickTop="1" thickBot="1" x14ac:dyDescent="0.25">
      <c r="B41" s="57"/>
      <c r="C41" s="39" t="s">
        <v>63</v>
      </c>
      <c r="D41" s="3">
        <v>213122.38</v>
      </c>
      <c r="E41" s="4">
        <v>5066.5200000000004</v>
      </c>
      <c r="F41" s="4">
        <f t="shared" si="0"/>
        <v>218188.9</v>
      </c>
      <c r="G41" s="16">
        <f t="shared" si="1"/>
        <v>4.6369759254897738E-2</v>
      </c>
    </row>
    <row r="42" spans="2:7" ht="14.25" thickTop="1" thickBot="1" x14ac:dyDescent="0.25">
      <c r="B42" s="57"/>
      <c r="C42" s="39" t="s">
        <v>64</v>
      </c>
      <c r="D42" s="3">
        <v>15748.71</v>
      </c>
      <c r="E42" s="4">
        <v>203.12</v>
      </c>
      <c r="F42" s="4">
        <f t="shared" si="0"/>
        <v>15951.83</v>
      </c>
      <c r="G42" s="16">
        <f t="shared" si="1"/>
        <v>3.3901014981745424E-3</v>
      </c>
    </row>
    <row r="43" spans="2:7" ht="14.25" thickTop="1" thickBot="1" x14ac:dyDescent="0.25">
      <c r="B43" s="57"/>
      <c r="C43" s="39" t="s">
        <v>65</v>
      </c>
      <c r="D43" s="3">
        <v>1539.77</v>
      </c>
      <c r="E43" s="4">
        <v>2383.8000000000002</v>
      </c>
      <c r="F43" s="4">
        <f t="shared" si="0"/>
        <v>3923.57</v>
      </c>
      <c r="G43" s="16">
        <f t="shared" si="1"/>
        <v>8.3384166802132986E-4</v>
      </c>
    </row>
    <row r="44" spans="2:7" ht="14.25" thickTop="1" thickBot="1" x14ac:dyDescent="0.25">
      <c r="B44" s="57"/>
      <c r="C44" s="39" t="s">
        <v>67</v>
      </c>
      <c r="D44" s="3"/>
      <c r="E44" s="4">
        <v>9458.89</v>
      </c>
      <c r="F44" s="4">
        <f t="shared" si="0"/>
        <v>9458.89</v>
      </c>
      <c r="G44" s="16">
        <f t="shared" si="1"/>
        <v>2.0102143240034653E-3</v>
      </c>
    </row>
    <row r="45" spans="2:7" ht="14.25" thickTop="1" thickBot="1" x14ac:dyDescent="0.25">
      <c r="B45" s="57"/>
      <c r="C45" s="39" t="s">
        <v>69</v>
      </c>
      <c r="D45" s="3">
        <v>7367</v>
      </c>
      <c r="E45" s="4">
        <v>2586.4</v>
      </c>
      <c r="F45" s="4">
        <f t="shared" si="0"/>
        <v>9953.4</v>
      </c>
      <c r="G45" s="16">
        <f t="shared" si="1"/>
        <v>2.115308165391086E-3</v>
      </c>
    </row>
    <row r="46" spans="2:7" ht="14.25" thickTop="1" thickBot="1" x14ac:dyDescent="0.25">
      <c r="B46" s="57"/>
      <c r="C46" s="39" t="s">
        <v>70</v>
      </c>
      <c r="D46" s="3">
        <v>8528.74</v>
      </c>
      <c r="E46" s="4"/>
      <c r="F46" s="4">
        <f t="shared" si="0"/>
        <v>8528.74</v>
      </c>
      <c r="G46" s="16">
        <f t="shared" si="1"/>
        <v>1.8125377622217104E-3</v>
      </c>
    </row>
    <row r="47" spans="2:7" ht="14.25" thickTop="1" thickBot="1" x14ac:dyDescent="0.25">
      <c r="B47" s="57"/>
      <c r="C47" s="39" t="s">
        <v>71</v>
      </c>
      <c r="D47" s="3">
        <v>352.32</v>
      </c>
      <c r="E47" s="4"/>
      <c r="F47" s="4">
        <f t="shared" si="0"/>
        <v>352.32</v>
      </c>
      <c r="G47" s="16">
        <f t="shared" si="1"/>
        <v>7.4875456912269918E-5</v>
      </c>
    </row>
    <row r="48" spans="2:7" ht="14.25" thickTop="1" thickBot="1" x14ac:dyDescent="0.25">
      <c r="B48" s="57"/>
      <c r="C48" s="39" t="s">
        <v>49</v>
      </c>
      <c r="D48" s="3">
        <v>3361.24</v>
      </c>
      <c r="E48" s="4"/>
      <c r="F48" s="4">
        <f t="shared" si="0"/>
        <v>3361.24</v>
      </c>
      <c r="G48" s="16">
        <f t="shared" si="1"/>
        <v>7.1433464121196119E-4</v>
      </c>
    </row>
    <row r="49" spans="2:7" ht="14.25" thickTop="1" thickBot="1" x14ac:dyDescent="0.25">
      <c r="B49" s="57"/>
      <c r="C49" s="39" t="s">
        <v>75</v>
      </c>
      <c r="D49" s="3">
        <v>21640</v>
      </c>
      <c r="E49" s="4"/>
      <c r="F49" s="4">
        <f t="shared" si="0"/>
        <v>21640</v>
      </c>
      <c r="G49" s="16">
        <f t="shared" si="1"/>
        <v>4.5989580142527286E-3</v>
      </c>
    </row>
    <row r="50" spans="2:7" ht="14.25" thickTop="1" thickBot="1" x14ac:dyDescent="0.25">
      <c r="B50" s="57"/>
      <c r="C50" s="39" t="s">
        <v>80</v>
      </c>
      <c r="D50" s="3">
        <v>11429</v>
      </c>
      <c r="E50" s="4"/>
      <c r="F50" s="4">
        <f t="shared" si="0"/>
        <v>11429</v>
      </c>
      <c r="G50" s="16">
        <f t="shared" si="1"/>
        <v>2.4289043967141602E-3</v>
      </c>
    </row>
    <row r="51" spans="2:7" ht="14.25" thickTop="1" thickBot="1" x14ac:dyDescent="0.25">
      <c r="B51" s="57"/>
      <c r="C51" s="39" t="s">
        <v>196</v>
      </c>
      <c r="D51" s="3">
        <v>3142.7</v>
      </c>
      <c r="E51" s="4"/>
      <c r="F51" s="4">
        <f t="shared" si="0"/>
        <v>3142.7</v>
      </c>
      <c r="G51" s="16">
        <f t="shared" si="1"/>
        <v>6.678902657759726E-4</v>
      </c>
    </row>
    <row r="52" spans="2:7" ht="14.25" thickTop="1" thickBot="1" x14ac:dyDescent="0.25">
      <c r="B52" s="57"/>
      <c r="C52" s="39" t="s">
        <v>84</v>
      </c>
      <c r="D52" s="3">
        <v>57977.599999999999</v>
      </c>
      <c r="E52" s="4">
        <v>6570.5</v>
      </c>
      <c r="F52" s="4">
        <f t="shared" si="0"/>
        <v>64548.1</v>
      </c>
      <c r="G52" s="16">
        <f t="shared" si="1"/>
        <v>1.3717837421431909E-2</v>
      </c>
    </row>
    <row r="53" spans="2:7" ht="14.25" thickTop="1" thickBot="1" x14ac:dyDescent="0.25">
      <c r="B53" s="57"/>
      <c r="C53" s="39" t="s">
        <v>93</v>
      </c>
      <c r="D53" s="3">
        <v>593.9</v>
      </c>
      <c r="E53" s="4"/>
      <c r="F53" s="4">
        <f t="shared" si="0"/>
        <v>593.9</v>
      </c>
      <c r="G53" s="16">
        <f t="shared" si="1"/>
        <v>1.2621631999374747E-4</v>
      </c>
    </row>
    <row r="54" spans="2:7" ht="14.25" thickTop="1" thickBot="1" x14ac:dyDescent="0.25">
      <c r="B54" s="57"/>
      <c r="C54" s="39" t="s">
        <v>94</v>
      </c>
      <c r="D54" s="3">
        <v>182.19</v>
      </c>
      <c r="E54" s="4">
        <v>473.95</v>
      </c>
      <c r="F54" s="4">
        <f t="shared" si="0"/>
        <v>656.14</v>
      </c>
      <c r="G54" s="16">
        <f t="shared" si="1"/>
        <v>1.3944363731385328E-4</v>
      </c>
    </row>
    <row r="55" spans="2:7" ht="14.25" thickTop="1" thickBot="1" x14ac:dyDescent="0.25">
      <c r="B55" s="57"/>
      <c r="C55" s="39" t="s">
        <v>197</v>
      </c>
      <c r="D55" s="3">
        <v>5826.09</v>
      </c>
      <c r="E55" s="4"/>
      <c r="F55" s="4">
        <f t="shared" si="0"/>
        <v>5826.09</v>
      </c>
      <c r="G55" s="16">
        <f t="shared" si="1"/>
        <v>1.2381674351782661E-3</v>
      </c>
    </row>
    <row r="56" spans="2:7" ht="14.25" thickTop="1" thickBot="1" x14ac:dyDescent="0.25">
      <c r="B56" s="57"/>
      <c r="C56" s="39" t="s">
        <v>96</v>
      </c>
      <c r="D56" s="3">
        <v>132754.60999999999</v>
      </c>
      <c r="E56" s="4"/>
      <c r="F56" s="4">
        <f t="shared" si="0"/>
        <v>132754.60999999999</v>
      </c>
      <c r="G56" s="16">
        <f t="shared" si="1"/>
        <v>2.821316439872899E-2</v>
      </c>
    </row>
    <row r="57" spans="2:7" ht="14.25" thickTop="1" thickBot="1" x14ac:dyDescent="0.25">
      <c r="B57" s="57"/>
      <c r="C57" s="39" t="s">
        <v>198</v>
      </c>
      <c r="D57" s="3">
        <v>989.86</v>
      </c>
      <c r="E57" s="4"/>
      <c r="F57" s="4">
        <f t="shared" si="0"/>
        <v>989.86</v>
      </c>
      <c r="G57" s="16">
        <f t="shared" si="1"/>
        <v>2.1036620055398363E-4</v>
      </c>
    </row>
    <row r="58" spans="2:7" ht="14.25" thickTop="1" thickBot="1" x14ac:dyDescent="0.25">
      <c r="B58" s="57"/>
      <c r="C58" s="39" t="s">
        <v>97</v>
      </c>
      <c r="D58" s="3">
        <v>5419.96</v>
      </c>
      <c r="E58" s="4"/>
      <c r="F58" s="4">
        <f t="shared" si="0"/>
        <v>5419.96</v>
      </c>
      <c r="G58" s="16">
        <f t="shared" si="1"/>
        <v>1.1518562143682633E-3</v>
      </c>
    </row>
    <row r="59" spans="2:7" ht="14.25" thickTop="1" thickBot="1" x14ac:dyDescent="0.25">
      <c r="B59" s="57"/>
      <c r="C59" s="39" t="s">
        <v>76</v>
      </c>
      <c r="D59" s="3">
        <v>10050.870000000001</v>
      </c>
      <c r="E59" s="4">
        <v>1569.53</v>
      </c>
      <c r="F59" s="4">
        <f t="shared" si="0"/>
        <v>11620.400000000001</v>
      </c>
      <c r="G59" s="16">
        <f t="shared" si="1"/>
        <v>2.469580947727468E-3</v>
      </c>
    </row>
    <row r="60" spans="2:7" ht="14.25" thickTop="1" thickBot="1" x14ac:dyDescent="0.25">
      <c r="B60" s="57"/>
      <c r="C60" s="39" t="s">
        <v>90</v>
      </c>
      <c r="D60" s="3">
        <v>493.14</v>
      </c>
      <c r="E60" s="4">
        <v>536.05999999999995</v>
      </c>
      <c r="F60" s="4">
        <f t="shared" si="0"/>
        <v>1029.1999999999998</v>
      </c>
      <c r="G60" s="16">
        <f t="shared" si="1"/>
        <v>2.1872678319172399E-4</v>
      </c>
    </row>
    <row r="61" spans="2:7" ht="14.25" thickTop="1" thickBot="1" x14ac:dyDescent="0.25">
      <c r="B61" s="57"/>
      <c r="C61" s="39" t="s">
        <v>91</v>
      </c>
      <c r="D61" s="3">
        <v>0</v>
      </c>
      <c r="E61" s="4"/>
      <c r="F61" s="4">
        <f t="shared" si="0"/>
        <v>0</v>
      </c>
      <c r="G61" s="16">
        <f t="shared" si="1"/>
        <v>0</v>
      </c>
    </row>
    <row r="62" spans="2:7" ht="14.25" thickTop="1" thickBot="1" x14ac:dyDescent="0.25">
      <c r="B62" s="57"/>
      <c r="C62" s="39" t="s">
        <v>92</v>
      </c>
      <c r="D62" s="3">
        <v>0</v>
      </c>
      <c r="E62" s="4"/>
      <c r="F62" s="4">
        <f t="shared" si="0"/>
        <v>0</v>
      </c>
      <c r="G62" s="16">
        <f t="shared" si="1"/>
        <v>0</v>
      </c>
    </row>
    <row r="63" spans="2:7" ht="14.25" thickTop="1" thickBot="1" x14ac:dyDescent="0.25">
      <c r="B63" s="57" t="s">
        <v>102</v>
      </c>
      <c r="C63" s="11" t="s">
        <v>7</v>
      </c>
      <c r="D63" s="12">
        <v>533410</v>
      </c>
      <c r="E63" s="13"/>
      <c r="F63" s="13">
        <f t="shared" si="0"/>
        <v>533410</v>
      </c>
      <c r="G63" s="38">
        <f t="shared" si="1"/>
        <v>0.11336091471268706</v>
      </c>
    </row>
    <row r="64" spans="2:7" ht="14.25" thickTop="1" thickBot="1" x14ac:dyDescent="0.25">
      <c r="B64" s="57"/>
      <c r="C64" s="39" t="s">
        <v>11</v>
      </c>
      <c r="D64" s="3">
        <v>17500</v>
      </c>
      <c r="E64" s="4"/>
      <c r="F64" s="4">
        <f t="shared" si="0"/>
        <v>17500</v>
      </c>
      <c r="G64" s="16">
        <f t="shared" si="1"/>
        <v>3.719120390453916E-3</v>
      </c>
    </row>
    <row r="65" spans="2:7" ht="14.25" thickTop="1" thickBot="1" x14ac:dyDescent="0.25">
      <c r="B65" s="57"/>
      <c r="C65" s="39" t="s">
        <v>13</v>
      </c>
      <c r="D65" s="3">
        <v>144521.24</v>
      </c>
      <c r="E65" s="4">
        <v>10439.49</v>
      </c>
      <c r="F65" s="4">
        <f t="shared" si="0"/>
        <v>154960.72999999998</v>
      </c>
      <c r="G65" s="16">
        <f t="shared" si="1"/>
        <v>3.2932434895007072E-2</v>
      </c>
    </row>
    <row r="66" spans="2:7" ht="14.25" thickTop="1" thickBot="1" x14ac:dyDescent="0.25">
      <c r="B66" s="57"/>
      <c r="C66" s="39" t="s">
        <v>15</v>
      </c>
      <c r="D66" s="3">
        <v>12385.05</v>
      </c>
      <c r="E66" s="4"/>
      <c r="F66" s="4">
        <f t="shared" si="0"/>
        <v>12385.05</v>
      </c>
      <c r="G66" s="16">
        <f t="shared" si="1"/>
        <v>2.632085256673787E-3</v>
      </c>
    </row>
    <row r="67" spans="2:7" ht="14.25" thickTop="1" thickBot="1" x14ac:dyDescent="0.25">
      <c r="B67" s="57"/>
      <c r="C67" s="39" t="s">
        <v>23</v>
      </c>
      <c r="D67" s="3">
        <v>2019.4</v>
      </c>
      <c r="E67" s="4">
        <v>6307.94</v>
      </c>
      <c r="F67" s="4">
        <f t="shared" si="0"/>
        <v>8327.34</v>
      </c>
      <c r="G67" s="16">
        <f t="shared" si="1"/>
        <v>1.7697359995567151E-3</v>
      </c>
    </row>
    <row r="68" spans="2:7" ht="14.25" thickTop="1" thickBot="1" x14ac:dyDescent="0.25">
      <c r="B68" s="57"/>
      <c r="C68" s="39" t="s">
        <v>24</v>
      </c>
      <c r="D68" s="3"/>
      <c r="E68" s="4">
        <v>2110.6</v>
      </c>
      <c r="F68" s="4">
        <f t="shared" si="0"/>
        <v>2110.6</v>
      </c>
      <c r="G68" s="16">
        <f t="shared" si="1"/>
        <v>4.4854717120525916E-4</v>
      </c>
    </row>
    <row r="69" spans="2:7" ht="14.25" thickTop="1" thickBot="1" x14ac:dyDescent="0.25">
      <c r="B69" s="57"/>
      <c r="C69" s="39" t="s">
        <v>35</v>
      </c>
      <c r="D69" s="3">
        <v>92.72</v>
      </c>
      <c r="E69" s="4"/>
      <c r="F69" s="4">
        <f t="shared" ref="F69:F78" si="2">SUM(D69,E69)</f>
        <v>92.72</v>
      </c>
      <c r="G69" s="16">
        <f t="shared" ref="G69:G79" si="3">F69/$F$80</f>
        <v>1.9704962434450691E-5</v>
      </c>
    </row>
    <row r="70" spans="2:7" ht="14.25" thickTop="1" thickBot="1" x14ac:dyDescent="0.25">
      <c r="B70" s="57"/>
      <c r="C70" s="11" t="s">
        <v>48</v>
      </c>
      <c r="D70" s="12">
        <v>249147.45</v>
      </c>
      <c r="E70" s="13"/>
      <c r="F70" s="13">
        <f t="shared" si="2"/>
        <v>249147.45</v>
      </c>
      <c r="G70" s="38">
        <f t="shared" si="3"/>
        <v>5.2949106372834148E-2</v>
      </c>
    </row>
    <row r="71" spans="2:7" ht="14.25" thickTop="1" thickBot="1" x14ac:dyDescent="0.25">
      <c r="B71" s="57"/>
      <c r="C71" s="39" t="s">
        <v>49</v>
      </c>
      <c r="D71" s="3">
        <v>31648.77</v>
      </c>
      <c r="E71" s="4"/>
      <c r="F71" s="4">
        <f t="shared" si="2"/>
        <v>31648.77</v>
      </c>
      <c r="G71" s="16">
        <f t="shared" si="3"/>
        <v>6.7260334765592107E-3</v>
      </c>
    </row>
    <row r="72" spans="2:7" ht="14.25" thickTop="1" thickBot="1" x14ac:dyDescent="0.25">
      <c r="B72" s="57"/>
      <c r="C72" s="39" t="s">
        <v>50</v>
      </c>
      <c r="D72" s="3">
        <v>37092.620000000003</v>
      </c>
      <c r="E72" s="4"/>
      <c r="F72" s="4">
        <f t="shared" si="2"/>
        <v>37092.620000000003</v>
      </c>
      <c r="G72" s="16">
        <f t="shared" si="3"/>
        <v>7.8829668215633572E-3</v>
      </c>
    </row>
    <row r="73" spans="2:7" ht="14.25" thickTop="1" thickBot="1" x14ac:dyDescent="0.25">
      <c r="B73" s="57"/>
      <c r="C73" s="11" t="s">
        <v>104</v>
      </c>
      <c r="D73" s="12">
        <v>541510.35</v>
      </c>
      <c r="E73" s="13"/>
      <c r="F73" s="13">
        <f t="shared" si="2"/>
        <v>541510.35</v>
      </c>
      <c r="G73" s="38">
        <f t="shared" si="3"/>
        <v>0.1150824105329621</v>
      </c>
    </row>
    <row r="74" spans="2:7" ht="14.25" thickTop="1" thickBot="1" x14ac:dyDescent="0.25">
      <c r="B74" s="57"/>
      <c r="C74" s="39" t="s">
        <v>56</v>
      </c>
      <c r="D74" s="3"/>
      <c r="E74" s="4">
        <v>158680.35999999999</v>
      </c>
      <c r="F74" s="4">
        <f t="shared" si="2"/>
        <v>158680.35999999999</v>
      </c>
      <c r="G74" s="16">
        <f t="shared" si="3"/>
        <v>3.3722934996603879E-2</v>
      </c>
    </row>
    <row r="75" spans="2:7" ht="14.25" thickTop="1" thickBot="1" x14ac:dyDescent="0.25">
      <c r="B75" s="57"/>
      <c r="C75" s="39" t="s">
        <v>57</v>
      </c>
      <c r="D75" s="3">
        <v>1450</v>
      </c>
      <c r="E75" s="4">
        <v>11500</v>
      </c>
      <c r="F75" s="4">
        <f t="shared" si="2"/>
        <v>12950</v>
      </c>
      <c r="G75" s="16">
        <f t="shared" si="3"/>
        <v>2.7521490889358979E-3</v>
      </c>
    </row>
    <row r="76" spans="2:7" ht="14.25" thickTop="1" thickBot="1" x14ac:dyDescent="0.25">
      <c r="B76" s="57"/>
      <c r="C76" s="39" t="s">
        <v>63</v>
      </c>
      <c r="D76" s="3">
        <v>231027.66</v>
      </c>
      <c r="E76" s="4">
        <v>2891.52</v>
      </c>
      <c r="F76" s="4">
        <f t="shared" si="2"/>
        <v>233919.18</v>
      </c>
      <c r="G76" s="16">
        <f t="shared" si="3"/>
        <v>4.9712776688929136E-2</v>
      </c>
    </row>
    <row r="77" spans="2:7" ht="14.25" thickTop="1" thickBot="1" x14ac:dyDescent="0.25">
      <c r="B77" s="57"/>
      <c r="C77" s="39" t="s">
        <v>45</v>
      </c>
      <c r="D77" s="3">
        <v>8510</v>
      </c>
      <c r="E77" s="4"/>
      <c r="F77" s="4">
        <f t="shared" si="2"/>
        <v>8510</v>
      </c>
      <c r="G77" s="16">
        <f t="shared" si="3"/>
        <v>1.8085551155864472E-3</v>
      </c>
    </row>
    <row r="78" spans="2:7" ht="14.25" thickTop="1" thickBot="1" x14ac:dyDescent="0.25">
      <c r="B78" s="57"/>
      <c r="C78" s="39" t="s">
        <v>72</v>
      </c>
      <c r="D78" s="3"/>
      <c r="E78" s="4">
        <v>2319.63</v>
      </c>
      <c r="F78" s="4">
        <f t="shared" si="2"/>
        <v>2319.63</v>
      </c>
      <c r="G78" s="16">
        <f t="shared" si="3"/>
        <v>4.9297047036049244E-4</v>
      </c>
    </row>
    <row r="79" spans="2:7" ht="14.25" thickTop="1" thickBot="1" x14ac:dyDescent="0.25">
      <c r="B79" s="57"/>
      <c r="C79" s="39" t="s">
        <v>83</v>
      </c>
      <c r="D79" s="3">
        <v>4647.05</v>
      </c>
      <c r="E79" s="4"/>
      <c r="F79" s="4">
        <f>SUM(D79,E79)</f>
        <v>4647.05</v>
      </c>
      <c r="G79" s="16">
        <f t="shared" si="3"/>
        <v>9.8759648059764987E-4</v>
      </c>
    </row>
    <row r="80" spans="2:7" ht="13.5" thickTop="1" x14ac:dyDescent="0.2">
      <c r="B80" s="44"/>
      <c r="C80" s="17"/>
      <c r="D80" s="5">
        <v>4253423.26</v>
      </c>
      <c r="E80" s="6">
        <v>451990.43</v>
      </c>
      <c r="F80" s="6">
        <f>SUM(F4:F79)</f>
        <v>4705413.6899999995</v>
      </c>
      <c r="G80" s="34">
        <f>SUM(G4:G79)</f>
        <v>1.0000000000000002</v>
      </c>
    </row>
  </sheetData>
  <mergeCells count="3">
    <mergeCell ref="B4:B62"/>
    <mergeCell ref="B63:B79"/>
    <mergeCell ref="B1:G1"/>
  </mergeCells>
  <conditionalFormatting sqref="G4:G79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2"/>
  <sheetViews>
    <sheetView showGridLines="0" zoomScale="90" zoomScaleNormal="90" workbookViewId="0">
      <selection activeCell="B1" sqref="B1:G1"/>
    </sheetView>
  </sheetViews>
  <sheetFormatPr defaultRowHeight="12.75" x14ac:dyDescent="0.2"/>
  <cols>
    <col min="2" max="2" width="54.28515625" style="43" customWidth="1"/>
    <col min="3" max="3" width="66.85546875" style="8" customWidth="1"/>
    <col min="4" max="5" width="14.28515625" hidden="1" customWidth="1"/>
    <col min="6" max="7" width="14.28515625" customWidth="1"/>
  </cols>
  <sheetData>
    <row r="1" spans="2:7" ht="58.5" customHeight="1" x14ac:dyDescent="0.2">
      <c r="B1" s="58" t="s">
        <v>219</v>
      </c>
      <c r="C1" s="58"/>
      <c r="D1" s="58"/>
      <c r="E1" s="58"/>
      <c r="F1" s="58"/>
      <c r="G1" s="58"/>
    </row>
    <row r="3" spans="2:7" ht="14.25" customHeight="1" thickBot="1" x14ac:dyDescent="0.25">
      <c r="B3" s="40" t="s">
        <v>111</v>
      </c>
      <c r="C3" s="18" t="s">
        <v>108</v>
      </c>
      <c r="D3" s="29" t="s">
        <v>218</v>
      </c>
      <c r="E3" s="19" t="s">
        <v>1</v>
      </c>
      <c r="F3" s="19" t="s">
        <v>109</v>
      </c>
      <c r="G3" s="19" t="s">
        <v>112</v>
      </c>
    </row>
    <row r="4" spans="2:7" ht="14.25" thickTop="1" thickBot="1" x14ac:dyDescent="0.25">
      <c r="B4" s="57" t="s">
        <v>5</v>
      </c>
      <c r="C4" s="39" t="s">
        <v>6</v>
      </c>
      <c r="D4" s="3">
        <v>9788.18</v>
      </c>
      <c r="E4" s="4"/>
      <c r="F4" s="4">
        <f>SUM(D4,E4)</f>
        <v>9788.18</v>
      </c>
      <c r="G4" s="16">
        <f>F4/$F$82</f>
        <v>3.5858694824588279E-3</v>
      </c>
    </row>
    <row r="5" spans="2:7" ht="14.25" thickTop="1" thickBot="1" x14ac:dyDescent="0.25">
      <c r="B5" s="57"/>
      <c r="C5" s="39" t="s">
        <v>7</v>
      </c>
      <c r="D5" s="3">
        <v>59175</v>
      </c>
      <c r="E5" s="4">
        <v>400</v>
      </c>
      <c r="F5" s="4">
        <f t="shared" ref="F5:F68" si="0">SUM(D5,E5)</f>
        <v>59575</v>
      </c>
      <c r="G5" s="16">
        <f t="shared" ref="G5:G68" si="1">F5/$F$82</f>
        <v>2.1825117071558212E-2</v>
      </c>
    </row>
    <row r="6" spans="2:7" ht="14.25" thickTop="1" thickBot="1" x14ac:dyDescent="0.25">
      <c r="B6" s="57"/>
      <c r="C6" s="39" t="s">
        <v>9</v>
      </c>
      <c r="D6" s="3">
        <v>7865.44</v>
      </c>
      <c r="E6" s="4"/>
      <c r="F6" s="4">
        <f t="shared" si="0"/>
        <v>7865.44</v>
      </c>
      <c r="G6" s="16">
        <f t="shared" si="1"/>
        <v>2.8814796276847138E-3</v>
      </c>
    </row>
    <row r="7" spans="2:7" ht="14.25" thickTop="1" thickBot="1" x14ac:dyDescent="0.25">
      <c r="B7" s="57"/>
      <c r="C7" s="39" t="s">
        <v>10</v>
      </c>
      <c r="D7" s="3"/>
      <c r="E7" s="4">
        <v>274.56</v>
      </c>
      <c r="F7" s="4">
        <f t="shared" si="0"/>
        <v>274.56</v>
      </c>
      <c r="G7" s="16">
        <f t="shared" si="1"/>
        <v>1.0058420718702514E-4</v>
      </c>
    </row>
    <row r="8" spans="2:7" ht="14.25" thickTop="1" thickBot="1" x14ac:dyDescent="0.25">
      <c r="B8" s="57"/>
      <c r="C8" s="39" t="s">
        <v>12</v>
      </c>
      <c r="D8" s="3">
        <v>24387.05</v>
      </c>
      <c r="E8" s="4"/>
      <c r="F8" s="4">
        <f t="shared" si="0"/>
        <v>24387.05</v>
      </c>
      <c r="G8" s="16">
        <f t="shared" si="1"/>
        <v>8.9341203739814294E-3</v>
      </c>
    </row>
    <row r="9" spans="2:7" ht="14.25" thickTop="1" thickBot="1" x14ac:dyDescent="0.25">
      <c r="B9" s="57"/>
      <c r="C9" s="39" t="s">
        <v>13</v>
      </c>
      <c r="D9" s="3"/>
      <c r="E9" s="4">
        <v>555.45000000000005</v>
      </c>
      <c r="F9" s="4">
        <f t="shared" si="0"/>
        <v>555.45000000000005</v>
      </c>
      <c r="G9" s="16">
        <f t="shared" si="1"/>
        <v>2.0348739030460781E-4</v>
      </c>
    </row>
    <row r="10" spans="2:7" ht="14.25" thickTop="1" thickBot="1" x14ac:dyDescent="0.25">
      <c r="B10" s="57"/>
      <c r="C10" s="39" t="s">
        <v>15</v>
      </c>
      <c r="D10" s="3">
        <v>23.5</v>
      </c>
      <c r="E10" s="4"/>
      <c r="F10" s="4">
        <f t="shared" si="0"/>
        <v>23.5</v>
      </c>
      <c r="G10" s="16">
        <f t="shared" si="1"/>
        <v>8.6091523488311875E-6</v>
      </c>
    </row>
    <row r="11" spans="2:7" ht="14.25" thickTop="1" thickBot="1" x14ac:dyDescent="0.25">
      <c r="B11" s="57"/>
      <c r="C11" s="39" t="s">
        <v>18</v>
      </c>
      <c r="D11" s="3">
        <v>2345.04</v>
      </c>
      <c r="E11" s="4"/>
      <c r="F11" s="4">
        <f t="shared" si="0"/>
        <v>2345.04</v>
      </c>
      <c r="G11" s="16">
        <f t="shared" si="1"/>
        <v>8.590981542171527E-4</v>
      </c>
    </row>
    <row r="12" spans="2:7" ht="14.25" thickTop="1" thickBot="1" x14ac:dyDescent="0.25">
      <c r="B12" s="57"/>
      <c r="C12" s="39" t="s">
        <v>20</v>
      </c>
      <c r="D12" s="3">
        <v>12544.44</v>
      </c>
      <c r="E12" s="4"/>
      <c r="F12" s="4">
        <f t="shared" si="0"/>
        <v>12544.44</v>
      </c>
      <c r="G12" s="16">
        <f t="shared" si="1"/>
        <v>4.5956168123732722E-3</v>
      </c>
    </row>
    <row r="13" spans="2:7" ht="14.25" thickTop="1" thickBot="1" x14ac:dyDescent="0.25">
      <c r="B13" s="57"/>
      <c r="C13" s="39" t="s">
        <v>22</v>
      </c>
      <c r="D13" s="3">
        <v>1445.13</v>
      </c>
      <c r="E13" s="4">
        <v>12.88</v>
      </c>
      <c r="F13" s="4">
        <f t="shared" si="0"/>
        <v>1458.0100000000002</v>
      </c>
      <c r="G13" s="16">
        <f t="shared" si="1"/>
        <v>5.3413745600507925E-4</v>
      </c>
    </row>
    <row r="14" spans="2:7" ht="14.25" thickTop="1" thickBot="1" x14ac:dyDescent="0.25">
      <c r="B14" s="57"/>
      <c r="C14" s="39" t="s">
        <v>23</v>
      </c>
      <c r="D14" s="3">
        <v>7017.78</v>
      </c>
      <c r="E14" s="4">
        <v>2796.1</v>
      </c>
      <c r="F14" s="4">
        <f t="shared" si="0"/>
        <v>9813.8799999999992</v>
      </c>
      <c r="G14" s="16">
        <f t="shared" si="1"/>
        <v>3.5952845980062728E-3</v>
      </c>
    </row>
    <row r="15" spans="2:7" ht="14.25" thickTop="1" thickBot="1" x14ac:dyDescent="0.25">
      <c r="B15" s="57"/>
      <c r="C15" s="39" t="s">
        <v>24</v>
      </c>
      <c r="D15" s="3">
        <v>527</v>
      </c>
      <c r="E15" s="4">
        <v>252</v>
      </c>
      <c r="F15" s="4">
        <f t="shared" si="0"/>
        <v>779</v>
      </c>
      <c r="G15" s="16">
        <f t="shared" si="1"/>
        <v>2.8538424169104236E-4</v>
      </c>
    </row>
    <row r="16" spans="2:7" ht="14.25" thickTop="1" thickBot="1" x14ac:dyDescent="0.25">
      <c r="B16" s="57"/>
      <c r="C16" s="39" t="s">
        <v>25</v>
      </c>
      <c r="D16" s="3">
        <v>8013.02</v>
      </c>
      <c r="E16" s="4"/>
      <c r="F16" s="4">
        <f t="shared" si="0"/>
        <v>8013.02</v>
      </c>
      <c r="G16" s="16">
        <f t="shared" si="1"/>
        <v>2.9355451044353739E-3</v>
      </c>
    </row>
    <row r="17" spans="2:7" ht="14.25" thickTop="1" thickBot="1" x14ac:dyDescent="0.25">
      <c r="B17" s="57"/>
      <c r="C17" s="39" t="s">
        <v>27</v>
      </c>
      <c r="D17" s="3">
        <v>720.45</v>
      </c>
      <c r="E17" s="4">
        <v>602.29999999999995</v>
      </c>
      <c r="F17" s="4">
        <f t="shared" si="0"/>
        <v>1322.75</v>
      </c>
      <c r="G17" s="16">
        <f t="shared" si="1"/>
        <v>4.8458537316665756E-4</v>
      </c>
    </row>
    <row r="18" spans="2:7" ht="14.25" thickTop="1" thickBot="1" x14ac:dyDescent="0.25">
      <c r="B18" s="57"/>
      <c r="C18" s="39" t="s">
        <v>28</v>
      </c>
      <c r="D18" s="3">
        <v>1426</v>
      </c>
      <c r="E18" s="4"/>
      <c r="F18" s="4">
        <f t="shared" si="0"/>
        <v>1426</v>
      </c>
      <c r="G18" s="16">
        <f t="shared" si="1"/>
        <v>5.2241069146524569E-4</v>
      </c>
    </row>
    <row r="19" spans="2:7" ht="14.25" thickTop="1" thickBot="1" x14ac:dyDescent="0.25">
      <c r="B19" s="57"/>
      <c r="C19" s="39" t="s">
        <v>29</v>
      </c>
      <c r="D19" s="3">
        <v>155.94</v>
      </c>
      <c r="E19" s="4"/>
      <c r="F19" s="4">
        <f t="shared" si="0"/>
        <v>155.94</v>
      </c>
      <c r="G19" s="16">
        <f t="shared" si="1"/>
        <v>5.7128136905392993E-5</v>
      </c>
    </row>
    <row r="20" spans="2:7" ht="14.25" thickTop="1" thickBot="1" x14ac:dyDescent="0.25">
      <c r="B20" s="57"/>
      <c r="C20" s="39" t="s">
        <v>30</v>
      </c>
      <c r="D20" s="3">
        <v>946.29</v>
      </c>
      <c r="E20" s="4"/>
      <c r="F20" s="4">
        <f t="shared" si="0"/>
        <v>946.29</v>
      </c>
      <c r="G20" s="16">
        <f t="shared" si="1"/>
        <v>3.4667041600746658E-4</v>
      </c>
    </row>
    <row r="21" spans="2:7" ht="14.25" thickTop="1" thickBot="1" x14ac:dyDescent="0.25">
      <c r="B21" s="57"/>
      <c r="C21" s="39" t="s">
        <v>32</v>
      </c>
      <c r="D21" s="3">
        <v>22236</v>
      </c>
      <c r="E21" s="4">
        <v>513.05999999999995</v>
      </c>
      <c r="F21" s="4">
        <f t="shared" si="0"/>
        <v>22749.06</v>
      </c>
      <c r="G21" s="16">
        <f t="shared" si="1"/>
        <v>8.334047801391558E-3</v>
      </c>
    </row>
    <row r="22" spans="2:7" ht="14.25" thickTop="1" thickBot="1" x14ac:dyDescent="0.25">
      <c r="B22" s="57"/>
      <c r="C22" s="39" t="s">
        <v>35</v>
      </c>
      <c r="D22" s="3">
        <v>61.9</v>
      </c>
      <c r="E22" s="4"/>
      <c r="F22" s="4">
        <f t="shared" si="0"/>
        <v>61.9</v>
      </c>
      <c r="G22" s="16">
        <f t="shared" si="1"/>
        <v>2.267687363372981E-5</v>
      </c>
    </row>
    <row r="23" spans="2:7" ht="14.25" thickTop="1" thickBot="1" x14ac:dyDescent="0.25">
      <c r="B23" s="57"/>
      <c r="C23" s="39" t="s">
        <v>36</v>
      </c>
      <c r="D23" s="3">
        <v>296.55</v>
      </c>
      <c r="E23" s="4">
        <v>74.55</v>
      </c>
      <c r="F23" s="4">
        <f t="shared" si="0"/>
        <v>371.1</v>
      </c>
      <c r="G23" s="16">
        <f t="shared" si="1"/>
        <v>1.3595133772984058E-4</v>
      </c>
    </row>
    <row r="24" spans="2:7" ht="14.25" thickTop="1" thickBot="1" x14ac:dyDescent="0.25">
      <c r="B24" s="57"/>
      <c r="C24" s="39" t="s">
        <v>37</v>
      </c>
      <c r="D24" s="3">
        <v>1295.93</v>
      </c>
      <c r="E24" s="4">
        <v>1219.07</v>
      </c>
      <c r="F24" s="4">
        <f t="shared" si="0"/>
        <v>2515</v>
      </c>
      <c r="G24" s="16">
        <f t="shared" si="1"/>
        <v>9.2136247477916748E-4</v>
      </c>
    </row>
    <row r="25" spans="2:7" ht="14.25" thickTop="1" thickBot="1" x14ac:dyDescent="0.25">
      <c r="B25" s="57"/>
      <c r="C25" s="39" t="s">
        <v>40</v>
      </c>
      <c r="D25" s="3">
        <v>755.03</v>
      </c>
      <c r="E25" s="4"/>
      <c r="F25" s="4">
        <f t="shared" si="0"/>
        <v>755.03</v>
      </c>
      <c r="G25" s="16">
        <f t="shared" si="1"/>
        <v>2.7660290629523453E-4</v>
      </c>
    </row>
    <row r="26" spans="2:7" ht="14.25" thickTop="1" thickBot="1" x14ac:dyDescent="0.25">
      <c r="B26" s="57"/>
      <c r="C26" s="39" t="s">
        <v>41</v>
      </c>
      <c r="D26" s="3">
        <v>15860.87</v>
      </c>
      <c r="E26" s="4"/>
      <c r="F26" s="4">
        <f t="shared" si="0"/>
        <v>15860.87</v>
      </c>
      <c r="G26" s="16">
        <f t="shared" si="1"/>
        <v>5.8105806900002601E-3</v>
      </c>
    </row>
    <row r="27" spans="2:7" ht="14.25" thickTop="1" thickBot="1" x14ac:dyDescent="0.25">
      <c r="B27" s="57"/>
      <c r="C27" s="39" t="s">
        <v>42</v>
      </c>
      <c r="D27" s="3">
        <v>1239</v>
      </c>
      <c r="E27" s="4"/>
      <c r="F27" s="4">
        <f t="shared" si="0"/>
        <v>1239</v>
      </c>
      <c r="G27" s="16">
        <f t="shared" si="1"/>
        <v>4.539038195830571E-4</v>
      </c>
    </row>
    <row r="28" spans="2:7" ht="14.25" thickTop="1" thickBot="1" x14ac:dyDescent="0.25">
      <c r="B28" s="57"/>
      <c r="C28" s="39" t="s">
        <v>190</v>
      </c>
      <c r="D28" s="3">
        <v>942</v>
      </c>
      <c r="E28" s="4"/>
      <c r="F28" s="4">
        <f t="shared" si="0"/>
        <v>942</v>
      </c>
      <c r="G28" s="16">
        <f t="shared" si="1"/>
        <v>3.4509878777016931E-4</v>
      </c>
    </row>
    <row r="29" spans="2:7" ht="14.25" thickTop="1" thickBot="1" x14ac:dyDescent="0.25">
      <c r="B29" s="57"/>
      <c r="C29" s="39" t="s">
        <v>45</v>
      </c>
      <c r="D29" s="3">
        <v>3500</v>
      </c>
      <c r="E29" s="4"/>
      <c r="F29" s="4">
        <f t="shared" si="0"/>
        <v>3500</v>
      </c>
      <c r="G29" s="16">
        <f t="shared" si="1"/>
        <v>1.2822141796131556E-3</v>
      </c>
    </row>
    <row r="30" spans="2:7" ht="14.25" thickTop="1" thickBot="1" x14ac:dyDescent="0.25">
      <c r="B30" s="57"/>
      <c r="C30" s="11" t="s">
        <v>48</v>
      </c>
      <c r="D30" s="12">
        <v>182585.51</v>
      </c>
      <c r="E30" s="13">
        <v>21108.34</v>
      </c>
      <c r="F30" s="13">
        <f t="shared" si="0"/>
        <v>203693.85</v>
      </c>
      <c r="G30" s="38">
        <f t="shared" si="1"/>
        <v>7.4622612219998621E-2</v>
      </c>
    </row>
    <row r="31" spans="2:7" ht="14.25" thickTop="1" thickBot="1" x14ac:dyDescent="0.25">
      <c r="B31" s="57"/>
      <c r="C31" s="11" t="s">
        <v>49</v>
      </c>
      <c r="D31" s="12">
        <v>384550.52</v>
      </c>
      <c r="E31" s="13">
        <v>1429.48</v>
      </c>
      <c r="F31" s="13">
        <f t="shared" si="0"/>
        <v>385980</v>
      </c>
      <c r="G31" s="38">
        <f t="shared" si="1"/>
        <v>0.14140257972773879</v>
      </c>
    </row>
    <row r="32" spans="2:7" ht="14.25" thickTop="1" thickBot="1" x14ac:dyDescent="0.25">
      <c r="B32" s="57"/>
      <c r="C32" s="11" t="s">
        <v>50</v>
      </c>
      <c r="D32" s="12">
        <v>262457.90000000002</v>
      </c>
      <c r="E32" s="13"/>
      <c r="F32" s="13">
        <f t="shared" si="0"/>
        <v>262457.90000000002</v>
      </c>
      <c r="G32" s="38">
        <f t="shared" si="1"/>
        <v>9.6150640266140466E-2</v>
      </c>
    </row>
    <row r="33" spans="2:7" ht="14.25" thickTop="1" thickBot="1" x14ac:dyDescent="0.25">
      <c r="B33" s="57"/>
      <c r="C33" s="39" t="s">
        <v>51</v>
      </c>
      <c r="D33" s="3">
        <v>83735.02</v>
      </c>
      <c r="E33" s="4">
        <v>11567.04</v>
      </c>
      <c r="F33" s="4">
        <f t="shared" si="0"/>
        <v>95302.06</v>
      </c>
      <c r="G33" s="16">
        <f t="shared" si="1"/>
        <v>3.4913615050955353E-2</v>
      </c>
    </row>
    <row r="34" spans="2:7" ht="14.25" thickTop="1" thickBot="1" x14ac:dyDescent="0.25">
      <c r="B34" s="57"/>
      <c r="C34" s="39" t="s">
        <v>44</v>
      </c>
      <c r="D34" s="3">
        <v>8133</v>
      </c>
      <c r="E34" s="4"/>
      <c r="F34" s="4">
        <f t="shared" si="0"/>
        <v>8133</v>
      </c>
      <c r="G34" s="16">
        <f t="shared" si="1"/>
        <v>2.9794994065125125E-3</v>
      </c>
    </row>
    <row r="35" spans="2:7" ht="14.25" thickTop="1" thickBot="1" x14ac:dyDescent="0.25">
      <c r="B35" s="57"/>
      <c r="C35" s="39" t="s">
        <v>54</v>
      </c>
      <c r="D35" s="3">
        <v>6737</v>
      </c>
      <c r="E35" s="4"/>
      <c r="F35" s="4">
        <f t="shared" si="0"/>
        <v>6737</v>
      </c>
      <c r="G35" s="16">
        <f t="shared" si="1"/>
        <v>2.4680791223010939E-3</v>
      </c>
    </row>
    <row r="36" spans="2:7" ht="14.25" thickTop="1" thickBot="1" x14ac:dyDescent="0.25">
      <c r="B36" s="57"/>
      <c r="C36" s="11" t="s">
        <v>56</v>
      </c>
      <c r="D36" s="12">
        <v>275180.31</v>
      </c>
      <c r="E36" s="13">
        <v>90865.89</v>
      </c>
      <c r="F36" s="13">
        <f t="shared" si="0"/>
        <v>366046.2</v>
      </c>
      <c r="G36" s="38">
        <f t="shared" si="1"/>
        <v>0.13409989372386089</v>
      </c>
    </row>
    <row r="37" spans="2:7" ht="14.25" thickTop="1" thickBot="1" x14ac:dyDescent="0.25">
      <c r="B37" s="57"/>
      <c r="C37" s="39" t="s">
        <v>57</v>
      </c>
      <c r="D37" s="3">
        <v>22133.84</v>
      </c>
      <c r="E37" s="4">
        <v>10139.879999999999</v>
      </c>
      <c r="F37" s="4">
        <f t="shared" si="0"/>
        <v>32273.72</v>
      </c>
      <c r="G37" s="16">
        <f t="shared" si="1"/>
        <v>1.182337754653277E-2</v>
      </c>
    </row>
    <row r="38" spans="2:7" ht="14.25" thickTop="1" thickBot="1" x14ac:dyDescent="0.25">
      <c r="B38" s="57"/>
      <c r="C38" s="39" t="s">
        <v>60</v>
      </c>
      <c r="D38" s="3">
        <v>2370</v>
      </c>
      <c r="E38" s="4"/>
      <c r="F38" s="4">
        <f t="shared" si="0"/>
        <v>2370</v>
      </c>
      <c r="G38" s="16">
        <f t="shared" si="1"/>
        <v>8.6824217305233676E-4</v>
      </c>
    </row>
    <row r="39" spans="2:7" ht="14.25" thickTop="1" thickBot="1" x14ac:dyDescent="0.25">
      <c r="B39" s="57"/>
      <c r="C39" s="39" t="s">
        <v>61</v>
      </c>
      <c r="D39" s="3">
        <v>630</v>
      </c>
      <c r="E39" s="4"/>
      <c r="F39" s="4">
        <f t="shared" si="0"/>
        <v>630</v>
      </c>
      <c r="G39" s="16">
        <f t="shared" si="1"/>
        <v>2.3079855233036801E-4</v>
      </c>
    </row>
    <row r="40" spans="2:7" ht="14.25" thickTop="1" thickBot="1" x14ac:dyDescent="0.25">
      <c r="B40" s="57"/>
      <c r="C40" s="11" t="s">
        <v>63</v>
      </c>
      <c r="D40" s="12">
        <v>246722.21</v>
      </c>
      <c r="E40" s="13">
        <v>2608.08</v>
      </c>
      <c r="F40" s="13">
        <f t="shared" si="0"/>
        <v>249330.28999999998</v>
      </c>
      <c r="G40" s="38">
        <f t="shared" si="1"/>
        <v>9.1341380927160043E-2</v>
      </c>
    </row>
    <row r="41" spans="2:7" ht="14.25" thickTop="1" thickBot="1" x14ac:dyDescent="0.25">
      <c r="B41" s="57"/>
      <c r="C41" s="39" t="s">
        <v>64</v>
      </c>
      <c r="D41" s="3">
        <v>5369.98</v>
      </c>
      <c r="E41" s="4">
        <v>1399.92</v>
      </c>
      <c r="F41" s="4">
        <f t="shared" si="0"/>
        <v>6769.9</v>
      </c>
      <c r="G41" s="16">
        <f t="shared" si="1"/>
        <v>2.4801319355894575E-3</v>
      </c>
    </row>
    <row r="42" spans="2:7" ht="14.25" thickTop="1" thickBot="1" x14ac:dyDescent="0.25">
      <c r="B42" s="57"/>
      <c r="C42" s="39" t="s">
        <v>65</v>
      </c>
      <c r="D42" s="3">
        <v>3032.28</v>
      </c>
      <c r="E42" s="4">
        <v>354.39</v>
      </c>
      <c r="F42" s="4">
        <f t="shared" si="0"/>
        <v>3386.67</v>
      </c>
      <c r="G42" s="16">
        <f t="shared" si="1"/>
        <v>1.2406960844772816E-3</v>
      </c>
    </row>
    <row r="43" spans="2:7" ht="14.25" thickTop="1" thickBot="1" x14ac:dyDescent="0.25">
      <c r="B43" s="57"/>
      <c r="C43" s="39" t="s">
        <v>45</v>
      </c>
      <c r="D43" s="3">
        <v>14320</v>
      </c>
      <c r="E43" s="4"/>
      <c r="F43" s="4">
        <f t="shared" si="0"/>
        <v>14320</v>
      </c>
      <c r="G43" s="16">
        <f t="shared" si="1"/>
        <v>5.2460877291601107E-3</v>
      </c>
    </row>
    <row r="44" spans="2:7" ht="14.25" thickTop="1" thickBot="1" x14ac:dyDescent="0.25">
      <c r="B44" s="57"/>
      <c r="C44" s="39" t="s">
        <v>67</v>
      </c>
      <c r="D44" s="3">
        <v>12309.32</v>
      </c>
      <c r="E44" s="4">
        <v>2087.67</v>
      </c>
      <c r="F44" s="4">
        <f t="shared" si="0"/>
        <v>14396.99</v>
      </c>
      <c r="G44" s="16">
        <f t="shared" si="1"/>
        <v>5.2742927776425154E-3</v>
      </c>
    </row>
    <row r="45" spans="2:7" ht="14.25" thickTop="1" thickBot="1" x14ac:dyDescent="0.25">
      <c r="B45" s="57"/>
      <c r="C45" s="39" t="s">
        <v>68</v>
      </c>
      <c r="D45" s="3"/>
      <c r="E45" s="4">
        <v>1599.98</v>
      </c>
      <c r="F45" s="4">
        <f t="shared" si="0"/>
        <v>1599.98</v>
      </c>
      <c r="G45" s="16">
        <f t="shared" si="1"/>
        <v>5.8614772659927334E-4</v>
      </c>
    </row>
    <row r="46" spans="2:7" ht="14.25" thickTop="1" thickBot="1" x14ac:dyDescent="0.25">
      <c r="B46" s="57"/>
      <c r="C46" s="39" t="s">
        <v>70</v>
      </c>
      <c r="D46" s="3">
        <v>3330.74</v>
      </c>
      <c r="E46" s="4"/>
      <c r="F46" s="4">
        <f t="shared" si="0"/>
        <v>3330.74</v>
      </c>
      <c r="G46" s="16">
        <f t="shared" si="1"/>
        <v>1.2202063018870632E-3</v>
      </c>
    </row>
    <row r="47" spans="2:7" ht="14.25" thickTop="1" thickBot="1" x14ac:dyDescent="0.25">
      <c r="B47" s="57"/>
      <c r="C47" s="39" t="s">
        <v>71</v>
      </c>
      <c r="D47" s="3">
        <v>3914.17</v>
      </c>
      <c r="E47" s="4"/>
      <c r="F47" s="4">
        <f t="shared" si="0"/>
        <v>3914.17</v>
      </c>
      <c r="G47" s="16">
        <f t="shared" si="1"/>
        <v>1.4339440786904072E-3</v>
      </c>
    </row>
    <row r="48" spans="2:7" ht="14.25" thickTop="1" thickBot="1" x14ac:dyDescent="0.25">
      <c r="B48" s="57"/>
      <c r="C48" s="39" t="s">
        <v>73</v>
      </c>
      <c r="D48" s="3">
        <v>57549.32</v>
      </c>
      <c r="E48" s="4">
        <v>8396.76</v>
      </c>
      <c r="F48" s="4">
        <f t="shared" si="0"/>
        <v>65946.080000000002</v>
      </c>
      <c r="G48" s="16">
        <f t="shared" si="1"/>
        <v>2.4159142533115293E-2</v>
      </c>
    </row>
    <row r="49" spans="2:7" ht="14.25" thickTop="1" thickBot="1" x14ac:dyDescent="0.25">
      <c r="B49" s="57"/>
      <c r="C49" s="39" t="s">
        <v>49</v>
      </c>
      <c r="D49" s="3">
        <v>172.65</v>
      </c>
      <c r="E49" s="4">
        <v>100.83</v>
      </c>
      <c r="F49" s="4">
        <f t="shared" si="0"/>
        <v>273.48</v>
      </c>
      <c r="G49" s="16">
        <f t="shared" si="1"/>
        <v>1.0018855252588737E-4</v>
      </c>
    </row>
    <row r="50" spans="2:7" ht="14.25" thickTop="1" thickBot="1" x14ac:dyDescent="0.25">
      <c r="B50" s="57"/>
      <c r="C50" s="39" t="s">
        <v>46</v>
      </c>
      <c r="D50" s="3">
        <v>111132.67</v>
      </c>
      <c r="E50" s="4">
        <v>15519.6</v>
      </c>
      <c r="F50" s="4">
        <f t="shared" si="0"/>
        <v>126652.27</v>
      </c>
      <c r="G50" s="16">
        <f t="shared" si="1"/>
        <v>4.6398667564055397E-2</v>
      </c>
    </row>
    <row r="51" spans="2:7" ht="14.25" thickTop="1" thickBot="1" x14ac:dyDescent="0.25">
      <c r="B51" s="57"/>
      <c r="C51" s="39" t="s">
        <v>75</v>
      </c>
      <c r="D51" s="3">
        <v>14209.75</v>
      </c>
      <c r="E51" s="4"/>
      <c r="F51" s="4">
        <f t="shared" si="0"/>
        <v>14209.75</v>
      </c>
      <c r="G51" s="16">
        <f t="shared" si="1"/>
        <v>5.2056979825022961E-3</v>
      </c>
    </row>
    <row r="52" spans="2:7" ht="14.25" thickTop="1" thickBot="1" x14ac:dyDescent="0.25">
      <c r="B52" s="57"/>
      <c r="C52" s="39" t="s">
        <v>78</v>
      </c>
      <c r="D52" s="3">
        <v>2751.84</v>
      </c>
      <c r="E52" s="4"/>
      <c r="F52" s="4">
        <f t="shared" si="0"/>
        <v>2751.84</v>
      </c>
      <c r="G52" s="16">
        <f t="shared" si="1"/>
        <v>1.0081280765790474E-3</v>
      </c>
    </row>
    <row r="53" spans="2:7" ht="14.25" thickTop="1" thickBot="1" x14ac:dyDescent="0.25">
      <c r="B53" s="57"/>
      <c r="C53" s="39" t="s">
        <v>83</v>
      </c>
      <c r="D53" s="3">
        <v>52026.96</v>
      </c>
      <c r="E53" s="4">
        <v>6503.37</v>
      </c>
      <c r="F53" s="4">
        <f t="shared" si="0"/>
        <v>58530.33</v>
      </c>
      <c r="G53" s="16">
        <f t="shared" si="1"/>
        <v>2.1442405446696362E-2</v>
      </c>
    </row>
    <row r="54" spans="2:7" ht="14.25" thickTop="1" thickBot="1" x14ac:dyDescent="0.25">
      <c r="B54" s="57"/>
      <c r="C54" s="39" t="s">
        <v>85</v>
      </c>
      <c r="D54" s="3">
        <v>20287.68</v>
      </c>
      <c r="E54" s="4"/>
      <c r="F54" s="4">
        <f t="shared" si="0"/>
        <v>20287.68</v>
      </c>
      <c r="G54" s="16">
        <f t="shared" si="1"/>
        <v>7.4323288478440643E-3</v>
      </c>
    </row>
    <row r="55" spans="2:7" ht="14.25" thickTop="1" thickBot="1" x14ac:dyDescent="0.25">
      <c r="B55" s="57"/>
      <c r="C55" s="39" t="s">
        <v>89</v>
      </c>
      <c r="D55" s="3">
        <v>10809</v>
      </c>
      <c r="E55" s="4"/>
      <c r="F55" s="4">
        <f t="shared" si="0"/>
        <v>10809</v>
      </c>
      <c r="G55" s="16">
        <f t="shared" si="1"/>
        <v>3.9598437335538854E-3</v>
      </c>
    </row>
    <row r="56" spans="2:7" ht="14.25" thickTop="1" thickBot="1" x14ac:dyDescent="0.25">
      <c r="B56" s="57"/>
      <c r="C56" s="39" t="s">
        <v>94</v>
      </c>
      <c r="D56" s="3">
        <v>696.7</v>
      </c>
      <c r="E56" s="4">
        <v>173.05</v>
      </c>
      <c r="F56" s="4">
        <f t="shared" si="0"/>
        <v>869.75</v>
      </c>
      <c r="G56" s="16">
        <f t="shared" si="1"/>
        <v>3.1863022363386916E-4</v>
      </c>
    </row>
    <row r="57" spans="2:7" ht="14.25" thickTop="1" thickBot="1" x14ac:dyDescent="0.25">
      <c r="B57" s="57"/>
      <c r="C57" s="39" t="s">
        <v>97</v>
      </c>
      <c r="D57" s="3">
        <v>150</v>
      </c>
      <c r="E57" s="4"/>
      <c r="F57" s="4">
        <f t="shared" si="0"/>
        <v>150</v>
      </c>
      <c r="G57" s="16">
        <f t="shared" si="1"/>
        <v>5.4952036269135236E-5</v>
      </c>
    </row>
    <row r="58" spans="2:7" ht="14.25" thickTop="1" thickBot="1" x14ac:dyDescent="0.25">
      <c r="B58" s="57"/>
      <c r="C58" s="39" t="s">
        <v>98</v>
      </c>
      <c r="D58" s="3">
        <v>1087.3800000000001</v>
      </c>
      <c r="E58" s="4"/>
      <c r="F58" s="4">
        <f t="shared" si="0"/>
        <v>1087.3800000000001</v>
      </c>
      <c r="G58" s="16">
        <f t="shared" si="1"/>
        <v>3.983583013222152E-4</v>
      </c>
    </row>
    <row r="59" spans="2:7" ht="14.25" thickTop="1" thickBot="1" x14ac:dyDescent="0.25">
      <c r="B59" s="57"/>
      <c r="C59" s="39" t="s">
        <v>76</v>
      </c>
      <c r="D59" s="3">
        <v>18896.59</v>
      </c>
      <c r="E59" s="4">
        <v>1139.73</v>
      </c>
      <c r="F59" s="4">
        <f t="shared" si="0"/>
        <v>20036.32</v>
      </c>
      <c r="G59" s="16">
        <f t="shared" si="1"/>
        <v>7.3402438889333321E-3</v>
      </c>
    </row>
    <row r="60" spans="2:7" ht="14.25" thickTop="1" thickBot="1" x14ac:dyDescent="0.25">
      <c r="B60" s="57"/>
      <c r="C60" s="39" t="s">
        <v>90</v>
      </c>
      <c r="D60" s="3"/>
      <c r="E60" s="4">
        <v>167.31</v>
      </c>
      <c r="F60" s="4">
        <f t="shared" si="0"/>
        <v>167.31</v>
      </c>
      <c r="G60" s="16">
        <f t="shared" si="1"/>
        <v>6.1293501254593453E-5</v>
      </c>
    </row>
    <row r="61" spans="2:7" ht="14.25" thickTop="1" thickBot="1" x14ac:dyDescent="0.25">
      <c r="B61" s="57"/>
      <c r="C61" s="39" t="s">
        <v>92</v>
      </c>
      <c r="D61" s="3">
        <v>14.09</v>
      </c>
      <c r="E61" s="4"/>
      <c r="F61" s="4">
        <f t="shared" si="0"/>
        <v>14.09</v>
      </c>
      <c r="G61" s="16">
        <f t="shared" si="1"/>
        <v>5.1618279402141032E-6</v>
      </c>
    </row>
    <row r="62" spans="2:7" ht="14.25" thickTop="1" thickBot="1" x14ac:dyDescent="0.25">
      <c r="B62" s="57"/>
      <c r="C62" s="39" t="s">
        <v>93</v>
      </c>
      <c r="D62" s="3">
        <v>888.4</v>
      </c>
      <c r="E62" s="4"/>
      <c r="F62" s="4">
        <f t="shared" si="0"/>
        <v>888.4</v>
      </c>
      <c r="G62" s="16">
        <f t="shared" si="1"/>
        <v>3.2546259347666494E-4</v>
      </c>
    </row>
    <row r="63" spans="2:7" ht="14.25" thickTop="1" thickBot="1" x14ac:dyDescent="0.25">
      <c r="B63" s="57"/>
      <c r="C63" s="39" t="s">
        <v>47</v>
      </c>
      <c r="D63" s="3">
        <v>83.79</v>
      </c>
      <c r="E63" s="4"/>
      <c r="F63" s="4">
        <f t="shared" si="0"/>
        <v>83.79</v>
      </c>
      <c r="G63" s="16">
        <f t="shared" si="1"/>
        <v>3.069620745993895E-5</v>
      </c>
    </row>
    <row r="64" spans="2:7" ht="14.25" thickTop="1" thickBot="1" x14ac:dyDescent="0.25">
      <c r="B64" s="57" t="s">
        <v>102</v>
      </c>
      <c r="C64" s="11" t="s">
        <v>7</v>
      </c>
      <c r="D64" s="12">
        <v>141110</v>
      </c>
      <c r="E64" s="13"/>
      <c r="F64" s="13">
        <f t="shared" si="0"/>
        <v>141110</v>
      </c>
      <c r="G64" s="38">
        <f t="shared" si="1"/>
        <v>5.1695212252917823E-2</v>
      </c>
    </row>
    <row r="65" spans="2:7" ht="14.25" thickTop="1" thickBot="1" x14ac:dyDescent="0.25">
      <c r="B65" s="57"/>
      <c r="C65" s="39" t="s">
        <v>12</v>
      </c>
      <c r="D65" s="3"/>
      <c r="E65" s="4">
        <v>3990</v>
      </c>
      <c r="F65" s="4">
        <f t="shared" si="0"/>
        <v>3990</v>
      </c>
      <c r="G65" s="16">
        <f t="shared" si="1"/>
        <v>1.4617241647589974E-3</v>
      </c>
    </row>
    <row r="66" spans="2:7" ht="14.25" thickTop="1" thickBot="1" x14ac:dyDescent="0.25">
      <c r="B66" s="57"/>
      <c r="C66" s="39" t="s">
        <v>13</v>
      </c>
      <c r="D66" s="3">
        <v>47791.78</v>
      </c>
      <c r="E66" s="4">
        <v>7803.42</v>
      </c>
      <c r="F66" s="4">
        <f t="shared" si="0"/>
        <v>55595.199999999997</v>
      </c>
      <c r="G66" s="16">
        <f t="shared" si="1"/>
        <v>2.0367129645265516E-2</v>
      </c>
    </row>
    <row r="67" spans="2:7" ht="14.25" thickTop="1" thickBot="1" x14ac:dyDescent="0.25">
      <c r="B67" s="57"/>
      <c r="C67" s="39" t="s">
        <v>15</v>
      </c>
      <c r="D67" s="3"/>
      <c r="E67" s="4">
        <v>458.03</v>
      </c>
      <c r="F67" s="4">
        <f t="shared" si="0"/>
        <v>458.03</v>
      </c>
      <c r="G67" s="16">
        <f t="shared" si="1"/>
        <v>1.6779787448234674E-4</v>
      </c>
    </row>
    <row r="68" spans="2:7" ht="14.25" thickTop="1" thickBot="1" x14ac:dyDescent="0.25">
      <c r="B68" s="57"/>
      <c r="C68" s="39" t="s">
        <v>21</v>
      </c>
      <c r="D68" s="3"/>
      <c r="E68" s="4">
        <v>2886.01</v>
      </c>
      <c r="F68" s="4">
        <f t="shared" si="0"/>
        <v>2886.01</v>
      </c>
      <c r="G68" s="16">
        <f t="shared" si="1"/>
        <v>1.0572808412872467E-3</v>
      </c>
    </row>
    <row r="69" spans="2:7" ht="14.25" thickTop="1" thickBot="1" x14ac:dyDescent="0.25">
      <c r="B69" s="57"/>
      <c r="C69" s="39" t="s">
        <v>23</v>
      </c>
      <c r="D69" s="3"/>
      <c r="E69" s="4">
        <v>2925.15</v>
      </c>
      <c r="F69" s="4">
        <f t="shared" ref="F69:F81" si="2">SUM(D69,E69)</f>
        <v>2925.15</v>
      </c>
      <c r="G69" s="16">
        <f t="shared" ref="G69:G81" si="3">F69/$F$82</f>
        <v>1.0716196592844064E-3</v>
      </c>
    </row>
    <row r="70" spans="2:7" ht="14.25" thickTop="1" thickBot="1" x14ac:dyDescent="0.25">
      <c r="B70" s="57"/>
      <c r="C70" s="39" t="s">
        <v>24</v>
      </c>
      <c r="D70" s="3"/>
      <c r="E70" s="4">
        <v>12761.51</v>
      </c>
      <c r="F70" s="4">
        <f t="shared" si="2"/>
        <v>12761.51</v>
      </c>
      <c r="G70" s="16">
        <f t="shared" si="3"/>
        <v>4.6751397357928806E-3</v>
      </c>
    </row>
    <row r="71" spans="2:7" ht="14.25" thickTop="1" thickBot="1" x14ac:dyDescent="0.25">
      <c r="B71" s="57"/>
      <c r="C71" s="39" t="s">
        <v>25</v>
      </c>
      <c r="D71" s="3"/>
      <c r="E71" s="4">
        <v>1325.48</v>
      </c>
      <c r="F71" s="4">
        <f t="shared" si="2"/>
        <v>1325.48</v>
      </c>
      <c r="G71" s="16">
        <f t="shared" si="3"/>
        <v>4.8558550022675587E-4</v>
      </c>
    </row>
    <row r="72" spans="2:7" ht="14.25" thickTop="1" thickBot="1" x14ac:dyDescent="0.25">
      <c r="B72" s="57"/>
      <c r="C72" s="39" t="s">
        <v>27</v>
      </c>
      <c r="D72" s="3"/>
      <c r="E72" s="4">
        <v>826.24</v>
      </c>
      <c r="F72" s="4">
        <f t="shared" si="2"/>
        <v>826.24</v>
      </c>
      <c r="G72" s="16">
        <f t="shared" si="3"/>
        <v>3.0269046964673534E-4</v>
      </c>
    </row>
    <row r="73" spans="2:7" ht="14.25" thickTop="1" thickBot="1" x14ac:dyDescent="0.25">
      <c r="B73" s="57"/>
      <c r="C73" s="39" t="s">
        <v>30</v>
      </c>
      <c r="D73" s="3"/>
      <c r="E73" s="4">
        <v>854.48</v>
      </c>
      <c r="F73" s="4">
        <f t="shared" si="2"/>
        <v>854.48</v>
      </c>
      <c r="G73" s="16">
        <f t="shared" si="3"/>
        <v>3.1303610634167119E-4</v>
      </c>
    </row>
    <row r="74" spans="2:7" ht="14.25" thickTop="1" thickBot="1" x14ac:dyDescent="0.25">
      <c r="B74" s="57"/>
      <c r="C74" s="39" t="s">
        <v>34</v>
      </c>
      <c r="D74" s="3"/>
      <c r="E74" s="4">
        <v>91.38</v>
      </c>
      <c r="F74" s="4">
        <f t="shared" si="2"/>
        <v>91.38</v>
      </c>
      <c r="G74" s="16">
        <f t="shared" si="3"/>
        <v>3.3476780495157188E-5</v>
      </c>
    </row>
    <row r="75" spans="2:7" ht="14.25" thickTop="1" thickBot="1" x14ac:dyDescent="0.25">
      <c r="B75" s="57"/>
      <c r="C75" s="39" t="s">
        <v>49</v>
      </c>
      <c r="D75" s="3"/>
      <c r="E75" s="4">
        <v>48087.53</v>
      </c>
      <c r="F75" s="4">
        <f t="shared" si="2"/>
        <v>48087.53</v>
      </c>
      <c r="G75" s="16">
        <f t="shared" si="3"/>
        <v>1.761671795102086E-2</v>
      </c>
    </row>
    <row r="76" spans="2:7" ht="14.25" thickTop="1" thickBot="1" x14ac:dyDescent="0.25">
      <c r="B76" s="57"/>
      <c r="C76" s="39" t="s">
        <v>50</v>
      </c>
      <c r="D76" s="3"/>
      <c r="E76" s="4">
        <v>31038.1</v>
      </c>
      <c r="F76" s="4">
        <f t="shared" si="2"/>
        <v>31038.1</v>
      </c>
      <c r="G76" s="16">
        <f t="shared" si="3"/>
        <v>1.1370711979500309E-2</v>
      </c>
    </row>
    <row r="77" spans="2:7" ht="14.25" thickTop="1" thickBot="1" x14ac:dyDescent="0.25">
      <c r="B77" s="57"/>
      <c r="C77" s="11" t="s">
        <v>104</v>
      </c>
      <c r="D77" s="12">
        <v>206267.78</v>
      </c>
      <c r="E77" s="13">
        <v>42266.25</v>
      </c>
      <c r="F77" s="13">
        <f t="shared" si="2"/>
        <v>248534.03</v>
      </c>
      <c r="G77" s="38">
        <f t="shared" si="3"/>
        <v>9.1049673537828973E-2</v>
      </c>
    </row>
    <row r="78" spans="2:7" ht="14.25" thickTop="1" thickBot="1" x14ac:dyDescent="0.25">
      <c r="B78" s="57"/>
      <c r="C78" s="39" t="s">
        <v>56</v>
      </c>
      <c r="D78" s="3">
        <v>0</v>
      </c>
      <c r="E78" s="4"/>
      <c r="F78" s="4">
        <f t="shared" si="2"/>
        <v>0</v>
      </c>
      <c r="G78" s="16">
        <f t="shared" si="3"/>
        <v>0</v>
      </c>
    </row>
    <row r="79" spans="2:7" ht="14.25" thickTop="1" thickBot="1" x14ac:dyDescent="0.25">
      <c r="B79" s="57"/>
      <c r="C79" s="39" t="s">
        <v>63</v>
      </c>
      <c r="D79" s="3"/>
      <c r="E79" s="4">
        <v>2184.9899999999998</v>
      </c>
      <c r="F79" s="4">
        <f t="shared" si="2"/>
        <v>2184.9899999999998</v>
      </c>
      <c r="G79" s="16">
        <f t="shared" si="3"/>
        <v>8.0046433151798534E-4</v>
      </c>
    </row>
    <row r="80" spans="2:7" ht="14.25" thickTop="1" thickBot="1" x14ac:dyDescent="0.25">
      <c r="B80" s="57"/>
      <c r="C80" s="39" t="s">
        <v>75</v>
      </c>
      <c r="D80" s="3"/>
      <c r="E80" s="4">
        <v>4005.35</v>
      </c>
      <c r="F80" s="4">
        <f t="shared" si="2"/>
        <v>4005.35</v>
      </c>
      <c r="G80" s="16">
        <f t="shared" si="3"/>
        <v>1.4673475898038721E-3</v>
      </c>
    </row>
    <row r="81" spans="2:7" ht="14.25" thickTop="1" thickBot="1" x14ac:dyDescent="0.25">
      <c r="B81" s="57"/>
      <c r="C81" s="39" t="s">
        <v>78</v>
      </c>
      <c r="D81" s="3"/>
      <c r="E81" s="4">
        <v>282.24</v>
      </c>
      <c r="F81" s="4">
        <f t="shared" si="2"/>
        <v>282.24</v>
      </c>
      <c r="G81" s="16">
        <f t="shared" si="3"/>
        <v>1.0339775144400487E-4</v>
      </c>
    </row>
    <row r="82" spans="2:7" ht="13.5" thickTop="1" x14ac:dyDescent="0.2">
      <c r="B82" s="44"/>
      <c r="C82" s="17"/>
      <c r="D82" s="5">
        <v>2386005.7200000002</v>
      </c>
      <c r="E82" s="6">
        <v>343647.45</v>
      </c>
      <c r="F82" s="6">
        <f>SUM(D82,E82)</f>
        <v>2729653.1700000004</v>
      </c>
      <c r="G82" s="34">
        <f>SUM(G4:G81)</f>
        <v>0.99999999999999956</v>
      </c>
    </row>
  </sheetData>
  <mergeCells count="3">
    <mergeCell ref="B4:B63"/>
    <mergeCell ref="B64:B81"/>
    <mergeCell ref="B1:G1"/>
  </mergeCells>
  <conditionalFormatting sqref="G4:G81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19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3º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leonardo.dorneles</cp:lastModifiedBy>
  <dcterms:created xsi:type="dcterms:W3CDTF">2019-09-24T17:25:12Z</dcterms:created>
  <dcterms:modified xsi:type="dcterms:W3CDTF">2019-10-07T14:55:42Z</dcterms:modified>
</cp:coreProperties>
</file>