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10" windowWidth="27795" windowHeight="11595"/>
  </bookViews>
  <sheets>
    <sheet name="ORÇAMENTO" sheetId="6" r:id="rId1"/>
    <sheet name="BDI" sheetId="8" r:id="rId2"/>
    <sheet name="CRONOGRAMA" sheetId="4" r:id="rId3"/>
    <sheet name="RESUMO" sheetId="7" r:id="rId4"/>
  </sheets>
  <definedNames>
    <definedName name="_xlnm.Print_Area" localSheetId="1">BDI!$A$1:$F$53</definedName>
    <definedName name="_xlnm.Print_Area" localSheetId="2">CRONOGRAMA!$A$1:$H$39</definedName>
    <definedName name="_xlnm.Print_Area" localSheetId="0">ORÇAMENTO!$A$1:$I$170</definedName>
    <definedName name="_xlnm.Print_Area" localSheetId="3">RESUMO!$A$1:$C$31</definedName>
    <definedName name="_xlnm.Print_Titles" localSheetId="0">ORÇAMENTO!$7:$7</definedName>
  </definedNames>
  <calcPr calcId="145621"/>
</workbook>
</file>

<file path=xl/calcChain.xml><?xml version="1.0" encoding="utf-8"?>
<calcChain xmlns="http://schemas.openxmlformats.org/spreadsheetml/2006/main">
  <c r="I139" i="6" l="1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91" i="6"/>
  <c r="I88" i="6" l="1"/>
  <c r="C20" i="8" l="1"/>
  <c r="C27" i="8" s="1"/>
  <c r="C37" i="8"/>
  <c r="C44" i="8" s="1"/>
  <c r="B27" i="4" l="1"/>
  <c r="B25" i="4"/>
  <c r="B23" i="4"/>
  <c r="B21" i="4"/>
  <c r="B19" i="4"/>
  <c r="B17" i="4"/>
  <c r="B15" i="4"/>
  <c r="B13" i="4"/>
  <c r="B11" i="4"/>
  <c r="H28" i="4"/>
  <c r="H26" i="4"/>
  <c r="H24" i="4"/>
  <c r="H22" i="4"/>
  <c r="H20" i="4"/>
  <c r="I87" i="6" l="1"/>
  <c r="I86" i="6"/>
  <c r="I85" i="6"/>
  <c r="I84" i="6"/>
  <c r="I82" i="6"/>
  <c r="I46" i="6"/>
  <c r="B19" i="7" l="1"/>
  <c r="I156" i="6" l="1"/>
  <c r="I157" i="6"/>
  <c r="I155" i="6"/>
  <c r="I154" i="6" l="1"/>
  <c r="I65" i="6"/>
  <c r="I63" i="6" l="1"/>
  <c r="I142" i="6" l="1"/>
  <c r="I143" i="6"/>
  <c r="I144" i="6"/>
  <c r="I145" i="6"/>
  <c r="I146" i="6"/>
  <c r="I147" i="6"/>
  <c r="I148" i="6"/>
  <c r="I149" i="6"/>
  <c r="I150" i="6"/>
  <c r="I151" i="6"/>
  <c r="I152" i="6"/>
  <c r="I153" i="6"/>
  <c r="I141" i="6"/>
  <c r="I89" i="6" l="1"/>
  <c r="C19" i="7"/>
  <c r="C27" i="4"/>
  <c r="G27" i="4" l="1"/>
  <c r="F27" i="4"/>
  <c r="D27" i="4"/>
  <c r="E27" i="4"/>
  <c r="C18" i="7"/>
  <c r="C25" i="4"/>
  <c r="H27" i="4" l="1"/>
  <c r="D25" i="4"/>
  <c r="E25" i="4"/>
  <c r="G25" i="4"/>
  <c r="F25" i="4"/>
  <c r="I19" i="6"/>
  <c r="I24" i="6"/>
  <c r="I25" i="6"/>
  <c r="D23" i="6"/>
  <c r="H25" i="4" l="1"/>
  <c r="I23" i="6"/>
  <c r="D73" i="6"/>
  <c r="D72" i="6"/>
  <c r="D70" i="6"/>
  <c r="D69" i="6"/>
  <c r="I18" i="6"/>
  <c r="D52" i="6"/>
  <c r="D60" i="6"/>
  <c r="D59" i="6"/>
  <c r="D58" i="6"/>
  <c r="D57" i="6"/>
  <c r="D56" i="6"/>
  <c r="D55" i="6"/>
  <c r="D54" i="6"/>
  <c r="D53" i="6"/>
  <c r="D51" i="6"/>
  <c r="D50" i="6"/>
  <c r="D49" i="6"/>
  <c r="D48" i="6"/>
  <c r="I49" i="6" l="1"/>
  <c r="I50" i="6"/>
  <c r="I53" i="6"/>
  <c r="I60" i="6"/>
  <c r="I56" i="6"/>
  <c r="I57" i="6"/>
  <c r="I54" i="6"/>
  <c r="I58" i="6"/>
  <c r="I51" i="6"/>
  <c r="I55" i="6"/>
  <c r="I59" i="6"/>
  <c r="I52" i="6"/>
  <c r="I45" i="6"/>
  <c r="I39" i="6" l="1"/>
  <c r="I40" i="6"/>
  <c r="I41" i="6"/>
  <c r="I42" i="6"/>
  <c r="I43" i="6"/>
  <c r="I44" i="6"/>
  <c r="I32" i="6"/>
  <c r="B18" i="7" l="1"/>
  <c r="B17" i="7"/>
  <c r="B16" i="7"/>
  <c r="I48" i="6" l="1"/>
  <c r="I33" i="6"/>
  <c r="D75" i="6"/>
  <c r="I75" i="6" s="1"/>
  <c r="I22" i="6" l="1"/>
  <c r="I76" i="6"/>
  <c r="I72" i="6"/>
  <c r="I73" i="6"/>
  <c r="I70" i="6"/>
  <c r="I69" i="6"/>
  <c r="I67" i="6" l="1"/>
  <c r="I80" i="6"/>
  <c r="I81" i="6"/>
  <c r="I79" i="6"/>
  <c r="I77" i="6" s="1"/>
  <c r="D61" i="6"/>
  <c r="I30" i="6"/>
  <c r="I34" i="6"/>
  <c r="I35" i="6"/>
  <c r="I36" i="6"/>
  <c r="I38" i="6"/>
  <c r="I37" i="6"/>
  <c r="D21" i="6"/>
  <c r="C23" i="4" l="1"/>
  <c r="D23" i="4" s="1"/>
  <c r="C16" i="7"/>
  <c r="C21" i="4"/>
  <c r="C17" i="7"/>
  <c r="I61" i="6"/>
  <c r="I29" i="6"/>
  <c r="E23" i="4" l="1"/>
  <c r="F23" i="4"/>
  <c r="G23" i="4"/>
  <c r="I27" i="6"/>
  <c r="C14" i="7" s="1"/>
  <c r="D21" i="4"/>
  <c r="F21" i="4"/>
  <c r="G21" i="4"/>
  <c r="E21" i="4"/>
  <c r="H23" i="4" l="1"/>
  <c r="C17" i="4"/>
  <c r="H21" i="4"/>
  <c r="I64" i="6" l="1"/>
  <c r="H18" i="4"/>
  <c r="H16" i="4"/>
  <c r="H14" i="4"/>
  <c r="H12" i="4"/>
  <c r="I66" i="6" l="1"/>
  <c r="I62" i="6" s="1"/>
  <c r="C15" i="7" l="1"/>
  <c r="C19" i="4"/>
  <c r="I12" i="6"/>
  <c r="I21" i="6"/>
  <c r="I16" i="6" s="1"/>
  <c r="D19" i="4" l="1"/>
  <c r="E19" i="4"/>
  <c r="F19" i="4"/>
  <c r="G19" i="4"/>
  <c r="C13" i="7"/>
  <c r="C15" i="4"/>
  <c r="B15" i="7"/>
  <c r="B13" i="7"/>
  <c r="B12" i="7"/>
  <c r="B11" i="7"/>
  <c r="H19" i="4" l="1"/>
  <c r="F15" i="4"/>
  <c r="E15" i="4" l="1"/>
  <c r="D15" i="4"/>
  <c r="G15" i="4"/>
  <c r="H15" i="4" l="1"/>
  <c r="I13" i="6"/>
  <c r="I15" i="6" l="1"/>
  <c r="I14" i="6" s="1"/>
  <c r="C12" i="7" l="1"/>
  <c r="C13" i="4"/>
  <c r="F13" i="4" s="1"/>
  <c r="I10" i="6"/>
  <c r="I8" i="6" l="1"/>
  <c r="C11" i="4" s="1"/>
  <c r="C29" i="4" s="1"/>
  <c r="D13" i="4"/>
  <c r="E13" i="4"/>
  <c r="G13" i="4"/>
  <c r="I158" i="6"/>
  <c r="C11" i="7"/>
  <c r="C20" i="7" s="1"/>
  <c r="H13" i="4" l="1"/>
  <c r="C26" i="4"/>
  <c r="C22" i="4"/>
  <c r="C28" i="4"/>
  <c r="C24" i="4"/>
  <c r="C20" i="4"/>
  <c r="D11" i="4"/>
  <c r="F11" i="4"/>
  <c r="G11" i="4"/>
  <c r="E11" i="4"/>
  <c r="E17" i="4"/>
  <c r="D17" i="4"/>
  <c r="G17" i="4"/>
  <c r="F17" i="4"/>
  <c r="F29" i="4" l="1"/>
  <c r="F30" i="4" s="1"/>
  <c r="G29" i="4"/>
  <c r="G30" i="4" s="1"/>
  <c r="D29" i="4"/>
  <c r="D30" i="4" s="1"/>
  <c r="E29" i="4"/>
  <c r="E30" i="4" s="1"/>
  <c r="H11" i="4"/>
  <c r="H17" i="4"/>
  <c r="C18" i="4"/>
  <c r="C16" i="4"/>
  <c r="C14" i="4"/>
  <c r="C12" i="4"/>
  <c r="C30" i="4" l="1"/>
  <c r="H29" i="4"/>
  <c r="H30" i="4"/>
</calcChain>
</file>

<file path=xl/comments1.xml><?xml version="1.0" encoding="utf-8"?>
<comments xmlns="http://schemas.openxmlformats.org/spreadsheetml/2006/main">
  <authors>
    <author>Cristina</author>
    <author>Coordenação de Engenharia e Arquitetura</author>
  </authors>
  <commentList>
    <comment ref="C14" authorId="0">
      <text>
        <r>
          <rPr>
            <sz val="9"/>
            <color indexed="81"/>
            <rFont val="Tahoma"/>
            <family val="2"/>
          </rPr>
          <t xml:space="preserve">Fonte: Orientações Para Elaboração De Planilhas Orçamentárias De Obras Públicas, Tribunal de Contas da União, 2014. Página 87 - BDI médio. </t>
        </r>
      </text>
    </comment>
    <comment ref="C24" authorId="1">
      <text>
        <r>
          <rPr>
            <b/>
            <sz val="9"/>
            <color indexed="81"/>
            <rFont val="Tahoma"/>
            <family val="2"/>
          </rPr>
          <t>Coordenação de Engenharia e Arquitetura:</t>
        </r>
        <r>
          <rPr>
            <sz val="9"/>
            <color indexed="81"/>
            <rFont val="Tahoma"/>
            <family val="2"/>
          </rPr>
          <t xml:space="preserve">
Varia de acordo com a combrança de cada Município.</t>
        </r>
      </text>
    </comment>
    <comment ref="C31" authorId="0">
      <text>
        <r>
          <rPr>
            <sz val="9"/>
            <color indexed="81"/>
            <rFont val="Tahoma"/>
            <family val="2"/>
          </rPr>
          <t>GRUPO I –  CLASSE VII – Plenário
TC 025.990/2008-2</t>
        </r>
      </text>
    </comment>
  </commentList>
</comments>
</file>

<file path=xl/sharedStrings.xml><?xml version="1.0" encoding="utf-8"?>
<sst xmlns="http://schemas.openxmlformats.org/spreadsheetml/2006/main" count="657" uniqueCount="451">
  <si>
    <t>DETALHAMENTO DO CÁLCULO DO BDI</t>
  </si>
  <si>
    <t xml:space="preserve">Fonte: Orientações Para Elaboração De Planilhas Orçamentárias De Obras Públicas, Tribunal de Contas da União, 2014. Página 91. </t>
  </si>
  <si>
    <t>AC</t>
  </si>
  <si>
    <t>Administração Central</t>
  </si>
  <si>
    <t>S</t>
  </si>
  <si>
    <t>Seguro</t>
  </si>
  <si>
    <t>R</t>
  </si>
  <si>
    <t>G</t>
  </si>
  <si>
    <t>Garantia</t>
  </si>
  <si>
    <t>DF</t>
  </si>
  <si>
    <t>Despesas Financeiras</t>
  </si>
  <si>
    <t>L</t>
  </si>
  <si>
    <t>Lucro bruto</t>
  </si>
  <si>
    <t>I</t>
  </si>
  <si>
    <t>PIS</t>
  </si>
  <si>
    <t>Cofins</t>
  </si>
  <si>
    <t>CPRB</t>
  </si>
  <si>
    <t>ISS</t>
  </si>
  <si>
    <t>EXECUÇÃO DE OBRAS</t>
  </si>
  <si>
    <t>BDI Calculado</t>
  </si>
  <si>
    <t>BDI Adotado</t>
  </si>
  <si>
    <t>INSTITUTO FEDERAL FARROUPILHA</t>
  </si>
  <si>
    <t>PLANILHA ORÇAMENTÁRIA</t>
  </si>
  <si>
    <t>BDI - EXECUÇÃO DE OBRA</t>
  </si>
  <si>
    <t>REFERÊNCIA</t>
  </si>
  <si>
    <t>ITEM</t>
  </si>
  <si>
    <t>SERVIÇOS</t>
  </si>
  <si>
    <t>UNID.</t>
  </si>
  <si>
    <t>VALOR UNITÁRIO C/ BDI</t>
  </si>
  <si>
    <t>TOTAL</t>
  </si>
  <si>
    <t>SERVIÇOS PRELIMINARES E TÉCNICOS</t>
  </si>
  <si>
    <t>C 74209/1</t>
  </si>
  <si>
    <t xml:space="preserve"> M² </t>
  </si>
  <si>
    <t>COMPOSIÇÃO 1</t>
  </si>
  <si>
    <t>UN</t>
  </si>
  <si>
    <t>M²</t>
  </si>
  <si>
    <t>TOTAL DA OBRA (COM BDI JÁ INCLUSO)</t>
  </si>
  <si>
    <t>OBSERVAÇÕES:</t>
  </si>
  <si>
    <t>_________________________________________________</t>
  </si>
  <si>
    <t>CRONOGRAMA FÍSICO FINANCEIRO</t>
  </si>
  <si>
    <t>DESCRIÇÃO</t>
  </si>
  <si>
    <t xml:space="preserve">TOTAL </t>
  </si>
  <si>
    <t>PARCELA 1           (30 dias)</t>
  </si>
  <si>
    <t>% PARCELA</t>
  </si>
  <si>
    <t>ORÇAMENTO RESUMO</t>
  </si>
  <si>
    <t>DISCRIMINAÇÃO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</si>
  <si>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</si>
  <si>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MERCADO</t>
  </si>
  <si>
    <t>1.1</t>
  </si>
  <si>
    <t>1.2</t>
  </si>
  <si>
    <t>2.1</t>
  </si>
  <si>
    <t>PLACA DE OBRA EM CHAPA DE AÇO GALVANIZADO, CONFORME MANUAL DE PLACAS DO GOVERNO FEDERAL</t>
  </si>
  <si>
    <t>GERENCIAMENTO DE OBRAS</t>
  </si>
  <si>
    <t>INSTITUTO FEDERAL DE EDUCAÇÃO, CIÊNCIA E TECNOLOGIA FARROUPILHA</t>
  </si>
  <si>
    <t>% EXECUTADA</t>
  </si>
  <si>
    <t>PARCELA 2        (60 dias)</t>
  </si>
  <si>
    <t>PARCELA 3         (90 dias)</t>
  </si>
  <si>
    <t>PARCELA 4       (120 dias)</t>
  </si>
  <si>
    <t>1) OS CUSTOS APRESENTADOS NESTA PLANILHA ORÇAMENTÁRIA ENGLOBAM EM SEU VALOR TODA A MÃO-DE-OBRA, MATERIAIS, FERRAMENTAS, EQUIPAMENTOS E DEMAIS ITENS NECESSÁRIOS A PERFEITA E COMPLETA EXECUÇÃO DO SERVIÇO.</t>
  </si>
  <si>
    <t>2) A PRESENTE PLANILHA ORÇAMENTÁRIA DEVE SER ANALISADA EM CONJUNTO COM O CADERNO DE ENCARGOS, COM O CRONOGRAMA FÍSICO FINANCEIRO E COM OS RESPECTIVOS PROJETOS.</t>
  </si>
  <si>
    <t>Risco e Imprevistos</t>
  </si>
  <si>
    <r>
      <t>Tributos incidentes sobre o preço de venda (</t>
    </r>
    <r>
      <rPr>
        <b/>
        <sz val="10"/>
        <rFont val="Times New Roman"/>
        <family val="1"/>
      </rPr>
      <t>I</t>
    </r>
    <r>
      <rPr>
        <b/>
        <sz val="10"/>
        <rFont val="Arial"/>
        <family val="2"/>
      </rPr>
      <t>)</t>
    </r>
  </si>
  <si>
    <t>TAXAS</t>
  </si>
  <si>
    <t xml:space="preserve">INSTALAÇÕES PROVISÓRIAS DE OBRA </t>
  </si>
  <si>
    <t xml:space="preserve">INSTALAÇÕES PROVISÓRIAS DE OBRA - INCLUINDO ESCRITÓRIO, REFEITÓRIO, SANITÁRIOS, VESTIÁRIO - DEVEM ATENDER A NR 18 </t>
  </si>
  <si>
    <t>QTDE</t>
  </si>
  <si>
    <t>PISOS</t>
  </si>
  <si>
    <t>1.1.1</t>
  </si>
  <si>
    <t>1.2.1</t>
  </si>
  <si>
    <t>1.2.2</t>
  </si>
  <si>
    <t>3.1</t>
  </si>
  <si>
    <t>3.2</t>
  </si>
  <si>
    <t>3) O ITEM GERENCIAMENTO DE OBRAS (SUBITEM 2.1) DEVERÁ SER MEDIDO CONFORME A EXECUÇÃO FINANCEIRA DOS DEMAIS SERVIÇOS DA OBRA. ASSIM, SE A CONTRATADA EXECUTOU 9% DO VALOR DA OBRA EM DETERMINADO MÊS, POR EXEMPLO, ELA DEVE RECEBER 9% DO PAGAMENTO PREVISTO PARA A ADMINISTRAÇÃO LOCAL.</t>
  </si>
  <si>
    <t>COMPOSIÇÃO 2</t>
  </si>
  <si>
    <t>REITORIA</t>
  </si>
  <si>
    <t>REVESTIMENTOS</t>
  </si>
  <si>
    <t>PROJETO: EXECUÇÃO DOS ACABAMENTOS SALAS TECNOPARQUE</t>
  </si>
  <si>
    <t>PINTURAS</t>
  </si>
  <si>
    <t>ESQUADRIAS</t>
  </si>
  <si>
    <t>MADEIRA</t>
  </si>
  <si>
    <t>C 96359</t>
  </si>
  <si>
    <t>C 96371</t>
  </si>
  <si>
    <t>PAREDE COM PLACAS DE GESSO ACARTONADO (DRYWALL), PARA USO INTERNO, COM UMA FACE SIMPLES E ESTRUTURA METÁLICA COM GUIAS SIMPLES</t>
  </si>
  <si>
    <t>CREA-RS 2019</t>
  </si>
  <si>
    <t>C 87871</t>
  </si>
  <si>
    <t>METÁLICAS</t>
  </si>
  <si>
    <t>C 90844</t>
  </si>
  <si>
    <t>C 90843</t>
  </si>
  <si>
    <t>C 85005</t>
  </si>
  <si>
    <t>VIDROS E ESPELHOS</t>
  </si>
  <si>
    <t>C 87415</t>
  </si>
  <si>
    <t>INSTALAÇÕES ELÉTRICAS</t>
  </si>
  <si>
    <t>INSTALAÇÕES LÓGICA</t>
  </si>
  <si>
    <t>C 88488</t>
  </si>
  <si>
    <t>C 88484</t>
  </si>
  <si>
    <t>C 88485</t>
  </si>
  <si>
    <t>C 74065/002</t>
  </si>
  <si>
    <t>PINTURA ESMALTE ACETINADO PARA MADEIRA, DUAS DEMAOS, SOBRE FUNDO NIVELADOR BRANCO (PORTAS DE MADEIRA)</t>
  </si>
  <si>
    <t>C 90838</t>
  </si>
  <si>
    <t>PORTA CORTA-FOGO 90X210X4CM - FORNECIMENTO E INSTALAÇÃO</t>
  </si>
  <si>
    <t>PI1 - PORTA 90 X 210 CM, COMPLETA, INCLUSIVE FECHADURA, CONFORME PROJETO</t>
  </si>
  <si>
    <t>PI2 - PORTA 80 X 210 CM, COMPLETA, INCLUSIVE FECHADURA, CONFORME PROJETO</t>
  </si>
  <si>
    <t>3.1.1</t>
  </si>
  <si>
    <t>3.1.2</t>
  </si>
  <si>
    <t>3.2.1</t>
  </si>
  <si>
    <t>3.2.2</t>
  </si>
  <si>
    <t>3.2.3</t>
  </si>
  <si>
    <t>3.2.4</t>
  </si>
  <si>
    <t>3.2.5</t>
  </si>
  <si>
    <t>C 85010</t>
  </si>
  <si>
    <t>EV3 - ESQUADRIA METÁLICA EM ALUMÍNIO, COM PINTURA ELETROSTÁTICA NA COR BRANCA, MEDIDAS DE 252x250CM CONFORME PROJETO</t>
  </si>
  <si>
    <t>EV5 - ESQUADRIA METÁLICA EM ALUMÍNIO, COM PINTURA ELETROSTÁTICA NA COR BRANCA, MEDIDAS DE 282x250CM CONFORME PROJETO</t>
  </si>
  <si>
    <t>EV7 - ESQUADRIA METÁLICA EM ALUMÍNIO, COM PINTURA ELETROSTÁTICA NA COR BRANCA, MEDIDAS DE 372x250CM CONFORME PROJETO</t>
  </si>
  <si>
    <t>PAREDES</t>
  </si>
  <si>
    <t>TETOS</t>
  </si>
  <si>
    <t>TETO</t>
  </si>
  <si>
    <t>PAREDE</t>
  </si>
  <si>
    <t>4.1</t>
  </si>
  <si>
    <t>TAXA CREA - ARTs DE EXECUÇÃO (ARQUITETÔNICO, ELÉTRICA/LÓGICA, AR CONDIICONADO E CONTROLE DE MATERIAIS DE ACABAMENTO)</t>
  </si>
  <si>
    <t>EV8 - ESQUADRIA METÁLICA EM ALUMÍNIO, COM PINTURA ELETROSTÁTICA NA COR BRANCA, MEDIDAS DE 100x95CM CONFORME PROJETO</t>
  </si>
  <si>
    <t>EV9 - ESQUADRIA METÁLICA EM ALUMÍNIO, COM PINTURA ELETROSTÁTICA NA COR BRANCA, MEDIDAS DE 270X95CM CONFORME PROJETO</t>
  </si>
  <si>
    <t>EV4 - ESQUADRIA METÁLICA EM ALUMÍNIO, COM PINTURA ELETROSTÁTICA NA COR BRANCA, MEDIDAS DE 164x250CM CONFORME PROJETO</t>
  </si>
  <si>
    <t>EV10 - ESQUADRIA METÁLICA EM ALUMÍNIO, COM PINTURA ELETROSTÁTICA NA COR BRANCA, MEDIDAS DE 145,4x95CM CONFORME PROJETO</t>
  </si>
  <si>
    <t>EV11 - ESQUADRIA METÁLICA EM ALUMÍNIO, COM PINTURA ELETROSTÁTICA NA COR BRANCA, MEDIDAS DE 115X95CM CONFORME PROJETO</t>
  </si>
  <si>
    <t>EV12 - ESQUADRIA METÁLICA EM ALUMÍNIO, COM PINTURA ELETROSTÁTICA NA COR BRANCA, MEDIDAS DE 345X95CM CONFORME PROJETO</t>
  </si>
  <si>
    <t>EV13 - ESQUADRIA METÁLICA EM ALUMÍNIO, COM PINTURA ELETROSTÁTICA NA COR BRANCA, MEDIDAS DE 132,5X95CM CONFORME PROJETO</t>
  </si>
  <si>
    <t>C 72118</t>
  </si>
  <si>
    <t>EV2 - VIDRO TEMPERADO INCOLOR ESPESSURA 6MM, MEDIDAS 520X290CM, CONFORME PROJETO, FORCIMENTO E INSTALAÇÃO</t>
  </si>
  <si>
    <t>EV3 - VIDRO TEMPERADO INCOLOR ESPESSURA 6MM, MEDIDAS  252x250CM, CONFORME PROJETO, FORCIMENTO E INSTALAÇÃO</t>
  </si>
  <si>
    <t>EV4 - VIDRO TEMPERADO INCOLOR ESPESSURA 6MM, MEDIDAS  164x250CM, CONFORME PROJETO, FORCIMENTO E INSTALAÇÃO</t>
  </si>
  <si>
    <t>EV5 - VIDRO TEMPERADO INCOLOR ESPESSURA 6MM, MEDIDAS  282x250CM, CONFORME PROJETO, FORCIMENTO E INSTALAÇÃO</t>
  </si>
  <si>
    <t>EV6 -  VIDRO TEMPERADO INCOLOR ESPESSURA 6MM, MEDIDAS  495x250CM, CONFORME PROJETO, FORCIMENTO E INSTALAÇÃO</t>
  </si>
  <si>
    <t>EV7 - VIDRO TEMPERADO INCOLOR ESPESSURA 6MM, MEDIDAS  372x250CM, CONFORME PROJETO, FORCIMENTO E INSTALAÇÃO</t>
  </si>
  <si>
    <t>EV8 - VIDRO TEMPERADO INCOLOR ESPESSURA 6MM, MEDIDAS 100x95CM, CONFORME PROJETO, FORCIMENTO E INSTALAÇÃO</t>
  </si>
  <si>
    <t>EV9 - VIDRO TEMPERADO INCOLOR ESPESSURA 6MM, MEDIDAS 270X95CM, CONFORME PROJETO, FORCIMENTO E INSTALAÇÃO</t>
  </si>
  <si>
    <t>EV10 - VIDRO TEMPERADO INCOLOR ESPESSURA 6MM, MEDIDAS  145,4x95CM, CONFORME PROJETO, FORCIMENTO E INSTALAÇÃO</t>
  </si>
  <si>
    <t>EV11 - VIDRO TEMPERADO INCOLOR ESPESSURA 6MM, MEDIDAS 115X95CM, CONFORME PROJETO, FORCIMENTO E INSTALAÇÃO</t>
  </si>
  <si>
    <t>EV12 - VIDRO TEMPERADO INCOLOR ESPESSURA 6MM, MEDIDAS  345X95CM, CONFORME PROJETO, FORCIMENTO E INSTALAÇÃO</t>
  </si>
  <si>
    <t>EV13 - VIDRO TEMPERADO INCOLOR ESPESSURA 6MM, MEDIDAS 132,5X95CM, CONFORME PROJETO, FORCIMENTO E INSTALAÇÃO</t>
  </si>
  <si>
    <t>ESPELHO CRISTAL, ESPESSURA 4MM, COM PARAFUSOS DE FIXAÇÃO</t>
  </si>
  <si>
    <t>C 73948/002</t>
  </si>
  <si>
    <t>APLICAÇÃO DE FUNDO SELADOR ACRÍLICO EM TETO, UMA DEMÃO (RT1 E RT2)</t>
  </si>
  <si>
    <t>APLICAÇÃO MANUAL DE PINTURA COM TINTA LÁTEX ACRÍLICA EM TETO, DUAS DEMÃOS (RT1 E RT2)</t>
  </si>
  <si>
    <t>C 73924/002</t>
  </si>
  <si>
    <t>C 88489</t>
  </si>
  <si>
    <t>FUNDO SELADOR ACRÍLICO EM PAREDES (NAS PAREDES DE GESSO E VIGAS E PILARES), UMA DEMÃO</t>
  </si>
  <si>
    <t>PINTURA COM TINTA ACRÍLICA PREMIUM SEMIBRILHO EM PAREDES, DUAS DEMÃOS (NAS PAREDES DE ALVENARIA, GESSO, VIGAS E PILARES)</t>
  </si>
  <si>
    <t>5.1</t>
  </si>
  <si>
    <t>5.2</t>
  </si>
  <si>
    <t xml:space="preserve">PAREDE COM PLACAS DE GESSO ACARTONADO (DRYWALL), PARA USO INTERNO, COM DUAS FACES SIMPLES E ESTRUTURA METÁLICA COM GUIAS SIMPLES </t>
  </si>
  <si>
    <t>C 96372</t>
  </si>
  <si>
    <t>INSTALAÇÃO DE ISOLAMENTO COM LÃ DE ROCHA EM PAREDES DRYWALL</t>
  </si>
  <si>
    <t>C 87790</t>
  </si>
  <si>
    <t>EMBOÇO OU MASSA ÚNICA EM ARGAMASSA TRAÇO 1:2:8, PREPARO MECÂNICO, ESPESSURA DE 45 MM (NASVIGAS)</t>
  </si>
  <si>
    <t>4.3</t>
  </si>
  <si>
    <t>AC 1 - CONDICIONADOR DE AR DO TIPO SPLIT CONVENCIONAL "HI-WALL", CONJUNTO COM SISTEMA INVERTER DE UNIDADE EVAPORADORA + UNIDADE CONDENSADORA, CAPACIDADE: 12.000 BTU/H - 1,5 TR, CICLO REVERSO (QUENTE/FRIO), GÁS R410A, ENCE CLASSE A, MARCA ELGIN ECO OU EQUIVALENTE TÉCNICO, FORNECIMENTO E INSTALAÇÃO</t>
  </si>
  <si>
    <t>AC 2 - CONDICIONADOR DE AR DO TIPO SPLIT CONVENCIONAL "HI-WALL", CONJUNTO COM SISTEMA INVERTER DE UNIDADE EVAPORADORA + UNIDADE CONDENSADORA, CAPACIDADE: 24.000 BTU/H - 2 TR, CICLO REVERSO (QUENTE/FRIO), GÁS R410A, ENCE CLASSE A, MARCA ELGIN ECO OU EQUIVALENTE TÉCNICO, FORNECIMENTO E INSTALAÇÃO</t>
  </si>
  <si>
    <t>AC 3 - CONDICIONADOR DE AR DO TIPO SPLIT CONVENCIONAL "HI-WALL", CONJUNTO COM SISTEMA INVERTER DE UNIDADE EVAPORADORA + UNIDADE CONDENSADORA, CAPACIDADE: 31.000 BTU/H - 3 TR, CICLO REVERSO (QUENTE/FRIO), GÁS R410A, ENCE CLASSE A, MARCA LG SMART EQUIVALENTE TÉCNICO, FORNECIMENTO E INSTALAÇÃO</t>
  </si>
  <si>
    <t>AC 4 - CONDICIONADOR DE AR DO TIPO SPLIT PISO TETO, CONJUNTO COM SISTEMA INVERTER DE UNIDADE EVAPORADORA + UNIDADE CONDENSADORA, CAPACIDADE: 32.000 BTU/H - 3 TR, CICLO REVERSO (QUENTE/FRIO), GÁS R410A, ENCE CLASSE A, MARCA FUJITSU OU EQUIVALENTE TÉCNICO, FORNECIMENTO E INSTALAÇÃO</t>
  </si>
  <si>
    <t>6.1</t>
  </si>
  <si>
    <t>INFRAESTRUTURA FRIGORÍFICA</t>
  </si>
  <si>
    <t>CONDICIONADORES DE AR</t>
  </si>
  <si>
    <t>6.2</t>
  </si>
  <si>
    <t>M</t>
  </si>
  <si>
    <t>INSTALAÇÕES DE AR CONDICIONADO</t>
  </si>
  <si>
    <t>4.2</t>
  </si>
  <si>
    <t>4.1.1</t>
  </si>
  <si>
    <t>4.1.2</t>
  </si>
  <si>
    <t>4.2.1</t>
  </si>
  <si>
    <t>4.2.2</t>
  </si>
  <si>
    <t>4.2.3</t>
  </si>
  <si>
    <t>4.2.4</t>
  </si>
  <si>
    <t>4.2.5</t>
  </si>
  <si>
    <t>4.2.6</t>
  </si>
  <si>
    <t>4.2.7</t>
  </si>
  <si>
    <t>4.2.8</t>
  </si>
  <si>
    <t>4.2.9</t>
  </si>
  <si>
    <t>4.2.10</t>
  </si>
  <si>
    <t>4.2.11</t>
  </si>
  <si>
    <t>4.2.12</t>
  </si>
  <si>
    <t>4.2.13</t>
  </si>
  <si>
    <t>4.2.14</t>
  </si>
  <si>
    <t>4.3.1</t>
  </si>
  <si>
    <t>4.3.2</t>
  </si>
  <si>
    <t>4.3.3</t>
  </si>
  <si>
    <t>4.3.4</t>
  </si>
  <si>
    <t>4.3.5</t>
  </si>
  <si>
    <t>4.3.6</t>
  </si>
  <si>
    <t>4.3.7</t>
  </si>
  <si>
    <t>4.3.8</t>
  </si>
  <si>
    <t>4.3.9</t>
  </si>
  <si>
    <t>4.3.10</t>
  </si>
  <si>
    <t>4.3.11</t>
  </si>
  <si>
    <t>4.3.12</t>
  </si>
  <si>
    <t>4.3.13</t>
  </si>
  <si>
    <t>4.3.14</t>
  </si>
  <si>
    <t>6.3</t>
  </si>
  <si>
    <t>7.1</t>
  </si>
  <si>
    <t>8.1</t>
  </si>
  <si>
    <t>COMPOSIÇÃO EL01</t>
  </si>
  <si>
    <t>ADAPTADOR PARA ELETRODUTO E CANALETA DE ALUMÍNIO</t>
  </si>
  <si>
    <t xml:space="preserve">UN </t>
  </si>
  <si>
    <t>ANILHA PARA IDENTIFICAÇÃO DE CABOS - INSTALADAS.</t>
  </si>
  <si>
    <t>C91935</t>
  </si>
  <si>
    <t>CABO DE COBRE FLEXÍVEL ISOLADO, 16 MM², ANTI-CHAMA 0,6/1,0 KV, PARA CIRCUITOS TERMINAIS - FORNECIMENTO E INSTALAÇÃO.</t>
  </si>
  <si>
    <t>C91926</t>
  </si>
  <si>
    <t>CABO DE COBRE FLEXÍVEL ISOLADO, 2,5 MM², ANTI-CHAMA 450/750 V, PARA CIRCUITOS TERMINAIS - FORNECIMENTO E INSTALAÇÃO.</t>
  </si>
  <si>
    <t>C92984</t>
  </si>
  <si>
    <t>CABO DE COBRE FLEXÍVEL ISOLADO, 25 MM², ANTI-CHAMA 0,6/1,0 KV, PARA DISTRIBUIÇÃO - FORNECIMENTO E INSTALAÇÃO.</t>
  </si>
  <si>
    <t>C91929</t>
  </si>
  <si>
    <t>CABO DE COBRE FLEXÍVEL ISOLADO, 4 MM², ANTI-CHAMA 0,6/1,0 KV, PARA CIRCUITOS TERMINAIS - FORNECIMENTO E INSTALAÇÃO.</t>
  </si>
  <si>
    <t>CABO PP 2X4MM² - INSTALADO.</t>
  </si>
  <si>
    <t>CABO PP 3X4MM² - INSTALADO.</t>
  </si>
  <si>
    <t>COMPOSIÇÃO EL02</t>
  </si>
  <si>
    <t>CAIXA DE DERIVAÇÃO PARA CANALETA DE ALUMÍNIO</t>
  </si>
  <si>
    <t>COMPOSIÇÃO EL03</t>
  </si>
  <si>
    <t>CANALETA DUPLA EM ALUMÍNIO, ALTURA 25MM, LAGURA 73MM, ESPESSURA DAS PAREDES EXTERNAS 1,5MM, COM TAMPA PLANA RANHURADA, PINTADOS NA COR BRANCA - FORNECIMENTO E INSTALAÇÃO.</t>
  </si>
  <si>
    <t>C95801</t>
  </si>
  <si>
    <t>CONDULETE DE ALUMÍNIO, PARA ELETRODUTO DE AÇO GALVANIZADO DN 20 MM (3/4''), APARENTE - FORNECIMENTO E INSTALAÇÃO.</t>
  </si>
  <si>
    <t>C95802</t>
  </si>
  <si>
    <t>CONDULETE DE ALUMÍNIO, PARA ELETRODUTO DE AÇO GALVANIZADO DN 32 MM (1''), APARENTE - FORNECIMENTO E INSTALAÇÃO.</t>
  </si>
  <si>
    <t>COMPOSIÇÃO EL04</t>
  </si>
  <si>
    <t>CONECTOR PARA SEALTUBO</t>
  </si>
  <si>
    <t>COMPOSIÇÃO EL05</t>
  </si>
  <si>
    <t>CURVA VERTICAL 90° INTERNA PARA CANALETA DE ALUMÍNIO</t>
  </si>
  <si>
    <t>COMPOSIÇÃO EL06</t>
  </si>
  <si>
    <t>CURVA VERTICAL 90° PARA CANALETA DE ALUMÍNIO</t>
  </si>
  <si>
    <t>C93653</t>
  </si>
  <si>
    <t>DISJUNTOR MONOPOLAR TIPO DIN, CORRENTE NOMINAL DE 10A - FORNECIMENTO E INSTALAÇÃO.</t>
  </si>
  <si>
    <t>C93654</t>
  </si>
  <si>
    <t>DISJUNTOR MONOPOLAR TIPO DIN, CORRENTE NOMINAL DE 16A - FORNECIMENTO E INSTALAÇÃO.</t>
  </si>
  <si>
    <t>C93668</t>
  </si>
  <si>
    <t>DISJUNTOR TRIPOLAR TIPO DIN, CORRENTE NOMINAL DE 16A - FORNECIMENTO E INSTALAÇÃO.</t>
  </si>
  <si>
    <t>C93669</t>
  </si>
  <si>
    <t>DISJUNTOR TRIPOLAR TIPO DIN, CORRENTE NOMINAL DE 20A - FORNECIMENTO E UN INSTALAÇÃO.</t>
  </si>
  <si>
    <t>COMPOSIÇÃO EL07</t>
  </si>
  <si>
    <t>DISJUNTOR TRIPOLAR TIPO DIN, CORRENTE NOMINAL DE 70A - FORNECIMENTO E UN INSTALAÇÃO.</t>
  </si>
  <si>
    <t>COMPOSIÇÃO EL08</t>
  </si>
  <si>
    <t>DISPOSITIVO SUPRESSOR DE SURTO (DPS), 275V, 45KA - FORNECIMENTO E INSTALAÇÃO.</t>
  </si>
  <si>
    <t>C95749</t>
  </si>
  <si>
    <t>C95750</t>
  </si>
  <si>
    <t>ELETRODUTO DE AÇO GALVANIZADO, CLASSE LEVE, DN 25 MM (1), APARENTE, INSTALADO EM PAREDE - FORNECIMENTO E INSTALAÇÃO.</t>
  </si>
  <si>
    <t>COMPOSIÇÃO EL09</t>
  </si>
  <si>
    <t>ELETRODUTO FLEXIVEL, EM ACO GALVANIZADO, REVESTIDO EXTERNAMENTE COM PVC BRANCO, DIAMETRO EXTERNO DE 25 MM (3/4"), TIPO SEALTUBO - FORNECIMENTO E INSTALAÇÃO.</t>
  </si>
  <si>
    <t>ETIQUETA PARA IDENTIFICAÇÃO DE TOMADAS - INSTALADA.</t>
  </si>
  <si>
    <t>C91955</t>
  </si>
  <si>
    <t>INTERRUPTOR PARALELO (1 MÓDULO), 10A/250V, INCLUINDO SUPORTE E PLACA - FORNECIMENTO E INSTALAÇÃO.</t>
  </si>
  <si>
    <t>C91953</t>
  </si>
  <si>
    <t>INTERRUPTOR SIMPLES (1 MÓDULO), 10A/250V, INCLUINDO SUPORTE E PLACA - FORNECIMENTO E INSTALAÇÃO.</t>
  </si>
  <si>
    <t>C91959</t>
  </si>
  <si>
    <t>INTERRUPTOR SIMPLES (2 MÓDULOS), 10A/250V, INCLUINDO SUPORTE E PLACA - FORNECIMENTO E INSTALAÇÃO.</t>
  </si>
  <si>
    <t>COMPOSIÇÃO EL10</t>
  </si>
  <si>
    <t>JUNÇÃO INTERNA "L" PARA PERFILADO, INCLUSO PARAFUSOS, PORCAS E MÃO DE OBRA.</t>
  </si>
  <si>
    <t>COMPOSIÇÃO EL11</t>
  </si>
  <si>
    <t>JUNÇÃO INTERNA "T" PARA PERFILADO, INCLUSO PARAFUSOS, PORCAS E MÃO DE OBRA.</t>
  </si>
  <si>
    <t>COMPOSIÇÃO EL12</t>
  </si>
  <si>
    <t>JUNÇÃO INTERNA "X" PARA PERFILADO, INCLUSO PARAFUSOS, PORCAS E MÃO DE OBRA.</t>
  </si>
  <si>
    <t>COMPOSIÇÃO EL13</t>
  </si>
  <si>
    <t>LUMINÁRIA COMERCIAL SOBREPOR ALETADA, COM LÂMPADA LED TUBULAR DE 120CM, POTÊNCIA 2X18W, MÍNIMO 3.600LM, BIVOLT, EM CHAPA DE AÇO, PINTURA ELETROSTÁTICA NA COR BRANCA - FORNECIMENTO E INSTALAÇÃO.</t>
  </si>
  <si>
    <t>COMPOSIÇÃO EL14</t>
  </si>
  <si>
    <t>PERFILADO GALVANIZADO PERFURADO, 38X38MM, CLAPA 18 MSG (1,25MM), COM MATERIAL DE FIXAÇÃO, BUCHAS, PARAFUSOS, SUPORTE, GANCHOS, PORCAS E EMENDAS - FORNECIMENTO E INSTALAÇÃO.</t>
  </si>
  <si>
    <t>COMPOSIÇÃO EL15</t>
  </si>
  <si>
    <t>PORTA EQUIPAMENTOS PARA CANALETA DE ALUMÍNIO 25X73MM.</t>
  </si>
  <si>
    <t>COMPOSIÇÃO EL16</t>
  </si>
  <si>
    <t>QUADRO DE DISTRIBUICAO COM BARRAMENTO TRIFASICO, DE SOBREPOR, EM CHAPA DE ACO GALVANIZADO, PARA 12 DISJUNTORES DIN, 100 A - FORNECIMENTO E INSTALAÇÃO.</t>
  </si>
  <si>
    <t>COMPOSIÇÃO EL17</t>
  </si>
  <si>
    <t>QUADRO DE DISTRIBUICAO COM BARRAMENTO TRIFASICO, DE SOBREPOR, EM CHAPA DE ACO GALVANIZADO, PARA 40 DISJUNTORES DIN, 100 A - FORNECIMENTO E INSTALAÇÃO.</t>
  </si>
  <si>
    <t>COMPOSIÇÃO EL18</t>
  </si>
  <si>
    <t>REMOÇÃO DE ELETRODUTOS APARENTES.</t>
  </si>
  <si>
    <t>COMPOSIÇÃO EL19</t>
  </si>
  <si>
    <t>SAIDA LATERAL PARA ELETRODUTO, INSTALADA EM PERFILADO METÁLICO.</t>
  </si>
  <si>
    <t>COMPOSIÇÃO EL20</t>
  </si>
  <si>
    <t>SAPATA (TERMINAL) PARA PERFILADO, INCLUSO PARAFUSOS, PORCAS E MÃO DE OBRA.</t>
  </si>
  <si>
    <t>COMPOSIÇÃO EL21</t>
  </si>
  <si>
    <t>SERVIÇO DE REMOÇÃO DE QUADRO DE DISTRIBUIÇÃO.</t>
  </si>
  <si>
    <t>COMPOSIÇÃO EL22</t>
  </si>
  <si>
    <t>TAMPA TERMINAL PARA CANALETA DE ALUMÍNIO.</t>
  </si>
  <si>
    <t>C1575</t>
  </si>
  <si>
    <t>I1570</t>
  </si>
  <si>
    <t>TERMINAL A COMPRESSAO EM COBRE ESTANHADO PARA CABO 2,5 MM2, INSTALADOS NO QUADRO, TOMADAS E INTERRUPTORES - FORNECIMENTO E INSTALAÇÃO.</t>
  </si>
  <si>
    <t>I1571</t>
  </si>
  <si>
    <t>TERMINAL A COMPRESSAO EM COBRE ESTANHADO PARA CABO 4 MM2, 1 FURO E 1 COMPRESSAO, PARA PARAFUSO DE FIXACAO</t>
  </si>
  <si>
    <t>COMPOSIÇÃO EL23</t>
  </si>
  <si>
    <t>TERMINAL DE FECHAMENTO PARA ELETROCALHA 200X50 - FORNECIMENTO E INSTALAÇÃO.</t>
  </si>
  <si>
    <t>I38102</t>
  </si>
  <si>
    <t>TOMADA 2P+T 20A, 250V (APENAS MODULO) - INSTALADO.</t>
  </si>
  <si>
    <t>C92004</t>
  </si>
  <si>
    <t>TOMADA DE EMBUTIR (2 MÓDULOS), 2P+T 10 A, INCLUINDO SUPORTE E PLACA - FORNECIMENTO E INSTALAÇÃO.</t>
  </si>
  <si>
    <t>COMPOSIÇÃO EL24</t>
  </si>
  <si>
    <t>TOMADA DE EMBUTIR, 2P+T 10A, INSTALADA EM CAIXA PARA PERFILADO METALICO - FORNECIMENTO E INSTALAÇÃO.</t>
  </si>
  <si>
    <t>SERVIÇOS COMPLEMENTARES</t>
  </si>
  <si>
    <t>COMPOSIÇÃO LG01</t>
  </si>
  <si>
    <t>MÓDULO DE TOMADA RJ45 CATEGORIA 6 , COMPLETO PARA CONDULETE- INSTALADO.</t>
  </si>
  <si>
    <t>I39599</t>
  </si>
  <si>
    <t>CABO DE PAR TRANCADO UTP, 4 PARES, CATEGORIA 6 - INSTALADO.</t>
  </si>
  <si>
    <t>ELETRODUTO DE AÇO GALVANIZADO, CLASSE LEVE, DN 20 MM (3/4), APARENTE, INSTALADO EM PAREDE - FORNECIMENTO E INSTALAÇÃO.</t>
  </si>
  <si>
    <t>CONDULETE DE ALUMÍNIO, CONFORME O TIPO, PARA ELETRODUTO DE AÇO GALVANIZADO DN 25 MM (1''), APARENTE, COMPLETO COM BUCHAS E ADAPTADORES - FORNECIMENTO E INSTALAÇÃO.</t>
  </si>
  <si>
    <t>I1813</t>
  </si>
  <si>
    <t>CURVA 90 GRAUS DE FERRO GALVANIZADO, COM ROSCA BSP FEMEA, DE 3/4" - INSTALADA.</t>
  </si>
  <si>
    <t>I1787</t>
  </si>
  <si>
    <t>CURVA 90 GRAUS DE FERRO GALVANIZADO, COM ROSCA BSP FEMEA, DE 1" - INSTALADA.</t>
  </si>
  <si>
    <t>I2637</t>
  </si>
  <si>
    <t>LUVA PARA ELETRODUTO, EM ACO GALVANIZADO ELETROLITICO, DIAMETRO DE 20 MM (3/4") - INSTALADA.</t>
  </si>
  <si>
    <t>I2638</t>
  </si>
  <si>
    <t>LUVA PARA ELETRODUTO, EM ACO GALVANIZADO ELETROLITICO, DIAMETRO DE 25 MM (1") - INSTALADA.</t>
  </si>
  <si>
    <t>C98304</t>
  </si>
  <si>
    <t>PATCH PANEL 48 PORTAS, CATEGORIA 6 - FORNECIMENTO E INSTALAÇÃO.</t>
  </si>
  <si>
    <t>C98302</t>
  </si>
  <si>
    <t>PATCH PANEL 24 PORTAS, CATEGORIA 6 - FORNECIMENTO E INSTALAÇÃO.</t>
  </si>
  <si>
    <t>I39606</t>
  </si>
  <si>
    <t>PATCH CORD, CATEGORIA 6, EXTENSAO DE 1,50 - FORNECIMENTO.</t>
  </si>
  <si>
    <t>CERTIFICAÇÃO DE PONTO DE LÓGICA</t>
  </si>
  <si>
    <t>8.1.1</t>
  </si>
  <si>
    <t>8.1.2</t>
  </si>
  <si>
    <t>8.1.3</t>
  </si>
  <si>
    <t>8.1.4</t>
  </si>
  <si>
    <t>8.1.5</t>
  </si>
  <si>
    <t>8.1.6</t>
  </si>
  <si>
    <t>8.1.7</t>
  </si>
  <si>
    <t>8.1.8</t>
  </si>
  <si>
    <t>8.1.9</t>
  </si>
  <si>
    <t>8.1.10</t>
  </si>
  <si>
    <t>8.1.11</t>
  </si>
  <si>
    <t>8.1.12</t>
  </si>
  <si>
    <t>8.1.13</t>
  </si>
  <si>
    <t>8.1.14</t>
  </si>
  <si>
    <t>8.1.15</t>
  </si>
  <si>
    <t>8.1.16</t>
  </si>
  <si>
    <t>8.1.17</t>
  </si>
  <si>
    <t>8.1.18</t>
  </si>
  <si>
    <t>8.1.19</t>
  </si>
  <si>
    <t>8.1.20</t>
  </si>
  <si>
    <t>8.1.21</t>
  </si>
  <si>
    <t>8.1.22</t>
  </si>
  <si>
    <t>8.1.23</t>
  </si>
  <si>
    <t>8.1.24</t>
  </si>
  <si>
    <t>8.1.25</t>
  </si>
  <si>
    <t>8.1.26</t>
  </si>
  <si>
    <t>8.1.27</t>
  </si>
  <si>
    <t>8.1.28</t>
  </si>
  <si>
    <t>8.1.29</t>
  </si>
  <si>
    <t>8.1.30</t>
  </si>
  <si>
    <t>8.1.31</t>
  </si>
  <si>
    <t>8.1.32</t>
  </si>
  <si>
    <t>8.1.33</t>
  </si>
  <si>
    <t>8.1.34</t>
  </si>
  <si>
    <t>8.1.35</t>
  </si>
  <si>
    <t>8.1.36</t>
  </si>
  <si>
    <t>8.1.37</t>
  </si>
  <si>
    <t>8.1.38</t>
  </si>
  <si>
    <t>8.1.39</t>
  </si>
  <si>
    <t>8.1.40</t>
  </si>
  <si>
    <t>8.1.41</t>
  </si>
  <si>
    <t>8.1.42</t>
  </si>
  <si>
    <t>8.1.43</t>
  </si>
  <si>
    <t>8.1.44</t>
  </si>
  <si>
    <t>8.1.45</t>
  </si>
  <si>
    <t>8.1.46</t>
  </si>
  <si>
    <t>8.1.47</t>
  </si>
  <si>
    <t>8.1.48</t>
  </si>
  <si>
    <t>8.2</t>
  </si>
  <si>
    <t>8.2.1</t>
  </si>
  <si>
    <t>8.2.2</t>
  </si>
  <si>
    <t>8.2.3</t>
  </si>
  <si>
    <t>8.2.4</t>
  </si>
  <si>
    <t>8.2.5</t>
  </si>
  <si>
    <t>8.2.6</t>
  </si>
  <si>
    <t>8.2.7</t>
  </si>
  <si>
    <t>8.2.8</t>
  </si>
  <si>
    <t>8.2.9</t>
  </si>
  <si>
    <t>8.2.10</t>
  </si>
  <si>
    <t>8.2.11</t>
  </si>
  <si>
    <t>8.2.12</t>
  </si>
  <si>
    <t>8.2.13</t>
  </si>
  <si>
    <t>7.1.1</t>
  </si>
  <si>
    <t>7.1.2</t>
  </si>
  <si>
    <t>7.1.3</t>
  </si>
  <si>
    <t>7.1.4</t>
  </si>
  <si>
    <t>7.2</t>
  </si>
  <si>
    <t>7.2.1</t>
  </si>
  <si>
    <t>7.2.2</t>
  </si>
  <si>
    <t>9.1</t>
  </si>
  <si>
    <t>9.2</t>
  </si>
  <si>
    <t>C C 90838</t>
  </si>
  <si>
    <t>LONA PLÁSTICA PRETA PARA PROTEÇÃO DO PISO DAS SALAS</t>
  </si>
  <si>
    <t>I 43067</t>
  </si>
  <si>
    <t>C 84162</t>
  </si>
  <si>
    <t>5.3</t>
  </si>
  <si>
    <t>EV1 - VIDRO TEMPERADO, MEDIDAS 495x250CM, CONFORME PROJETO, FORNECIMENTO E INSTALAÇÃO</t>
  </si>
  <si>
    <t>CHAPISCO APLICADO EM ESTRUTURAS DE CONCRETO, COM DESEMPENADEIRA DENTADA, ARGAMASSA INDUSTRIALIZADA (NAS VIGAS E PILARES, TODAS AS FACES)</t>
  </si>
  <si>
    <t>COMPOSIÇÃO 3</t>
  </si>
  <si>
    <t>COMPOSIÇÃO 4</t>
  </si>
  <si>
    <t>5.4</t>
  </si>
  <si>
    <t>I 37556</t>
  </si>
  <si>
    <t>9.3</t>
  </si>
  <si>
    <t>PLACA DE SINALIZAÇÃO VISUAL E TÁTIL EM ACRÍLICO COM LETRAS EM ALTO RELEVO E BRAILLE ESPESSURA 4 MM NAS MEDIDAS 30X14CM</t>
  </si>
  <si>
    <t>6.1.1</t>
  </si>
  <si>
    <t>6.1.2</t>
  </si>
  <si>
    <t>6.2.1</t>
  </si>
  <si>
    <t>6.2.2</t>
  </si>
  <si>
    <t>6.3.1</t>
  </si>
  <si>
    <t>6.3.2</t>
  </si>
  <si>
    <t>LIMPEZA/PREPARO SUPERFÍCIE CONCRETO P/PINTURA</t>
  </si>
  <si>
    <t>APLICAÇÃO DE GESSO DESEMPENADO EM TETO, ESPESSURA DE 1,0CM (ESTÚDIO, CONTROLE, ALMOX, CAMARIM E SALA DE AULA)</t>
  </si>
  <si>
    <t>SANTA MARIA, 31 DE MAIO DE 2019</t>
  </si>
  <si>
    <t>EV1 - ESQUADRIA METÁLICA EM ALUMÍNIO, COM PINTURA ELETROSTÁTICA NA COR BRANCA, MEDIDAS DE 495X250CM CONFORME PROJETO, INCLUINDO PORTA DE ABRIR</t>
  </si>
  <si>
    <t xml:space="preserve">EV2 - ESQUADRIA METÁLICA EM ALUMÍNIO, COM PINTURA ELETROSTÁTICA NA COR BRANCA, MEDIDAS DE 520X290CM CONFORME PROJETO, INCLUINDO PORTA DE ABRIR </t>
  </si>
  <si>
    <t xml:space="preserve">EV6 -  ESQUADRIA METÁLICA EM ALUMÍNIO, COM PINTURA ELETROSTÁTICA NA COR BRANCA, MEDIDAS DE 495x250CM CONFORME PROJETO INCLUINDO PORTA DE ABRIR DUAS FOLHAS </t>
  </si>
  <si>
    <t>FECHADURA LINHA PERFIL METÁLICO ACABAMENTO CROMADO</t>
  </si>
  <si>
    <t>4.2.15</t>
  </si>
  <si>
    <t>C 90830</t>
  </si>
  <si>
    <t>PISO PODOTÁTIL DE BORRACHA, PARA COLA, COR AMARELO - ALERTA - 25X25 CM</t>
  </si>
  <si>
    <t>RODAPE EM MDF, ALTURA 7CM E ESPESSURA 15MM, COR IMBUIA, FIXADO COM COLA</t>
  </si>
  <si>
    <t>PLACAS SINALIZAÇÃO VISUAL EM PVC NAS MEDIDAS DE 20X20CM</t>
  </si>
  <si>
    <t>BDI DIFERENCIADO</t>
  </si>
  <si>
    <t>PINTURA ESMALTE ACETINADO, DUAS DEMÃOS, SOBRE SUPERFICIE METALICA - PORTA CORTA FOGO</t>
  </si>
  <si>
    <t>INTERLIGAÇÃO DAS UNIDADES  CONDENSADORAS A EVAPORADORAS HI WALL, INCLUSIVE TUBULAÇÃO DE COBRE, ISOLAMENTO, CONEXÕES, FIXAÇÕES P/ CONDICIONADORES DE AR SPLIT SYSTEM ATÉ 12000 BTU, CONSIDERANDO 8 METROS DE COMPRIMENTO DA LINHA FRIA - FORNECIMENTO E INSTALAÇÃO</t>
  </si>
  <si>
    <t>UNID</t>
  </si>
  <si>
    <t>7.2.3</t>
  </si>
  <si>
    <t>7.2.4</t>
  </si>
  <si>
    <t>C 97329 ORSE 4465</t>
  </si>
  <si>
    <t>C 97329 ORSE 4138</t>
  </si>
  <si>
    <t>INTERLIGAÇÃO DAS UNIDADES  CONDENSADORAS A EVAPORADORAS HI WALL, INCLUSIVE TUBULAÇÃO DE COBRE, ISOLAMENTO, CONEXÕES, FIXAÇÕES P/ CONDICIONADORES DE AR SPLIT SYSTEM ATÉ 24000 BTU, CONSIDERANDO 5 METROS DE COMPRIMENTO DA LINHA FRIA - FORNECIMENTO E INSTALAÇÃO</t>
  </si>
  <si>
    <t>INTERLIGAÇÃO DAS UNIDADES  CONDENSADORAS A EVAPORADORAS HI WALL, INCLUSIVE TUBULAÇÃO DE COBRE, ISOLAMENTO, CONEXÕES, FIXAÇÕES P/ CONDICIONADORES DE AR SPLIT SYSTEM ATÉ 31000 BTU, CONSIDERANDO 5 METROS DE COMPRIMENTO DA LINHA FRIA - FORNECIMENTO E INSTALAÇÃO</t>
  </si>
  <si>
    <t>C 97332 ORSE 4142</t>
  </si>
  <si>
    <t>INTERLIGAÇÃO DAS UNIDADES  CONDENSADORAS A EVAPORADORAS PISO TETO, INCLUSIVE TUBULAÇÃO DE COBRE, ISOLAMENTO, CONEXÕES, FIXAÇÕES P/ CONDICIONADORES DE AR SPLIT SYSTEM ATÉ 32000 BTU, CONSIDERANDO 7 METROS DE COMPRIMENTO DA LINHA FRIA - FORNECIMENTO E INSTALAÇÃO</t>
  </si>
  <si>
    <t>C 97332 ORSE 4143</t>
  </si>
  <si>
    <t>ADMINISTRAÇÃO LOCAL DA OBRA, CONTENDO ENGENHEIRO CIVIL, MESTRE DE OBRAS, TÉCNICO DE SEGURANÇA DO TRABALHO, APONTADOR E LIMPEZA PERMANENTE DA OBRA, CONSIDERANDO 4 MESES DE OBRA - UNIDADE PORCENTAGEM DE OBRA EXECUTADA</t>
  </si>
  <si>
    <t>CARPETE BALTIMORE 506 SKYLINE MARCA BEAULIEU DE NYLON ESPESSURA 9 MM COM LARGURA 3,66 M - FORNECIMENTO E INSTALAÇÃO</t>
  </si>
  <si>
    <r>
      <t>Para a execução de obras com orçamento elaborado com a planilha SINAPI "</t>
    </r>
    <r>
      <rPr>
        <b/>
        <sz val="10"/>
        <rFont val="Arial"/>
        <family val="2"/>
      </rPr>
      <t>SEM DESONERAÇÃO</t>
    </r>
    <r>
      <rPr>
        <sz val="10"/>
        <rFont val="Arial"/>
        <family val="2"/>
      </rPr>
      <t>" utiliza-se o seguinte cálculo de BDI:</t>
    </r>
  </si>
  <si>
    <t>Para instalações de equipamentos com BDI diferenciado utiliza-se:</t>
  </si>
  <si>
    <t>INSTALAÇÃO DE EQUIPAMENTOS</t>
  </si>
  <si>
    <t>OBRA: ACABAMENTOS DO SEGUNDO ANDAR DO PRÉDIO TECNOPARQUE</t>
  </si>
  <si>
    <t>ELETRODUTO DE AÇO GALVANIZADO, CLASSE LEVE, DN 20 MM (3/4), APARENTE, INSTALADO EM PAREDE OU TETO- FORNECIMENTO E INSTALAÇÃO.</t>
  </si>
  <si>
    <t>C91967</t>
  </si>
  <si>
    <t>INTERRUPTOR SIMPLES (3 MÓDULOS), 10A/250V, INCLUINDO SUPORTE E PLACA - FORNECIMENTO E INSTALAÇÃO.</t>
  </si>
  <si>
    <t>TERMINAL A COMPRESSAO EM COBRE ESTANHADO PARA CABO 16 MM2, 1 FURO E 1 COMPRESSAO, PARA PARAFUSO DE FIXACAO - INSTALADO.</t>
  </si>
  <si>
    <t>8.1.49</t>
  </si>
  <si>
    <t>COMPOSIÇÃO 5</t>
  </si>
  <si>
    <t>7.2.5</t>
  </si>
  <si>
    <t>CANALETA EM PVC NAS MEDIDAS 8,5X7,5CM, INCLUSIVE CURVA, ENTRADA E SAÍDA</t>
  </si>
  <si>
    <t>ENG. CIVIL OU ARQ. XX</t>
  </si>
  <si>
    <t>EMPRESA XX</t>
  </si>
  <si>
    <t xml:space="preserve"> XX</t>
  </si>
  <si>
    <t>EMPRESA XX CNPJ XX</t>
  </si>
  <si>
    <t>RESPONSÁVEL LEGAL PELA EMPRESA XX</t>
  </si>
  <si>
    <t>ALARME ÁUDIO VISUAL SEM FIO (COM PILHA) PARA SANITÁRIO ACESSÍVEL COM PLACA TÁTIL EM ALTO RELEVO E BRAILLE</t>
  </si>
  <si>
    <t>CREA XX</t>
  </si>
  <si>
    <t>SANTA MARIA, XX DE JUNHO DE 2019</t>
  </si>
  <si>
    <t>VALOR MATERIAL C/ BDI</t>
  </si>
  <si>
    <t>VALOR MÃO DE OBRA C/ BDI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</si>
</sst>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&quot;R$&quot;\ #,##0.00"/>
    <numFmt numFmtId="166" formatCode="_(* #,##0.00_);_(* \(#,##0.00\);_(* \-??_);_(@_)"/>
    <numFmt numFmtId="167" formatCode="_(&quot;R$ &quot;* #,##0.00_);_(&quot;R$ &quot;* \(#,##0.00\);_(&quot;R$ &quot;* &quot;-&quot;??_);_(@_)"/>
    <numFmt numFmtId="168" formatCode="0.0000"/>
    <numFmt numFmtId="169" formatCode="0.0%"/>
    <numFmt numFmtId="170" formatCode="#,#00"/>
    <numFmt numFmtId="171" formatCode="&quot; R$ &quot;#,##0.00\ ;&quot; R$ (&quot;#,##0.00\);&quot; R$ -&quot;#\ ;@\ "/>
    <numFmt numFmtId="172" formatCode="_(&quot;R$ &quot;* #,##0.00_);_(&quot;R$ &quot;* \(#,##0.00\);_(&quot;R$ &quot;* \-??_);_(@_)"/>
    <numFmt numFmtId="173" formatCode="General\ "/>
    <numFmt numFmtId="174" formatCode="%#,#00"/>
    <numFmt numFmtId="175" formatCode="#.#####"/>
    <numFmt numFmtId="176" formatCode="[$R$-416]\ #,##0.00;[Red]\-[$R$-416]\ #,##0.00"/>
    <numFmt numFmtId="177" formatCode="#,##0.00\ ;&quot; (&quot;#,##0.00\);&quot; -&quot;#\ ;@\ "/>
    <numFmt numFmtId="178" formatCode="#,"/>
    <numFmt numFmtId="179" formatCode="_(&quot;Cr$&quot;* #,##0.00_);_(&quot;Cr$&quot;* \(#,##0.00\);_(&quot;Cr$&quot;* &quot;-&quot;??_);_(@_)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5"/>
      <color indexed="56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  <charset val="1"/>
    </font>
    <font>
      <sz val="1"/>
      <color indexed="8"/>
      <name val="Courier New"/>
      <family val="3"/>
    </font>
    <font>
      <b/>
      <i/>
      <sz val="16"/>
      <color indexed="8"/>
      <name val="Arial"/>
      <family val="2"/>
    </font>
    <font>
      <u/>
      <sz val="11"/>
      <color indexed="12"/>
      <name val="Arial"/>
      <family val="2"/>
    </font>
    <font>
      <sz val="12"/>
      <name val="Courier New"/>
      <family val="3"/>
    </font>
    <font>
      <b/>
      <i/>
      <u/>
      <sz val="11"/>
      <color indexed="8"/>
      <name val="Arial"/>
      <family val="2"/>
    </font>
    <font>
      <b/>
      <sz val="1"/>
      <color indexed="8"/>
      <name val="Courier New"/>
      <family val="3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i/>
      <sz val="10"/>
      <name val="Arial"/>
      <family val="2"/>
    </font>
    <font>
      <b/>
      <i/>
      <sz val="10"/>
      <name val="Times New Roman"/>
      <family val="1"/>
    </font>
    <font>
      <b/>
      <sz val="10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1"/>
      <color indexed="8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2"/>
      <color rgb="FFFF0000"/>
      <name val="Arial Narrow"/>
      <family val="2"/>
    </font>
    <font>
      <sz val="9"/>
      <color indexed="81"/>
      <name val="Tahoma"/>
      <family val="2"/>
    </font>
    <font>
      <b/>
      <sz val="12"/>
      <color rgb="FFFF0000"/>
      <name val="Arial Narrow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</fonts>
  <fills count="6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41"/>
      </patternFill>
    </fill>
    <fill>
      <patternFill patternType="solid">
        <fgColor indexed="44"/>
        <bgColor indexed="2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15"/>
      </patternFill>
    </fill>
    <fill>
      <patternFill patternType="solid">
        <fgColor indexed="11"/>
        <bgColor indexed="35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4"/>
        <bgColor indexed="31"/>
      </patternFill>
    </fill>
    <fill>
      <patternFill patternType="solid">
        <fgColor indexed="54"/>
        <bgColor indexed="23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9" tint="0.59999389629810485"/>
        <bgColor indexed="64"/>
      </patternFill>
    </fill>
  </fills>
  <borders count="10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52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ill="0" applyBorder="0" applyAlignment="0" applyProtection="0"/>
    <xf numFmtId="0" fontId="6" fillId="0" borderId="0"/>
    <xf numFmtId="9" fontId="6" fillId="0" borderId="0"/>
    <xf numFmtId="0" fontId="7" fillId="0" borderId="14"/>
    <xf numFmtId="0" fontId="4" fillId="0" borderId="0"/>
    <xf numFmtId="9" fontId="4" fillId="0" borderId="0" applyFill="0" applyBorder="0" applyAlignment="0" applyProtection="0"/>
    <xf numFmtId="0" fontId="1" fillId="0" borderId="0"/>
    <xf numFmtId="0" fontId="8" fillId="0" borderId="15" applyNumberFormat="0" applyFill="0" applyAlignment="0" applyProtection="0"/>
    <xf numFmtId="164" fontId="4" fillId="0" borderId="0" applyFill="0" applyBorder="0" applyAlignment="0" applyProtection="0"/>
    <xf numFmtId="167" fontId="4" fillId="0" borderId="0" applyFill="0" applyBorder="0" applyAlignment="0" applyProtection="0"/>
    <xf numFmtId="0" fontId="9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7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1" fillId="6" borderId="0" applyNumberFormat="0" applyBorder="0" applyAlignment="0" applyProtection="0"/>
    <xf numFmtId="0" fontId="12" fillId="21" borderId="16" applyNumberFormat="0" applyAlignment="0" applyProtection="0"/>
    <xf numFmtId="0" fontId="12" fillId="21" borderId="16" applyNumberFormat="0" applyAlignment="0" applyProtection="0"/>
    <xf numFmtId="0" fontId="12" fillId="22" borderId="16" applyNumberFormat="0" applyAlignment="0" applyProtection="0"/>
    <xf numFmtId="0" fontId="13" fillId="23" borderId="17" applyNumberFormat="0" applyAlignment="0" applyProtection="0"/>
    <xf numFmtId="0" fontId="14" fillId="0" borderId="18" applyNumberFormat="0" applyFill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7" borderId="0" applyNumberFormat="0" applyBorder="0" applyAlignment="0" applyProtection="0"/>
    <xf numFmtId="0" fontId="15" fillId="10" borderId="16" applyNumberFormat="0" applyAlignment="0" applyProtection="0"/>
    <xf numFmtId="0" fontId="16" fillId="5" borderId="0" applyNumberFormat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4" fillId="0" borderId="0" applyFill="0" applyBorder="0" applyAlignment="0" applyProtection="0"/>
    <xf numFmtId="0" fontId="17" fillId="28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9" fillId="29" borderId="19" applyNumberFormat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0" fontId="18" fillId="21" borderId="20" applyNumberFormat="0" applyAlignment="0" applyProtection="0"/>
    <xf numFmtId="0" fontId="18" fillId="21" borderId="20" applyNumberFormat="0" applyAlignment="0" applyProtection="0"/>
    <xf numFmtId="0" fontId="18" fillId="22" borderId="20" applyNumberFormat="0" applyAlignment="0" applyProtection="0"/>
    <xf numFmtId="166" fontId="9" fillId="0" borderId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1" applyNumberFormat="0" applyFill="0" applyAlignment="0" applyProtection="0"/>
    <xf numFmtId="0" fontId="24" fillId="0" borderId="22" applyNumberFormat="0" applyFill="0" applyAlignment="0" applyProtection="0"/>
    <xf numFmtId="0" fontId="24" fillId="0" borderId="0" applyNumberFormat="0" applyFill="0" applyBorder="0" applyAlignment="0" applyProtection="0"/>
    <xf numFmtId="0" fontId="21" fillId="0" borderId="23" applyNumberFormat="0" applyFill="0" applyAlignment="0" applyProtection="0"/>
    <xf numFmtId="164" fontId="4" fillId="0" borderId="0" applyFill="0" applyBorder="0" applyAlignment="0" applyProtection="0"/>
    <xf numFmtId="0" fontId="1" fillId="0" borderId="0"/>
    <xf numFmtId="0" fontId="4" fillId="0" borderId="0"/>
    <xf numFmtId="167" fontId="4" fillId="0" borderId="0" applyFill="0" applyBorder="0" applyAlignment="0" applyProtection="0"/>
    <xf numFmtId="0" fontId="1" fillId="0" borderId="0"/>
    <xf numFmtId="9" fontId="4" fillId="0" borderId="0" applyFill="0" applyBorder="0" applyAlignment="0" applyProtection="0"/>
    <xf numFmtId="164" fontId="4" fillId="0" borderId="0" applyFill="0" applyBorder="0" applyAlignment="0" applyProtection="0"/>
    <xf numFmtId="0" fontId="1" fillId="0" borderId="0"/>
    <xf numFmtId="0" fontId="25" fillId="0" borderId="0" applyNumberFormat="0" applyFill="0" applyBorder="0" applyAlignment="0" applyProtection="0">
      <alignment vertical="top"/>
      <protection locked="0"/>
    </xf>
    <xf numFmtId="43" fontId="6" fillId="0" borderId="0" applyFont="0" applyFill="0" applyBorder="0" applyAlignment="0" applyProtection="0"/>
    <xf numFmtId="0" fontId="9" fillId="29" borderId="19" applyNumberFormat="0" applyAlignment="0" applyProtection="0"/>
    <xf numFmtId="0" fontId="21" fillId="0" borderId="23" applyNumberFormat="0" applyFill="0" applyAlignment="0" applyProtection="0"/>
    <xf numFmtId="0" fontId="18" fillId="22" borderId="20" applyNumberFormat="0" applyAlignment="0" applyProtection="0"/>
    <xf numFmtId="0" fontId="12" fillId="22" borderId="16" applyNumberFormat="0" applyAlignment="0" applyProtection="0"/>
    <xf numFmtId="0" fontId="18" fillId="22" borderId="20" applyNumberFormat="0" applyAlignment="0" applyProtection="0"/>
    <xf numFmtId="0" fontId="18" fillId="21" borderId="20" applyNumberFormat="0" applyAlignment="0" applyProtection="0"/>
    <xf numFmtId="0" fontId="18" fillId="21" borderId="20" applyNumberFormat="0" applyAlignment="0" applyProtection="0"/>
    <xf numFmtId="0" fontId="9" fillId="29" borderId="19" applyNumberFormat="0" applyAlignment="0" applyProtection="0"/>
    <xf numFmtId="0" fontId="12" fillId="21" borderId="16" applyNumberFormat="0" applyAlignment="0" applyProtection="0"/>
    <xf numFmtId="0" fontId="12" fillId="21" borderId="16" applyNumberFormat="0" applyAlignment="0" applyProtection="0"/>
    <xf numFmtId="0" fontId="15" fillId="10" borderId="16" applyNumberFormat="0" applyAlignment="0" applyProtection="0"/>
    <xf numFmtId="0" fontId="12" fillId="21" borderId="16" applyNumberFormat="0" applyAlignment="0" applyProtection="0"/>
    <xf numFmtId="0" fontId="12" fillId="21" borderId="16" applyNumberFormat="0" applyAlignment="0" applyProtection="0"/>
    <xf numFmtId="0" fontId="12" fillId="22" borderId="16" applyNumberFormat="0" applyAlignment="0" applyProtection="0"/>
    <xf numFmtId="0" fontId="15" fillId="10" borderId="16" applyNumberFormat="0" applyAlignment="0" applyProtection="0"/>
    <xf numFmtId="0" fontId="12" fillId="22" borderId="16" applyNumberFormat="0" applyAlignment="0" applyProtection="0"/>
    <xf numFmtId="0" fontId="12" fillId="21" borderId="16" applyNumberFormat="0" applyAlignment="0" applyProtection="0"/>
    <xf numFmtId="0" fontId="12" fillId="21" borderId="16" applyNumberFormat="0" applyAlignment="0" applyProtection="0"/>
    <xf numFmtId="0" fontId="15" fillId="10" borderId="16" applyNumberFormat="0" applyAlignment="0" applyProtection="0"/>
    <xf numFmtId="0" fontId="18" fillId="21" borderId="20" applyNumberFormat="0" applyAlignment="0" applyProtection="0"/>
    <xf numFmtId="0" fontId="18" fillId="21" borderId="20" applyNumberFormat="0" applyAlignment="0" applyProtection="0"/>
    <xf numFmtId="0" fontId="9" fillId="29" borderId="19" applyNumberFormat="0" applyAlignment="0" applyProtection="0"/>
    <xf numFmtId="0" fontId="18" fillId="21" borderId="20" applyNumberFormat="0" applyAlignment="0" applyProtection="0"/>
    <xf numFmtId="0" fontId="18" fillId="21" borderId="20" applyNumberFormat="0" applyAlignment="0" applyProtection="0"/>
    <xf numFmtId="0" fontId="18" fillId="22" borderId="20" applyNumberFormat="0" applyAlignment="0" applyProtection="0"/>
    <xf numFmtId="0" fontId="21" fillId="0" borderId="23" applyNumberFormat="0" applyFill="0" applyAlignment="0" applyProtection="0"/>
    <xf numFmtId="0" fontId="21" fillId="0" borderId="23" applyNumberFormat="0" applyFill="0" applyAlignment="0" applyProtection="0"/>
    <xf numFmtId="0" fontId="9" fillId="2" borderId="0" applyNumberFormat="0" applyBorder="0" applyAlignment="0" applyProtection="0"/>
    <xf numFmtId="0" fontId="9" fillId="10" borderId="0" applyNumberFormat="0" applyBorder="0" applyAlignment="0" applyProtection="0"/>
    <xf numFmtId="0" fontId="9" fillId="29" borderId="0" applyNumberFormat="0" applyBorder="0" applyAlignment="0" applyProtection="0"/>
    <xf numFmtId="0" fontId="9" fillId="2" borderId="0" applyNumberFormat="0" applyBorder="0" applyAlignment="0" applyProtection="0"/>
    <xf numFmtId="0" fontId="9" fillId="9" borderId="0" applyNumberFormat="0" applyBorder="0" applyAlignment="0" applyProtection="0"/>
    <xf numFmtId="0" fontId="9" fillId="22" borderId="0" applyNumberFormat="0" applyBorder="0" applyAlignment="0" applyProtection="0"/>
    <xf numFmtId="0" fontId="9" fillId="28" borderId="0" applyNumberFormat="0" applyBorder="0" applyAlignment="0" applyProtection="0"/>
    <xf numFmtId="0" fontId="9" fillId="22" borderId="0" applyNumberFormat="0" applyBorder="0" applyAlignment="0" applyProtection="0"/>
    <xf numFmtId="0" fontId="9" fillId="30" borderId="0" applyNumberFormat="0" applyBorder="0" applyAlignment="0" applyProtection="0"/>
    <xf numFmtId="0" fontId="9" fillId="10" borderId="0" applyNumberFormat="0" applyBorder="0" applyAlignment="0" applyProtection="0"/>
    <xf numFmtId="0" fontId="10" fillId="19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10" fillId="10" borderId="0" applyNumberFormat="0" applyBorder="0" applyAlignment="0" applyProtection="0"/>
    <xf numFmtId="0" fontId="12" fillId="2" borderId="16" applyNumberFormat="0" applyAlignment="0" applyProtection="0"/>
    <xf numFmtId="0" fontId="26" fillId="0" borderId="0">
      <protection locked="0"/>
    </xf>
    <xf numFmtId="0" fontId="10" fillId="19" borderId="0" applyNumberFormat="0" applyBorder="0" applyAlignment="0" applyProtection="0"/>
    <xf numFmtId="0" fontId="10" fillId="31" borderId="0" applyNumberFormat="0" applyBorder="0" applyAlignment="0" applyProtection="0"/>
    <xf numFmtId="170" fontId="26" fillId="0" borderId="0">
      <protection locked="0"/>
    </xf>
    <xf numFmtId="0" fontId="27" fillId="0" borderId="0">
      <alignment horizontal="center"/>
    </xf>
    <xf numFmtId="0" fontId="27" fillId="0" borderId="0">
      <alignment horizontal="center" textRotation="90"/>
    </xf>
    <xf numFmtId="0" fontId="28" fillId="0" borderId="0" applyNumberFormat="0" applyFill="0" applyBorder="0" applyAlignment="0" applyProtection="0"/>
    <xf numFmtId="171" fontId="4" fillId="0" borderId="0" applyFill="0" applyBorder="0" applyAlignment="0" applyProtection="0"/>
    <xf numFmtId="171" fontId="4" fillId="0" borderId="0" applyFill="0" applyBorder="0" applyAlignment="0" applyProtection="0"/>
    <xf numFmtId="171" fontId="4" fillId="0" borderId="0" applyFill="0" applyBorder="0" applyAlignment="0" applyProtection="0"/>
    <xf numFmtId="171" fontId="4" fillId="0" borderId="0" applyFill="0" applyBorder="0" applyAlignment="0" applyProtection="0"/>
    <xf numFmtId="172" fontId="4" fillId="0" borderId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3" fontId="2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29" borderId="19" applyNumberFormat="0" applyAlignment="0" applyProtection="0"/>
    <xf numFmtId="174" fontId="26" fillId="0" borderId="0">
      <protection locked="0"/>
    </xf>
    <xf numFmtId="175" fontId="26" fillId="0" borderId="0">
      <protection locked="0"/>
    </xf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0" fontId="30" fillId="0" borderId="0"/>
    <xf numFmtId="176" fontId="30" fillId="0" borderId="0"/>
    <xf numFmtId="0" fontId="18" fillId="2" borderId="20" applyNumberFormat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0" fontId="32" fillId="0" borderId="25" applyNumberFormat="0" applyFill="0" applyAlignment="0" applyProtection="0"/>
    <xf numFmtId="0" fontId="33" fillId="0" borderId="21" applyNumberFormat="0" applyFill="0" applyAlignment="0" applyProtection="0"/>
    <xf numFmtId="0" fontId="34" fillId="0" borderId="26" applyNumberFormat="0" applyFill="0" applyAlignment="0" applyProtection="0"/>
    <xf numFmtId="0" fontId="34" fillId="0" borderId="0" applyNumberFormat="0" applyFill="0" applyBorder="0" applyAlignment="0" applyProtection="0"/>
    <xf numFmtId="178" fontId="31" fillId="0" borderId="0">
      <protection locked="0"/>
    </xf>
    <xf numFmtId="178" fontId="31" fillId="0" borderId="0">
      <protection locked="0"/>
    </xf>
    <xf numFmtId="0" fontId="21" fillId="0" borderId="27" applyNumberFormat="0" applyFill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66" fontId="4" fillId="0" borderId="0" applyFill="0" applyBorder="0" applyAlignment="0" applyProtection="0"/>
    <xf numFmtId="166" fontId="9" fillId="0" borderId="0" applyFill="0" applyBorder="0" applyAlignment="0" applyProtection="0"/>
    <xf numFmtId="0" fontId="12" fillId="21" borderId="16" applyNumberFormat="0" applyAlignment="0" applyProtection="0"/>
    <xf numFmtId="0" fontId="12" fillId="21" borderId="16" applyNumberFormat="0" applyAlignment="0" applyProtection="0"/>
    <xf numFmtId="0" fontId="12" fillId="22" borderId="16" applyNumberFormat="0" applyAlignment="0" applyProtection="0"/>
    <xf numFmtId="0" fontId="15" fillId="10" borderId="16" applyNumberFormat="0" applyAlignment="0" applyProtection="0"/>
    <xf numFmtId="0" fontId="9" fillId="29" borderId="19" applyNumberFormat="0" applyAlignment="0" applyProtection="0"/>
    <xf numFmtId="0" fontId="18" fillId="21" borderId="20" applyNumberFormat="0" applyAlignment="0" applyProtection="0"/>
    <xf numFmtId="0" fontId="18" fillId="21" borderId="20" applyNumberFormat="0" applyAlignment="0" applyProtection="0"/>
    <xf numFmtId="0" fontId="18" fillId="22" borderId="20" applyNumberFormat="0" applyAlignment="0" applyProtection="0"/>
    <xf numFmtId="0" fontId="21" fillId="0" borderId="23" applyNumberFormat="0" applyFill="0" applyAlignment="0" applyProtection="0"/>
    <xf numFmtId="0" fontId="9" fillId="29" borderId="19" applyNumberFormat="0" applyAlignment="0" applyProtection="0"/>
    <xf numFmtId="0" fontId="21" fillId="0" borderId="23" applyNumberFormat="0" applyFill="0" applyAlignment="0" applyProtection="0"/>
    <xf numFmtId="0" fontId="18" fillId="22" borderId="20" applyNumberFormat="0" applyAlignment="0" applyProtection="0"/>
    <xf numFmtId="0" fontId="12" fillId="22" borderId="16" applyNumberFormat="0" applyAlignment="0" applyProtection="0"/>
    <xf numFmtId="0" fontId="18" fillId="22" borderId="20" applyNumberFormat="0" applyAlignment="0" applyProtection="0"/>
    <xf numFmtId="0" fontId="18" fillId="21" borderId="20" applyNumberFormat="0" applyAlignment="0" applyProtection="0"/>
    <xf numFmtId="0" fontId="18" fillId="21" borderId="20" applyNumberFormat="0" applyAlignment="0" applyProtection="0"/>
    <xf numFmtId="0" fontId="9" fillId="29" borderId="19" applyNumberFormat="0" applyAlignment="0" applyProtection="0"/>
    <xf numFmtId="0" fontId="12" fillId="21" borderId="16" applyNumberFormat="0" applyAlignment="0" applyProtection="0"/>
    <xf numFmtId="0" fontId="12" fillId="21" borderId="16" applyNumberFormat="0" applyAlignment="0" applyProtection="0"/>
    <xf numFmtId="0" fontId="15" fillId="10" borderId="16" applyNumberFormat="0" applyAlignment="0" applyProtection="0"/>
    <xf numFmtId="0" fontId="12" fillId="21" borderId="16" applyNumberFormat="0" applyAlignment="0" applyProtection="0"/>
    <xf numFmtId="0" fontId="12" fillId="21" borderId="16" applyNumberFormat="0" applyAlignment="0" applyProtection="0"/>
    <xf numFmtId="0" fontId="12" fillId="22" borderId="16" applyNumberFormat="0" applyAlignment="0" applyProtection="0"/>
    <xf numFmtId="0" fontId="15" fillId="10" borderId="16" applyNumberFormat="0" applyAlignment="0" applyProtection="0"/>
    <xf numFmtId="0" fontId="12" fillId="22" borderId="16" applyNumberFormat="0" applyAlignment="0" applyProtection="0"/>
    <xf numFmtId="0" fontId="12" fillId="21" borderId="16" applyNumberFormat="0" applyAlignment="0" applyProtection="0"/>
    <xf numFmtId="0" fontId="12" fillId="21" borderId="16" applyNumberFormat="0" applyAlignment="0" applyProtection="0"/>
    <xf numFmtId="0" fontId="15" fillId="10" borderId="16" applyNumberFormat="0" applyAlignment="0" applyProtection="0"/>
    <xf numFmtId="0" fontId="18" fillId="21" borderId="20" applyNumberFormat="0" applyAlignment="0" applyProtection="0"/>
    <xf numFmtId="0" fontId="18" fillId="21" borderId="20" applyNumberFormat="0" applyAlignment="0" applyProtection="0"/>
    <xf numFmtId="0" fontId="9" fillId="29" borderId="19" applyNumberFormat="0" applyAlignment="0" applyProtection="0"/>
    <xf numFmtId="0" fontId="18" fillId="21" borderId="20" applyNumberFormat="0" applyAlignment="0" applyProtection="0"/>
    <xf numFmtId="0" fontId="18" fillId="21" borderId="20" applyNumberFormat="0" applyAlignment="0" applyProtection="0"/>
    <xf numFmtId="0" fontId="18" fillId="22" borderId="20" applyNumberFormat="0" applyAlignment="0" applyProtection="0"/>
    <xf numFmtId="0" fontId="21" fillId="0" borderId="23" applyNumberFormat="0" applyFill="0" applyAlignment="0" applyProtection="0"/>
    <xf numFmtId="0" fontId="21" fillId="0" borderId="23" applyNumberFormat="0" applyFill="0" applyAlignment="0" applyProtection="0"/>
    <xf numFmtId="0" fontId="12" fillId="2" borderId="16" applyNumberFormat="0" applyAlignment="0" applyProtection="0"/>
    <xf numFmtId="0" fontId="4" fillId="29" borderId="19" applyNumberFormat="0" applyAlignment="0" applyProtection="0"/>
    <xf numFmtId="0" fontId="18" fillId="2" borderId="20" applyNumberFormat="0" applyAlignment="0" applyProtection="0"/>
    <xf numFmtId="0" fontId="21" fillId="0" borderId="27" applyNumberFormat="0" applyFill="0" applyAlignment="0" applyProtection="0"/>
    <xf numFmtId="0" fontId="12" fillId="21" borderId="51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21" borderId="67" applyNumberFormat="0" applyAlignment="0" applyProtection="0"/>
    <xf numFmtId="0" fontId="18" fillId="21" borderId="53" applyNumberFormat="0" applyAlignment="0" applyProtection="0"/>
    <xf numFmtId="0" fontId="15" fillId="10" borderId="43" applyNumberFormat="0" applyAlignment="0" applyProtection="0"/>
    <xf numFmtId="0" fontId="9" fillId="29" borderId="64" applyNumberFormat="0" applyAlignment="0" applyProtection="0"/>
    <xf numFmtId="0" fontId="12" fillId="21" borderId="47" applyNumberFormat="0" applyAlignment="0" applyProtection="0"/>
    <xf numFmtId="0" fontId="12" fillId="21" borderId="51" applyNumberFormat="0" applyAlignment="0" applyProtection="0"/>
    <xf numFmtId="43" fontId="4" fillId="0" borderId="0" applyFill="0" applyBorder="0" applyAlignment="0" applyProtection="0"/>
    <xf numFmtId="0" fontId="12" fillId="22" borderId="35" applyNumberFormat="0" applyAlignment="0" applyProtection="0"/>
    <xf numFmtId="0" fontId="12" fillId="21" borderId="35" applyNumberFormat="0" applyAlignment="0" applyProtection="0"/>
    <xf numFmtId="0" fontId="9" fillId="29" borderId="36" applyNumberFormat="0" applyAlignment="0" applyProtection="0"/>
    <xf numFmtId="0" fontId="18" fillId="21" borderId="37" applyNumberFormat="0" applyAlignment="0" applyProtection="0"/>
    <xf numFmtId="0" fontId="18" fillId="21" borderId="37" applyNumberFormat="0" applyAlignment="0" applyProtection="0"/>
    <xf numFmtId="0" fontId="18" fillId="22" borderId="37" applyNumberFormat="0" applyAlignment="0" applyProtection="0"/>
    <xf numFmtId="0" fontId="18" fillId="22" borderId="37" applyNumberFormat="0" applyAlignment="0" applyProtection="0"/>
    <xf numFmtId="0" fontId="12" fillId="22" borderId="35" applyNumberFormat="0" applyAlignment="0" applyProtection="0"/>
    <xf numFmtId="0" fontId="21" fillId="0" borderId="38" applyNumberFormat="0" applyFill="0" applyAlignment="0" applyProtection="0"/>
    <xf numFmtId="0" fontId="12" fillId="21" borderId="39" applyNumberFormat="0" applyAlignment="0" applyProtection="0"/>
    <xf numFmtId="0" fontId="9" fillId="29" borderId="36" applyNumberFormat="0" applyAlignment="0" applyProtection="0"/>
    <xf numFmtId="0" fontId="18" fillId="22" borderId="65" applyNumberFormat="0" applyAlignment="0" applyProtection="0"/>
    <xf numFmtId="0" fontId="12" fillId="22" borderId="51" applyNumberFormat="0" applyAlignment="0" applyProtection="0"/>
    <xf numFmtId="0" fontId="18" fillId="21" borderId="65" applyNumberFormat="0" applyAlignment="0" applyProtection="0"/>
    <xf numFmtId="0" fontId="9" fillId="29" borderId="48" applyNumberFormat="0" applyAlignment="0" applyProtection="0"/>
    <xf numFmtId="0" fontId="18" fillId="21" borderId="49" applyNumberFormat="0" applyAlignment="0" applyProtection="0"/>
    <xf numFmtId="0" fontId="21" fillId="0" borderId="38" applyNumberFormat="0" applyFill="0" applyAlignment="0" applyProtection="0"/>
    <xf numFmtId="0" fontId="18" fillId="21" borderId="57" applyNumberFormat="0" applyAlignment="0" applyProtection="0"/>
    <xf numFmtId="0" fontId="18" fillId="21" borderId="65" applyNumberFormat="0" applyAlignment="0" applyProtection="0"/>
    <xf numFmtId="0" fontId="18" fillId="21" borderId="49" applyNumberFormat="0" applyAlignment="0" applyProtection="0"/>
    <xf numFmtId="0" fontId="12" fillId="22" borderId="47" applyNumberFormat="0" applyAlignment="0" applyProtection="0"/>
    <xf numFmtId="0" fontId="18" fillId="21" borderId="61" applyNumberFormat="0" applyAlignment="0" applyProtection="0"/>
    <xf numFmtId="0" fontId="18" fillId="21" borderId="53" applyNumberFormat="0" applyAlignment="0" applyProtection="0"/>
    <xf numFmtId="0" fontId="12" fillId="22" borderId="43" applyNumberFormat="0" applyAlignment="0" applyProtection="0"/>
    <xf numFmtId="0" fontId="18" fillId="22" borderId="37" applyNumberFormat="0" applyAlignment="0" applyProtection="0"/>
    <xf numFmtId="0" fontId="18" fillId="22" borderId="49" applyNumberFormat="0" applyAlignment="0" applyProtection="0"/>
    <xf numFmtId="0" fontId="12" fillId="21" borderId="59" applyNumberFormat="0" applyAlignment="0" applyProtection="0"/>
    <xf numFmtId="0" fontId="18" fillId="22" borderId="53" applyNumberFormat="0" applyAlignment="0" applyProtection="0"/>
    <xf numFmtId="0" fontId="15" fillId="10" borderId="47" applyNumberFormat="0" applyAlignment="0" applyProtection="0"/>
    <xf numFmtId="0" fontId="12" fillId="21" borderId="39" applyNumberFormat="0" applyAlignment="0" applyProtection="0"/>
    <xf numFmtId="0" fontId="15" fillId="10" borderId="35" applyNumberFormat="0" applyAlignment="0" applyProtection="0"/>
    <xf numFmtId="0" fontId="15" fillId="10" borderId="51" applyNumberFormat="0" applyAlignment="0" applyProtection="0"/>
    <xf numFmtId="0" fontId="18" fillId="21" borderId="65" applyNumberFormat="0" applyAlignment="0" applyProtection="0"/>
    <xf numFmtId="0" fontId="18" fillId="21" borderId="74" applyNumberFormat="0" applyAlignment="0" applyProtection="0"/>
    <xf numFmtId="0" fontId="12" fillId="22" borderId="51" applyNumberFormat="0" applyAlignment="0" applyProtection="0"/>
    <xf numFmtId="0" fontId="12" fillId="21" borderId="35" applyNumberFormat="0" applyAlignment="0" applyProtection="0"/>
    <xf numFmtId="0" fontId="12" fillId="21" borderId="35" applyNumberFormat="0" applyAlignment="0" applyProtection="0"/>
    <xf numFmtId="0" fontId="15" fillId="10" borderId="39" applyNumberFormat="0" applyAlignment="0" applyProtection="0"/>
    <xf numFmtId="0" fontId="18" fillId="22" borderId="65" applyNumberFormat="0" applyAlignment="0" applyProtection="0"/>
    <xf numFmtId="0" fontId="15" fillId="10" borderId="51" applyNumberFormat="0" applyAlignment="0" applyProtection="0"/>
    <xf numFmtId="0" fontId="18" fillId="21" borderId="49" applyNumberFormat="0" applyAlignment="0" applyProtection="0"/>
    <xf numFmtId="0" fontId="15" fillId="10" borderId="47" applyNumberFormat="0" applyAlignment="0" applyProtection="0"/>
    <xf numFmtId="0" fontId="9" fillId="29" borderId="40" applyNumberFormat="0" applyAlignment="0" applyProtection="0"/>
    <xf numFmtId="0" fontId="18" fillId="21" borderId="41" applyNumberFormat="0" applyAlignment="0" applyProtection="0"/>
    <xf numFmtId="0" fontId="21" fillId="0" borderId="42" applyNumberFormat="0" applyFill="0" applyAlignment="0" applyProtection="0"/>
    <xf numFmtId="0" fontId="12" fillId="22" borderId="39" applyNumberFormat="0" applyAlignment="0" applyProtection="0"/>
    <xf numFmtId="0" fontId="12" fillId="21" borderId="43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1" fillId="0" borderId="50" applyNumberFormat="0" applyFill="0" applyAlignment="0" applyProtection="0"/>
    <xf numFmtId="0" fontId="18" fillId="21" borderId="53" applyNumberFormat="0" applyAlignment="0" applyProtection="0"/>
    <xf numFmtId="43" fontId="4" fillId="0" borderId="0" applyFill="0" applyBorder="0" applyAlignment="0" applyProtection="0"/>
    <xf numFmtId="0" fontId="12" fillId="22" borderId="51" applyNumberFormat="0" applyAlignment="0" applyProtection="0"/>
    <xf numFmtId="0" fontId="18" fillId="22" borderId="41" applyNumberFormat="0" applyAlignment="0" applyProtection="0"/>
    <xf numFmtId="0" fontId="18" fillId="22" borderId="61" applyNumberFormat="0" applyAlignment="0" applyProtection="0"/>
    <xf numFmtId="0" fontId="12" fillId="21" borderId="63" applyNumberFormat="0" applyAlignment="0" applyProtection="0"/>
    <xf numFmtId="43" fontId="4" fillId="0" borderId="0" applyFill="0" applyBorder="0" applyAlignment="0" applyProtection="0"/>
    <xf numFmtId="0" fontId="18" fillId="21" borderId="41" applyNumberFormat="0" applyAlignment="0" applyProtection="0"/>
    <xf numFmtId="0" fontId="9" fillId="29" borderId="73" applyNumberFormat="0" applyAlignment="0" applyProtection="0"/>
    <xf numFmtId="43" fontId="6" fillId="0" borderId="0" applyFont="0" applyFill="0" applyBorder="0" applyAlignment="0" applyProtection="0"/>
    <xf numFmtId="0" fontId="21" fillId="0" borderId="50" applyNumberFormat="0" applyFill="0" applyAlignment="0" applyProtection="0"/>
    <xf numFmtId="0" fontId="18" fillId="22" borderId="61" applyNumberFormat="0" applyAlignment="0" applyProtection="0"/>
    <xf numFmtId="0" fontId="9" fillId="29" borderId="52" applyNumberFormat="0" applyAlignment="0" applyProtection="0"/>
    <xf numFmtId="0" fontId="18" fillId="22" borderId="49" applyNumberFormat="0" applyAlignment="0" applyProtection="0"/>
    <xf numFmtId="0" fontId="12" fillId="21" borderId="43" applyNumberFormat="0" applyAlignment="0" applyProtection="0"/>
    <xf numFmtId="0" fontId="18" fillId="22" borderId="49" applyNumberFormat="0" applyAlignment="0" applyProtection="0"/>
    <xf numFmtId="0" fontId="9" fillId="29" borderId="52" applyNumberFormat="0" applyAlignment="0" applyProtection="0"/>
    <xf numFmtId="0" fontId="12" fillId="21" borderId="59" applyNumberFormat="0" applyAlignment="0" applyProtection="0"/>
    <xf numFmtId="0" fontId="18" fillId="21" borderId="49" applyNumberFormat="0" applyAlignment="0" applyProtection="0"/>
    <xf numFmtId="0" fontId="18" fillId="21" borderId="37" applyNumberFormat="0" applyAlignment="0" applyProtection="0"/>
    <xf numFmtId="0" fontId="9" fillId="29" borderId="36" applyNumberFormat="0" applyAlignment="0" applyProtection="0"/>
    <xf numFmtId="0" fontId="12" fillId="21" borderId="51" applyNumberFormat="0" applyAlignment="0" applyProtection="0"/>
    <xf numFmtId="0" fontId="21" fillId="0" borderId="75" applyNumberFormat="0" applyFill="0" applyAlignment="0" applyProtection="0"/>
    <xf numFmtId="0" fontId="18" fillId="21" borderId="37" applyNumberFormat="0" applyAlignment="0" applyProtection="0"/>
    <xf numFmtId="0" fontId="21" fillId="0" borderId="54" applyNumberFormat="0" applyFill="0" applyAlignment="0" applyProtection="0"/>
    <xf numFmtId="0" fontId="12" fillId="22" borderId="59" applyNumberFormat="0" applyAlignment="0" applyProtection="0"/>
    <xf numFmtId="0" fontId="9" fillId="29" borderId="48" applyNumberFormat="0" applyAlignment="0" applyProtection="0"/>
    <xf numFmtId="0" fontId="12" fillId="21" borderId="47" applyNumberFormat="0" applyAlignment="0" applyProtection="0"/>
    <xf numFmtId="0" fontId="12" fillId="22" borderId="47" applyNumberFormat="0" applyAlignment="0" applyProtection="0"/>
    <xf numFmtId="0" fontId="12" fillId="21" borderId="35" applyNumberFormat="0" applyAlignment="0" applyProtection="0"/>
    <xf numFmtId="0" fontId="15" fillId="10" borderId="35" applyNumberFormat="0" applyAlignment="0" applyProtection="0"/>
    <xf numFmtId="0" fontId="12" fillId="21" borderId="35" applyNumberFormat="0" applyAlignment="0" applyProtection="0"/>
    <xf numFmtId="0" fontId="12" fillId="21" borderId="35" applyNumberFormat="0" applyAlignment="0" applyProtection="0"/>
    <xf numFmtId="0" fontId="12" fillId="22" borderId="35" applyNumberFormat="0" applyAlignment="0" applyProtection="0"/>
    <xf numFmtId="0" fontId="15" fillId="10" borderId="35" applyNumberFormat="0" applyAlignment="0" applyProtection="0"/>
    <xf numFmtId="0" fontId="12" fillId="22" borderId="35" applyNumberFormat="0" applyAlignment="0" applyProtection="0"/>
    <xf numFmtId="0" fontId="12" fillId="21" borderId="35" applyNumberFormat="0" applyAlignment="0" applyProtection="0"/>
    <xf numFmtId="0" fontId="12" fillId="21" borderId="35" applyNumberFormat="0" applyAlignment="0" applyProtection="0"/>
    <xf numFmtId="0" fontId="15" fillId="10" borderId="35" applyNumberFormat="0" applyAlignment="0" applyProtection="0"/>
    <xf numFmtId="0" fontId="18" fillId="21" borderId="37" applyNumberFormat="0" applyAlignment="0" applyProtection="0"/>
    <xf numFmtId="0" fontId="18" fillId="21" borderId="37" applyNumberFormat="0" applyAlignment="0" applyProtection="0"/>
    <xf numFmtId="0" fontId="9" fillId="29" borderId="36" applyNumberFormat="0" applyAlignment="0" applyProtection="0"/>
    <xf numFmtId="0" fontId="18" fillId="21" borderId="37" applyNumberFormat="0" applyAlignment="0" applyProtection="0"/>
    <xf numFmtId="0" fontId="18" fillId="21" borderId="37" applyNumberFormat="0" applyAlignment="0" applyProtection="0"/>
    <xf numFmtId="0" fontId="18" fillId="22" borderId="37" applyNumberFormat="0" applyAlignment="0" applyProtection="0"/>
    <xf numFmtId="0" fontId="21" fillId="0" borderId="38" applyNumberFormat="0" applyFill="0" applyAlignment="0" applyProtection="0"/>
    <xf numFmtId="0" fontId="21" fillId="0" borderId="38" applyNumberFormat="0" applyFill="0" applyAlignment="0" applyProtection="0"/>
    <xf numFmtId="0" fontId="9" fillId="29" borderId="48" applyNumberFormat="0" applyAlignment="0" applyProtection="0"/>
    <xf numFmtId="0" fontId="18" fillId="21" borderId="49" applyNumberFormat="0" applyAlignment="0" applyProtection="0"/>
    <xf numFmtId="0" fontId="12" fillId="21" borderId="47" applyNumberFormat="0" applyAlignment="0" applyProtection="0"/>
    <xf numFmtId="0" fontId="18" fillId="22" borderId="53" applyNumberFormat="0" applyAlignment="0" applyProtection="0"/>
    <xf numFmtId="0" fontId="18" fillId="22" borderId="49" applyNumberFormat="0" applyAlignment="0" applyProtection="0"/>
    <xf numFmtId="0" fontId="18" fillId="21" borderId="53" applyNumberFormat="0" applyAlignment="0" applyProtection="0"/>
    <xf numFmtId="0" fontId="9" fillId="29" borderId="40" applyNumberFormat="0" applyAlignment="0" applyProtection="0"/>
    <xf numFmtId="0" fontId="21" fillId="0" borderId="42" applyNumberFormat="0" applyFill="0" applyAlignment="0" applyProtection="0"/>
    <xf numFmtId="0" fontId="18" fillId="22" borderId="41" applyNumberFormat="0" applyAlignment="0" applyProtection="0"/>
    <xf numFmtId="0" fontId="12" fillId="22" borderId="39" applyNumberFormat="0" applyAlignment="0" applyProtection="0"/>
    <xf numFmtId="0" fontId="18" fillId="22" borderId="41" applyNumberFormat="0" applyAlignment="0" applyProtection="0"/>
    <xf numFmtId="0" fontId="18" fillId="21" borderId="41" applyNumberFormat="0" applyAlignment="0" applyProtection="0"/>
    <xf numFmtId="0" fontId="18" fillId="21" borderId="41" applyNumberFormat="0" applyAlignment="0" applyProtection="0"/>
    <xf numFmtId="0" fontId="9" fillId="29" borderId="40" applyNumberFormat="0" applyAlignment="0" applyProtection="0"/>
    <xf numFmtId="0" fontId="12" fillId="21" borderId="39" applyNumberFormat="0" applyAlignment="0" applyProtection="0"/>
    <xf numFmtId="0" fontId="12" fillId="21" borderId="39" applyNumberFormat="0" applyAlignment="0" applyProtection="0"/>
    <xf numFmtId="0" fontId="15" fillId="10" borderId="39" applyNumberFormat="0" applyAlignment="0" applyProtection="0"/>
    <xf numFmtId="0" fontId="12" fillId="21" borderId="39" applyNumberFormat="0" applyAlignment="0" applyProtection="0"/>
    <xf numFmtId="0" fontId="12" fillId="21" borderId="39" applyNumberFormat="0" applyAlignment="0" applyProtection="0"/>
    <xf numFmtId="0" fontId="12" fillId="22" borderId="39" applyNumberFormat="0" applyAlignment="0" applyProtection="0"/>
    <xf numFmtId="0" fontId="15" fillId="10" borderId="39" applyNumberFormat="0" applyAlignment="0" applyProtection="0"/>
    <xf numFmtId="0" fontId="12" fillId="22" borderId="39" applyNumberFormat="0" applyAlignment="0" applyProtection="0"/>
    <xf numFmtId="0" fontId="12" fillId="21" borderId="39" applyNumberFormat="0" applyAlignment="0" applyProtection="0"/>
    <xf numFmtId="0" fontId="12" fillId="21" borderId="39" applyNumberFormat="0" applyAlignment="0" applyProtection="0"/>
    <xf numFmtId="0" fontId="15" fillId="10" borderId="39" applyNumberFormat="0" applyAlignment="0" applyProtection="0"/>
    <xf numFmtId="0" fontId="18" fillId="21" borderId="41" applyNumberFormat="0" applyAlignment="0" applyProtection="0"/>
    <xf numFmtId="0" fontId="18" fillId="21" borderId="41" applyNumberFormat="0" applyAlignment="0" applyProtection="0"/>
    <xf numFmtId="0" fontId="9" fillId="29" borderId="40" applyNumberFormat="0" applyAlignment="0" applyProtection="0"/>
    <xf numFmtId="0" fontId="18" fillId="21" borderId="41" applyNumberFormat="0" applyAlignment="0" applyProtection="0"/>
    <xf numFmtId="0" fontId="18" fillId="21" borderId="41" applyNumberFormat="0" applyAlignment="0" applyProtection="0"/>
    <xf numFmtId="0" fontId="18" fillId="22" borderId="41" applyNumberFormat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18" fillId="21" borderId="49" applyNumberFormat="0" applyAlignment="0" applyProtection="0"/>
    <xf numFmtId="0" fontId="12" fillId="21" borderId="47" applyNumberFormat="0" applyAlignment="0" applyProtection="0"/>
    <xf numFmtId="0" fontId="12" fillId="21" borderId="47" applyNumberFormat="0" applyAlignment="0" applyProtection="0"/>
    <xf numFmtId="0" fontId="15" fillId="10" borderId="47" applyNumberFormat="0" applyAlignment="0" applyProtection="0"/>
    <xf numFmtId="0" fontId="15" fillId="10" borderId="47" applyNumberFormat="0" applyAlignment="0" applyProtection="0"/>
    <xf numFmtId="0" fontId="9" fillId="29" borderId="44" applyNumberFormat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18" fillId="21" borderId="45" applyNumberFormat="0" applyAlignment="0" applyProtection="0"/>
    <xf numFmtId="0" fontId="18" fillId="21" borderId="45" applyNumberFormat="0" applyAlignment="0" applyProtection="0"/>
    <xf numFmtId="0" fontId="18" fillId="22" borderId="45" applyNumberFormat="0" applyAlignment="0" applyProtection="0"/>
    <xf numFmtId="0" fontId="18" fillId="21" borderId="53" applyNumberFormat="0" applyAlignment="0" applyProtection="0"/>
    <xf numFmtId="0" fontId="15" fillId="10" borderId="51" applyNumberFormat="0" applyAlignment="0" applyProtection="0"/>
    <xf numFmtId="0" fontId="12" fillId="22" borderId="51" applyNumberFormat="0" applyAlignment="0" applyProtection="0"/>
    <xf numFmtId="0" fontId="12" fillId="22" borderId="55" applyNumberFormat="0" applyAlignment="0" applyProtection="0"/>
    <xf numFmtId="0" fontId="18" fillId="21" borderId="61" applyNumberFormat="0" applyAlignment="0" applyProtection="0"/>
    <xf numFmtId="0" fontId="21" fillId="0" borderId="46" applyNumberFormat="0" applyFill="0" applyAlignment="0" applyProtection="0"/>
    <xf numFmtId="0" fontId="12" fillId="21" borderId="63" applyNumberFormat="0" applyAlignment="0" applyProtection="0"/>
    <xf numFmtId="0" fontId="12" fillId="21" borderId="47" applyNumberFormat="0" applyAlignment="0" applyProtection="0"/>
    <xf numFmtId="0" fontId="18" fillId="21" borderId="49" applyNumberFormat="0" applyAlignment="0" applyProtection="0"/>
    <xf numFmtId="0" fontId="18" fillId="21" borderId="49" applyNumberFormat="0" applyAlignment="0" applyProtection="0"/>
    <xf numFmtId="0" fontId="12" fillId="22" borderId="47" applyNumberFormat="0" applyAlignment="0" applyProtection="0"/>
    <xf numFmtId="0" fontId="9" fillId="29" borderId="52" applyNumberFormat="0" applyAlignment="0" applyProtection="0"/>
    <xf numFmtId="0" fontId="18" fillId="22" borderId="61" applyNumberFormat="0" applyAlignment="0" applyProtection="0"/>
    <xf numFmtId="0" fontId="12" fillId="21" borderId="47" applyNumberFormat="0" applyAlignment="0" applyProtection="0"/>
    <xf numFmtId="0" fontId="15" fillId="10" borderId="51" applyNumberFormat="0" applyAlignment="0" applyProtection="0"/>
    <xf numFmtId="0" fontId="18" fillId="21" borderId="61" applyNumberFormat="0" applyAlignment="0" applyProtection="0"/>
    <xf numFmtId="0" fontId="9" fillId="29" borderId="44" applyNumberFormat="0" applyAlignment="0" applyProtection="0"/>
    <xf numFmtId="0" fontId="21" fillId="0" borderId="46" applyNumberFormat="0" applyFill="0" applyAlignment="0" applyProtection="0"/>
    <xf numFmtId="0" fontId="18" fillId="22" borderId="45" applyNumberFormat="0" applyAlignment="0" applyProtection="0"/>
    <xf numFmtId="0" fontId="12" fillId="22" borderId="43" applyNumberFormat="0" applyAlignment="0" applyProtection="0"/>
    <xf numFmtId="0" fontId="18" fillId="22" borderId="45" applyNumberFormat="0" applyAlignment="0" applyProtection="0"/>
    <xf numFmtId="0" fontId="18" fillId="21" borderId="45" applyNumberFormat="0" applyAlignment="0" applyProtection="0"/>
    <xf numFmtId="0" fontId="18" fillId="21" borderId="45" applyNumberFormat="0" applyAlignment="0" applyProtection="0"/>
    <xf numFmtId="0" fontId="9" fillId="29" borderId="44" applyNumberFormat="0" applyAlignment="0" applyProtection="0"/>
    <xf numFmtId="0" fontId="12" fillId="21" borderId="43" applyNumberFormat="0" applyAlignment="0" applyProtection="0"/>
    <xf numFmtId="0" fontId="12" fillId="21" borderId="43" applyNumberFormat="0" applyAlignment="0" applyProtection="0"/>
    <xf numFmtId="0" fontId="15" fillId="10" borderId="43" applyNumberFormat="0" applyAlignment="0" applyProtection="0"/>
    <xf numFmtId="0" fontId="12" fillId="21" borderId="43" applyNumberFormat="0" applyAlignment="0" applyProtection="0"/>
    <xf numFmtId="0" fontId="12" fillId="21" borderId="43" applyNumberFormat="0" applyAlignment="0" applyProtection="0"/>
    <xf numFmtId="0" fontId="12" fillId="22" borderId="43" applyNumberFormat="0" applyAlignment="0" applyProtection="0"/>
    <xf numFmtId="0" fontId="15" fillId="10" borderId="43" applyNumberFormat="0" applyAlignment="0" applyProtection="0"/>
    <xf numFmtId="0" fontId="12" fillId="22" borderId="43" applyNumberFormat="0" applyAlignment="0" applyProtection="0"/>
    <xf numFmtId="0" fontId="12" fillId="21" borderId="43" applyNumberFormat="0" applyAlignment="0" applyProtection="0"/>
    <xf numFmtId="0" fontId="12" fillId="21" borderId="43" applyNumberFormat="0" applyAlignment="0" applyProtection="0"/>
    <xf numFmtId="0" fontId="15" fillId="10" borderId="43" applyNumberFormat="0" applyAlignment="0" applyProtection="0"/>
    <xf numFmtId="0" fontId="18" fillId="21" borderId="45" applyNumberFormat="0" applyAlignment="0" applyProtection="0"/>
    <xf numFmtId="0" fontId="18" fillId="21" borderId="45" applyNumberFormat="0" applyAlignment="0" applyProtection="0"/>
    <xf numFmtId="0" fontId="9" fillId="29" borderId="44" applyNumberFormat="0" applyAlignment="0" applyProtection="0"/>
    <xf numFmtId="0" fontId="18" fillId="21" borderId="45" applyNumberFormat="0" applyAlignment="0" applyProtection="0"/>
    <xf numFmtId="0" fontId="18" fillId="21" borderId="45" applyNumberFormat="0" applyAlignment="0" applyProtection="0"/>
    <xf numFmtId="0" fontId="18" fillId="22" borderId="45" applyNumberFormat="0" applyAlignment="0" applyProtection="0"/>
    <xf numFmtId="0" fontId="21" fillId="0" borderId="46" applyNumberFormat="0" applyFill="0" applyAlignment="0" applyProtection="0"/>
    <xf numFmtId="0" fontId="21" fillId="0" borderId="46" applyNumberFormat="0" applyFill="0" applyAlignment="0" applyProtection="0"/>
    <xf numFmtId="0" fontId="9" fillId="29" borderId="60" applyNumberFormat="0" applyAlignment="0" applyProtection="0"/>
    <xf numFmtId="0" fontId="21" fillId="0" borderId="75" applyNumberFormat="0" applyFill="0" applyAlignment="0" applyProtection="0"/>
    <xf numFmtId="0" fontId="12" fillId="22" borderId="47" applyNumberFormat="0" applyAlignment="0" applyProtection="0"/>
    <xf numFmtId="0" fontId="12" fillId="22" borderId="59" applyNumberFormat="0" applyAlignment="0" applyProtection="0"/>
    <xf numFmtId="0" fontId="12" fillId="21" borderId="47" applyNumberFormat="0" applyAlignment="0" applyProtection="0"/>
    <xf numFmtId="0" fontId="12" fillId="21" borderId="51" applyNumberFormat="0" applyAlignment="0" applyProtection="0"/>
    <xf numFmtId="0" fontId="18" fillId="22" borderId="53" applyNumberFormat="0" applyAlignment="0" applyProtection="0"/>
    <xf numFmtId="0" fontId="21" fillId="0" borderId="66" applyNumberFormat="0" applyFill="0" applyAlignment="0" applyProtection="0"/>
    <xf numFmtId="0" fontId="18" fillId="21" borderId="53" applyNumberFormat="0" applyAlignment="0" applyProtection="0"/>
    <xf numFmtId="0" fontId="12" fillId="21" borderId="59" applyNumberFormat="0" applyAlignment="0" applyProtection="0"/>
    <xf numFmtId="0" fontId="21" fillId="0" borderId="62" applyNumberFormat="0" applyFill="0" applyAlignment="0" applyProtection="0"/>
    <xf numFmtId="0" fontId="21" fillId="0" borderId="75" applyNumberFormat="0" applyFill="0" applyAlignment="0" applyProtection="0"/>
    <xf numFmtId="0" fontId="9" fillId="29" borderId="56" applyNumberFormat="0" applyAlignment="0" applyProtection="0"/>
    <xf numFmtId="0" fontId="12" fillId="21" borderId="59" applyNumberFormat="0" applyAlignment="0" applyProtection="0"/>
    <xf numFmtId="0" fontId="12" fillId="21" borderId="51" applyNumberFormat="0" applyAlignment="0" applyProtection="0"/>
    <xf numFmtId="0" fontId="15" fillId="10" borderId="63" applyNumberFormat="0" applyAlignment="0" applyProtection="0"/>
    <xf numFmtId="0" fontId="18" fillId="21" borderId="53" applyNumberFormat="0" applyAlignment="0" applyProtection="0"/>
    <xf numFmtId="0" fontId="18" fillId="22" borderId="65" applyNumberFormat="0" applyAlignment="0" applyProtection="0"/>
    <xf numFmtId="0" fontId="12" fillId="21" borderId="51" applyNumberFormat="0" applyAlignment="0" applyProtection="0"/>
    <xf numFmtId="0" fontId="9" fillId="29" borderId="48" applyNumberFormat="0" applyAlignment="0" applyProtection="0"/>
    <xf numFmtId="0" fontId="12" fillId="21" borderId="51" applyNumberFormat="0" applyAlignment="0" applyProtection="0"/>
    <xf numFmtId="0" fontId="18" fillId="21" borderId="61" applyNumberFormat="0" applyAlignment="0" applyProtection="0"/>
    <xf numFmtId="0" fontId="21" fillId="0" borderId="62" applyNumberFormat="0" applyFill="0" applyAlignment="0" applyProtection="0"/>
    <xf numFmtId="0" fontId="18" fillId="21" borderId="53" applyNumberFormat="0" applyAlignment="0" applyProtection="0"/>
    <xf numFmtId="0" fontId="18" fillId="21" borderId="65" applyNumberFormat="0" applyAlignment="0" applyProtection="0"/>
    <xf numFmtId="0" fontId="15" fillId="10" borderId="59" applyNumberFormat="0" applyAlignment="0" applyProtection="0"/>
    <xf numFmtId="0" fontId="18" fillId="21" borderId="65" applyNumberFormat="0" applyAlignment="0" applyProtection="0"/>
    <xf numFmtId="0" fontId="18" fillId="22" borderId="61" applyNumberFormat="0" applyAlignment="0" applyProtection="0"/>
    <xf numFmtId="0" fontId="9" fillId="29" borderId="52" applyNumberFormat="0" applyAlignment="0" applyProtection="0"/>
    <xf numFmtId="0" fontId="12" fillId="21" borderId="51" applyNumberFormat="0" applyAlignment="0" applyProtection="0"/>
    <xf numFmtId="0" fontId="15" fillId="10" borderId="67" applyNumberFormat="0" applyAlignment="0" applyProtection="0"/>
    <xf numFmtId="0" fontId="12" fillId="22" borderId="63" applyNumberFormat="0" applyAlignment="0" applyProtection="0"/>
    <xf numFmtId="0" fontId="12" fillId="21" borderId="55" applyNumberFormat="0" applyAlignment="0" applyProtection="0"/>
    <xf numFmtId="0" fontId="9" fillId="29" borderId="60" applyNumberFormat="0" applyAlignment="0" applyProtection="0"/>
    <xf numFmtId="0" fontId="12" fillId="21" borderId="55" applyNumberFormat="0" applyAlignment="0" applyProtection="0"/>
    <xf numFmtId="0" fontId="15" fillId="10" borderId="55" applyNumberFormat="0" applyAlignment="0" applyProtection="0"/>
    <xf numFmtId="0" fontId="18" fillId="21" borderId="61" applyNumberFormat="0" applyAlignment="0" applyProtection="0"/>
    <xf numFmtId="0" fontId="21" fillId="0" borderId="62" applyNumberFormat="0" applyFill="0" applyAlignment="0" applyProtection="0"/>
    <xf numFmtId="0" fontId="15" fillId="10" borderId="59" applyNumberFormat="0" applyAlignment="0" applyProtection="0"/>
    <xf numFmtId="0" fontId="18" fillId="21" borderId="61" applyNumberFormat="0" applyAlignment="0" applyProtection="0"/>
    <xf numFmtId="0" fontId="18" fillId="22" borderId="57" applyNumberFormat="0" applyAlignment="0" applyProtection="0"/>
    <xf numFmtId="0" fontId="9" fillId="29" borderId="64" applyNumberFormat="0" applyAlignment="0" applyProtection="0"/>
    <xf numFmtId="0" fontId="9" fillId="29" borderId="60" applyNumberFormat="0" applyAlignment="0" applyProtection="0"/>
    <xf numFmtId="0" fontId="12" fillId="21" borderId="63" applyNumberFormat="0" applyAlignment="0" applyProtection="0"/>
    <xf numFmtId="0" fontId="21" fillId="0" borderId="54" applyNumberFormat="0" applyFill="0" applyAlignment="0" applyProtection="0"/>
    <xf numFmtId="0" fontId="18" fillId="21" borderId="69" applyNumberFormat="0" applyAlignment="0" applyProtection="0"/>
    <xf numFmtId="0" fontId="9" fillId="29" borderId="73" applyNumberFormat="0" applyAlignment="0" applyProtection="0"/>
    <xf numFmtId="0" fontId="15" fillId="10" borderId="59" applyNumberFormat="0" applyAlignment="0" applyProtection="0"/>
    <xf numFmtId="0" fontId="18" fillId="21" borderId="74" applyNumberFormat="0" applyAlignment="0" applyProtection="0"/>
    <xf numFmtId="0" fontId="18" fillId="21" borderId="57" applyNumberFormat="0" applyAlignment="0" applyProtection="0"/>
    <xf numFmtId="0" fontId="12" fillId="21" borderId="59" applyNumberFormat="0" applyAlignment="0" applyProtection="0"/>
    <xf numFmtId="0" fontId="21" fillId="0" borderId="62" applyNumberFormat="0" applyFill="0" applyAlignment="0" applyProtection="0"/>
    <xf numFmtId="0" fontId="15" fillId="10" borderId="59" applyNumberFormat="0" applyAlignment="0" applyProtection="0"/>
    <xf numFmtId="0" fontId="18" fillId="22" borderId="53" applyNumberFormat="0" applyAlignment="0" applyProtection="0"/>
    <xf numFmtId="0" fontId="21" fillId="0" borderId="54" applyNumberFormat="0" applyFill="0" applyAlignment="0" applyProtection="0"/>
    <xf numFmtId="0" fontId="21" fillId="0" borderId="54" applyNumberFormat="0" applyFill="0" applyAlignment="0" applyProtection="0"/>
    <xf numFmtId="0" fontId="18" fillId="21" borderId="74" applyNumberFormat="0" applyAlignment="0" applyProtection="0"/>
    <xf numFmtId="0" fontId="12" fillId="22" borderId="63" applyNumberFormat="0" applyAlignment="0" applyProtection="0"/>
    <xf numFmtId="0" fontId="18" fillId="21" borderId="69" applyNumberFormat="0" applyAlignment="0" applyProtection="0"/>
    <xf numFmtId="0" fontId="15" fillId="10" borderId="63" applyNumberFormat="0" applyAlignment="0" applyProtection="0"/>
    <xf numFmtId="0" fontId="12" fillId="21" borderId="63" applyNumberFormat="0" applyAlignment="0" applyProtection="0"/>
    <xf numFmtId="0" fontId="21" fillId="0" borderId="58" applyNumberFormat="0" applyFill="0" applyAlignment="0" applyProtection="0"/>
    <xf numFmtId="0" fontId="12" fillId="21" borderId="59" applyNumberFormat="0" applyAlignment="0" applyProtection="0"/>
    <xf numFmtId="0" fontId="18" fillId="21" borderId="61" applyNumberFormat="0" applyAlignment="0" applyProtection="0"/>
    <xf numFmtId="0" fontId="18" fillId="21" borderId="61" applyNumberFormat="0" applyAlignment="0" applyProtection="0"/>
    <xf numFmtId="0" fontId="12" fillId="22" borderId="59" applyNumberFormat="0" applyAlignment="0" applyProtection="0"/>
    <xf numFmtId="0" fontId="18" fillId="21" borderId="65" applyNumberFormat="0" applyAlignment="0" applyProtection="0"/>
    <xf numFmtId="0" fontId="12" fillId="21" borderId="59" applyNumberFormat="0" applyAlignment="0" applyProtection="0"/>
    <xf numFmtId="0" fontId="12" fillId="21" borderId="63" applyNumberFormat="0" applyAlignment="0" applyProtection="0"/>
    <xf numFmtId="0" fontId="12" fillId="21" borderId="72" applyNumberFormat="0" applyAlignment="0" applyProtection="0"/>
    <xf numFmtId="0" fontId="9" fillId="29" borderId="56" applyNumberFormat="0" applyAlignment="0" applyProtection="0"/>
    <xf numFmtId="0" fontId="21" fillId="0" borderId="58" applyNumberFormat="0" applyFill="0" applyAlignment="0" applyProtection="0"/>
    <xf numFmtId="0" fontId="18" fillId="22" borderId="57" applyNumberFormat="0" applyAlignment="0" applyProtection="0"/>
    <xf numFmtId="0" fontId="12" fillId="22" borderId="55" applyNumberFormat="0" applyAlignment="0" applyProtection="0"/>
    <xf numFmtId="0" fontId="18" fillId="22" borderId="57" applyNumberFormat="0" applyAlignment="0" applyProtection="0"/>
    <xf numFmtId="0" fontId="18" fillId="21" borderId="57" applyNumberFormat="0" applyAlignment="0" applyProtection="0"/>
    <xf numFmtId="0" fontId="18" fillId="21" borderId="57" applyNumberFormat="0" applyAlignment="0" applyProtection="0"/>
    <xf numFmtId="0" fontId="9" fillId="29" borderId="56" applyNumberFormat="0" applyAlignment="0" applyProtection="0"/>
    <xf numFmtId="0" fontId="12" fillId="21" borderId="55" applyNumberFormat="0" applyAlignment="0" applyProtection="0"/>
    <xf numFmtId="0" fontId="12" fillId="21" borderId="55" applyNumberFormat="0" applyAlignment="0" applyProtection="0"/>
    <xf numFmtId="0" fontId="15" fillId="10" borderId="55" applyNumberFormat="0" applyAlignment="0" applyProtection="0"/>
    <xf numFmtId="0" fontId="12" fillId="21" borderId="55" applyNumberFormat="0" applyAlignment="0" applyProtection="0"/>
    <xf numFmtId="0" fontId="12" fillId="21" borderId="55" applyNumberFormat="0" applyAlignment="0" applyProtection="0"/>
    <xf numFmtId="0" fontId="12" fillId="22" borderId="55" applyNumberFormat="0" applyAlignment="0" applyProtection="0"/>
    <xf numFmtId="0" fontId="15" fillId="10" borderId="55" applyNumberFormat="0" applyAlignment="0" applyProtection="0"/>
    <xf numFmtId="0" fontId="12" fillId="22" borderId="55" applyNumberFormat="0" applyAlignment="0" applyProtection="0"/>
    <xf numFmtId="0" fontId="12" fillId="21" borderId="55" applyNumberFormat="0" applyAlignment="0" applyProtection="0"/>
    <xf numFmtId="0" fontId="12" fillId="21" borderId="55" applyNumberFormat="0" applyAlignment="0" applyProtection="0"/>
    <xf numFmtId="0" fontId="15" fillId="10" borderId="55" applyNumberFormat="0" applyAlignment="0" applyProtection="0"/>
    <xf numFmtId="0" fontId="18" fillId="21" borderId="57" applyNumberFormat="0" applyAlignment="0" applyProtection="0"/>
    <xf numFmtId="0" fontId="18" fillId="21" borderId="57" applyNumberFormat="0" applyAlignment="0" applyProtection="0"/>
    <xf numFmtId="0" fontId="9" fillId="29" borderId="56" applyNumberFormat="0" applyAlignment="0" applyProtection="0"/>
    <xf numFmtId="0" fontId="18" fillId="21" borderId="57" applyNumberFormat="0" applyAlignment="0" applyProtection="0"/>
    <xf numFmtId="0" fontId="18" fillId="21" borderId="57" applyNumberFormat="0" applyAlignment="0" applyProtection="0"/>
    <xf numFmtId="0" fontId="18" fillId="22" borderId="57" applyNumberFormat="0" applyAlignment="0" applyProtection="0"/>
    <xf numFmtId="0" fontId="21" fillId="0" borderId="58" applyNumberFormat="0" applyFill="0" applyAlignment="0" applyProtection="0"/>
    <xf numFmtId="0" fontId="21" fillId="0" borderId="58" applyNumberFormat="0" applyFill="0" applyAlignment="0" applyProtection="0"/>
    <xf numFmtId="0" fontId="18" fillId="21" borderId="65" applyNumberFormat="0" applyAlignment="0" applyProtection="0"/>
    <xf numFmtId="0" fontId="12" fillId="21" borderId="72" applyNumberFormat="0" applyAlignment="0" applyProtection="0"/>
    <xf numFmtId="0" fontId="21" fillId="0" borderId="66" applyNumberFormat="0" applyFill="0" applyAlignment="0" applyProtection="0"/>
    <xf numFmtId="0" fontId="12" fillId="22" borderId="59" applyNumberFormat="0" applyAlignment="0" applyProtection="0"/>
    <xf numFmtId="0" fontId="21" fillId="0" borderId="70" applyNumberFormat="0" applyFill="0" applyAlignment="0" applyProtection="0"/>
    <xf numFmtId="0" fontId="12" fillId="21" borderId="59" applyNumberFormat="0" applyAlignment="0" applyProtection="0"/>
    <xf numFmtId="0" fontId="15" fillId="10" borderId="63" applyNumberFormat="0" applyAlignment="0" applyProtection="0"/>
    <xf numFmtId="0" fontId="9" fillId="29" borderId="64" applyNumberFormat="0" applyAlignment="0" applyProtection="0"/>
    <xf numFmtId="0" fontId="15" fillId="10" borderId="63" applyNumberFormat="0" applyAlignment="0" applyProtection="0"/>
    <xf numFmtId="0" fontId="12" fillId="21" borderId="63" applyNumberFormat="0" applyAlignment="0" applyProtection="0"/>
    <xf numFmtId="0" fontId="18" fillId="22" borderId="69" applyNumberFormat="0" applyAlignment="0" applyProtection="0"/>
    <xf numFmtId="0" fontId="18" fillId="21" borderId="69" applyNumberFormat="0" applyAlignment="0" applyProtection="0"/>
    <xf numFmtId="0" fontId="18" fillId="22" borderId="69" applyNumberFormat="0" applyAlignment="0" applyProtection="0"/>
    <xf numFmtId="0" fontId="18" fillId="21" borderId="69" applyNumberFormat="0" applyAlignment="0" applyProtection="0"/>
    <xf numFmtId="0" fontId="18" fillId="22" borderId="74" applyNumberFormat="0" applyAlignment="0" applyProtection="0"/>
    <xf numFmtId="0" fontId="12" fillId="22" borderId="63" applyNumberFormat="0" applyAlignment="0" applyProtection="0"/>
    <xf numFmtId="0" fontId="9" fillId="29" borderId="68" applyNumberFormat="0" applyAlignment="0" applyProtection="0"/>
    <xf numFmtId="0" fontId="21" fillId="0" borderId="66" applyNumberFormat="0" applyFill="0" applyAlignment="0" applyProtection="0"/>
    <xf numFmtId="0" fontId="18" fillId="21" borderId="65" applyNumberFormat="0" applyAlignment="0" applyProtection="0"/>
    <xf numFmtId="0" fontId="9" fillId="29" borderId="60" applyNumberFormat="0" applyAlignment="0" applyProtection="0"/>
    <xf numFmtId="0" fontId="12" fillId="21" borderId="63" applyNumberFormat="0" applyAlignment="0" applyProtection="0"/>
    <xf numFmtId="0" fontId="12" fillId="21" borderId="72" applyNumberFormat="0" applyAlignment="0" applyProtection="0"/>
    <xf numFmtId="0" fontId="21" fillId="0" borderId="66" applyNumberFormat="0" applyFill="0" applyAlignment="0" applyProtection="0"/>
    <xf numFmtId="0" fontId="12" fillId="21" borderId="67" applyNumberFormat="0" applyAlignment="0" applyProtection="0"/>
    <xf numFmtId="0" fontId="21" fillId="0" borderId="75" applyNumberFormat="0" applyFill="0" applyAlignment="0" applyProtection="0"/>
    <xf numFmtId="0" fontId="18" fillId="22" borderId="65" applyNumberFormat="0" applyAlignment="0" applyProtection="0"/>
    <xf numFmtId="0" fontId="15" fillId="10" borderId="72" applyNumberFormat="0" applyAlignment="0" applyProtection="0"/>
    <xf numFmtId="0" fontId="12" fillId="22" borderId="63" applyNumberFormat="0" applyAlignment="0" applyProtection="0"/>
    <xf numFmtId="0" fontId="12" fillId="21" borderId="67" applyNumberFormat="0" applyAlignment="0" applyProtection="0"/>
    <xf numFmtId="0" fontId="12" fillId="21" borderId="63" applyNumberFormat="0" applyAlignment="0" applyProtection="0"/>
    <xf numFmtId="0" fontId="9" fillId="29" borderId="73" applyNumberFormat="0" applyAlignment="0" applyProtection="0"/>
    <xf numFmtId="0" fontId="12" fillId="22" borderId="72" applyNumberFormat="0" applyAlignment="0" applyProtection="0"/>
    <xf numFmtId="0" fontId="18" fillId="22" borderId="69" applyNumberFormat="0" applyAlignment="0" applyProtection="0"/>
    <xf numFmtId="0" fontId="12" fillId="21" borderId="67" applyNumberFormat="0" applyAlignment="0" applyProtection="0"/>
    <xf numFmtId="0" fontId="12" fillId="22" borderId="72" applyNumberFormat="0" applyAlignment="0" applyProtection="0"/>
    <xf numFmtId="0" fontId="21" fillId="0" borderId="70" applyNumberFormat="0" applyFill="0" applyAlignment="0" applyProtection="0"/>
    <xf numFmtId="0" fontId="18" fillId="21" borderId="69" applyNumberFormat="0" applyAlignment="0" applyProtection="0"/>
    <xf numFmtId="0" fontId="9" fillId="29" borderId="64" applyNumberFormat="0" applyAlignment="0" applyProtection="0"/>
    <xf numFmtId="0" fontId="9" fillId="29" borderId="68" applyNumberFormat="0" applyAlignment="0" applyProtection="0"/>
    <xf numFmtId="0" fontId="12" fillId="21" borderId="72" applyNumberFormat="0" applyAlignment="0" applyProtection="0"/>
    <xf numFmtId="0" fontId="18" fillId="21" borderId="69" applyNumberFormat="0" applyAlignment="0" applyProtection="0"/>
    <xf numFmtId="0" fontId="12" fillId="21" borderId="67" applyNumberFormat="0" applyAlignment="0" applyProtection="0"/>
    <xf numFmtId="0" fontId="12" fillId="22" borderId="67" applyNumberFormat="0" applyAlignment="0" applyProtection="0"/>
    <xf numFmtId="0" fontId="12" fillId="22" borderId="67" applyNumberFormat="0" applyAlignment="0" applyProtection="0"/>
    <xf numFmtId="0" fontId="18" fillId="21" borderId="69" applyNumberFormat="0" applyAlignment="0" applyProtection="0"/>
    <xf numFmtId="0" fontId="12" fillId="21" borderId="67" applyNumberFormat="0" applyAlignment="0" applyProtection="0"/>
    <xf numFmtId="0" fontId="12" fillId="22" borderId="67" applyNumberFormat="0" applyAlignment="0" applyProtection="0"/>
    <xf numFmtId="0" fontId="9" fillId="29" borderId="68" applyNumberFormat="0" applyAlignment="0" applyProtection="0"/>
    <xf numFmtId="0" fontId="9" fillId="29" borderId="68" applyNumberFormat="0" applyAlignment="0" applyProtection="0"/>
    <xf numFmtId="0" fontId="12" fillId="21" borderId="67" applyNumberFormat="0" applyAlignment="0" applyProtection="0"/>
    <xf numFmtId="0" fontId="15" fillId="10" borderId="72" applyNumberFormat="0" applyAlignment="0" applyProtection="0"/>
    <xf numFmtId="0" fontId="15" fillId="10" borderId="72" applyNumberFormat="0" applyAlignment="0" applyProtection="0"/>
    <xf numFmtId="0" fontId="12" fillId="21" borderId="67" applyNumberFormat="0" applyAlignment="0" applyProtection="0"/>
    <xf numFmtId="0" fontId="15" fillId="10" borderId="72" applyNumberFormat="0" applyAlignment="0" applyProtection="0"/>
    <xf numFmtId="0" fontId="18" fillId="21" borderId="74" applyNumberFormat="0" applyAlignment="0" applyProtection="0"/>
    <xf numFmtId="0" fontId="12" fillId="22" borderId="67" applyNumberFormat="0" applyAlignment="0" applyProtection="0"/>
    <xf numFmtId="0" fontId="18" fillId="21" borderId="69" applyNumberFormat="0" applyAlignment="0" applyProtection="0"/>
    <xf numFmtId="0" fontId="18" fillId="22" borderId="69" applyNumberFormat="0" applyAlignment="0" applyProtection="0"/>
    <xf numFmtId="0" fontId="15" fillId="10" borderId="67" applyNumberFormat="0" applyAlignment="0" applyProtection="0"/>
    <xf numFmtId="0" fontId="15" fillId="10" borderId="67" applyNumberFormat="0" applyAlignment="0" applyProtection="0"/>
    <xf numFmtId="0" fontId="15" fillId="10" borderId="67" applyNumberFormat="0" applyAlignment="0" applyProtection="0"/>
    <xf numFmtId="0" fontId="21" fillId="0" borderId="70" applyNumberFormat="0" applyFill="0" applyAlignment="0" applyProtection="0"/>
    <xf numFmtId="0" fontId="21" fillId="0" borderId="70" applyNumberFormat="0" applyFill="0" applyAlignment="0" applyProtection="0"/>
    <xf numFmtId="0" fontId="12" fillId="21" borderId="72" applyNumberFormat="0" applyAlignment="0" applyProtection="0"/>
    <xf numFmtId="0" fontId="18" fillId="21" borderId="74" applyNumberFormat="0" applyAlignment="0" applyProtection="0"/>
    <xf numFmtId="0" fontId="9" fillId="29" borderId="73" applyNumberFormat="0" applyAlignment="0" applyProtection="0"/>
    <xf numFmtId="0" fontId="18" fillId="21" borderId="74" applyNumberFormat="0" applyAlignment="0" applyProtection="0"/>
    <xf numFmtId="0" fontId="12" fillId="22" borderId="72" applyNumberFormat="0" applyAlignment="0" applyProtection="0"/>
    <xf numFmtId="0" fontId="18" fillId="21" borderId="74" applyNumberFormat="0" applyAlignment="0" applyProtection="0"/>
    <xf numFmtId="0" fontId="18" fillId="22" borderId="74" applyNumberFormat="0" applyAlignment="0" applyProtection="0"/>
    <xf numFmtId="0" fontId="12" fillId="22" borderId="72" applyNumberFormat="0" applyAlignment="0" applyProtection="0"/>
    <xf numFmtId="0" fontId="12" fillId="21" borderId="72" applyNumberFormat="0" applyAlignment="0" applyProtection="0"/>
    <xf numFmtId="0" fontId="18" fillId="22" borderId="74" applyNumberFormat="0" applyAlignment="0" applyProtection="0"/>
    <xf numFmtId="0" fontId="18" fillId="22" borderId="74" applyNumberFormat="0" applyAlignment="0" applyProtection="0"/>
    <xf numFmtId="0" fontId="18" fillId="21" borderId="74" applyNumberFormat="0" applyAlignment="0" applyProtection="0"/>
    <xf numFmtId="0" fontId="12" fillId="21" borderId="72" applyNumberFormat="0" applyAlignment="0" applyProtection="0"/>
    <xf numFmtId="0" fontId="12" fillId="21" borderId="72" applyNumberFormat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0" fontId="9" fillId="43" borderId="0" applyNumberFormat="0" applyBorder="0" applyAlignment="0" applyProtection="0"/>
    <xf numFmtId="0" fontId="9" fillId="44" borderId="0" applyNumberFormat="0" applyBorder="0" applyAlignment="0" applyProtection="0"/>
    <xf numFmtId="0" fontId="9" fillId="41" borderId="0" applyNumberFormat="0" applyBorder="0" applyAlignment="0" applyProtection="0"/>
    <xf numFmtId="0" fontId="9" fillId="40" borderId="0" applyNumberFormat="0" applyBorder="0" applyAlignment="0" applyProtection="0"/>
    <xf numFmtId="0" fontId="9" fillId="44" borderId="0" applyNumberFormat="0" applyBorder="0" applyAlignment="0" applyProtection="0"/>
    <xf numFmtId="0" fontId="9" fillId="42" borderId="0" applyNumberFormat="0" applyBorder="0" applyAlignment="0" applyProtection="0"/>
    <xf numFmtId="0" fontId="9" fillId="43" borderId="0" applyNumberFormat="0" applyBorder="0" applyAlignment="0" applyProtection="0"/>
    <xf numFmtId="0" fontId="9" fillId="45" borderId="0" applyNumberFormat="0" applyBorder="0" applyAlignment="0" applyProtection="0"/>
    <xf numFmtId="0" fontId="9" fillId="39" borderId="0" applyNumberFormat="0" applyBorder="0" applyAlignment="0" applyProtection="0"/>
    <xf numFmtId="0" fontId="9" fillId="42" borderId="0" applyNumberFormat="0" applyBorder="0" applyAlignment="0" applyProtection="0"/>
    <xf numFmtId="0" fontId="9" fillId="46" borderId="0" applyNumberFormat="0" applyBorder="0" applyAlignment="0" applyProtection="0"/>
    <xf numFmtId="0" fontId="9" fillId="40" borderId="0" applyNumberFormat="0" applyBorder="0" applyAlignment="0" applyProtection="0"/>
    <xf numFmtId="0" fontId="9" fillId="43" borderId="0" applyNumberFormat="0" applyBorder="0" applyAlignment="0" applyProtection="0"/>
    <xf numFmtId="0" fontId="9" fillId="47" borderId="0" applyNumberFormat="0" applyBorder="0" applyAlignment="0" applyProtection="0"/>
    <xf numFmtId="0" fontId="9" fillId="37" borderId="0" applyNumberFormat="0" applyBorder="0" applyAlignment="0" applyProtection="0"/>
    <xf numFmtId="0" fontId="9" fillId="40" borderId="0" applyNumberFormat="0" applyBorder="0" applyAlignment="0" applyProtection="0"/>
    <xf numFmtId="0" fontId="9" fillId="44" borderId="0" applyNumberFormat="0" applyBorder="0" applyAlignment="0" applyProtection="0"/>
    <xf numFmtId="0" fontId="10" fillId="48" borderId="0" applyNumberFormat="0" applyBorder="0" applyAlignment="0" applyProtection="0"/>
    <xf numFmtId="0" fontId="10" fillId="43" borderId="0" applyNumberFormat="0" applyBorder="0" applyAlignment="0" applyProtection="0"/>
    <xf numFmtId="0" fontId="10" fillId="45" borderId="0" applyNumberFormat="0" applyBorder="0" applyAlignment="0" applyProtection="0"/>
    <xf numFmtId="0" fontId="10" fillId="49" borderId="0" applyNumberFormat="0" applyBorder="0" applyAlignment="0" applyProtection="0"/>
    <xf numFmtId="0" fontId="10" fillId="50" borderId="0" applyNumberFormat="0" applyBorder="0" applyAlignment="0" applyProtection="0"/>
    <xf numFmtId="0" fontId="10" fillId="51" borderId="0" applyNumberFormat="0" applyBorder="0" applyAlignment="0" applyProtection="0"/>
    <xf numFmtId="0" fontId="10" fillId="40" borderId="0" applyNumberFormat="0" applyBorder="0" applyAlignment="0" applyProtection="0"/>
    <xf numFmtId="0" fontId="10" fillId="52" borderId="0" applyNumberFormat="0" applyBorder="0" applyAlignment="0" applyProtection="0"/>
    <xf numFmtId="0" fontId="10" fillId="46" borderId="0" applyNumberFormat="0" applyBorder="0" applyAlignment="0" applyProtection="0"/>
    <xf numFmtId="0" fontId="10" fillId="37" borderId="0" applyNumberFormat="0" applyBorder="0" applyAlignment="0" applyProtection="0"/>
    <xf numFmtId="0" fontId="10" fillId="40" borderId="0" applyNumberFormat="0" applyBorder="0" applyAlignment="0" applyProtection="0"/>
    <xf numFmtId="0" fontId="10" fillId="43" borderId="0" applyNumberFormat="0" applyBorder="0" applyAlignment="0" applyProtection="0"/>
    <xf numFmtId="0" fontId="10" fillId="53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49" borderId="0" applyNumberFormat="0" applyBorder="0" applyAlignment="0" applyProtection="0"/>
    <xf numFmtId="0" fontId="10" fillId="50" borderId="0" applyNumberFormat="0" applyBorder="0" applyAlignment="0" applyProtection="0"/>
    <xf numFmtId="0" fontId="10" fillId="52" borderId="0" applyNumberFormat="0" applyBorder="0" applyAlignment="0" applyProtection="0"/>
    <xf numFmtId="0" fontId="16" fillId="37" borderId="0" applyNumberFormat="0" applyBorder="0" applyAlignment="0" applyProtection="0"/>
    <xf numFmtId="0" fontId="11" fillId="40" borderId="0" applyNumberFormat="0" applyBorder="0" applyAlignment="0" applyProtection="0"/>
    <xf numFmtId="0" fontId="12" fillId="56" borderId="72" applyNumberFormat="0" applyAlignment="0" applyProtection="0"/>
    <xf numFmtId="0" fontId="42" fillId="57" borderId="72" applyNumberFormat="0" applyAlignment="0" applyProtection="0"/>
    <xf numFmtId="0" fontId="13" fillId="58" borderId="17" applyNumberFormat="0" applyAlignment="0" applyProtection="0"/>
    <xf numFmtId="0" fontId="19" fillId="0" borderId="76" applyNumberFormat="0" applyFill="0" applyAlignment="0" applyProtection="0"/>
    <xf numFmtId="0" fontId="13" fillId="58" borderId="17" applyNumberFormat="0" applyAlignment="0" applyProtection="0"/>
    <xf numFmtId="0" fontId="10" fillId="59" borderId="0" applyNumberFormat="0" applyBorder="0" applyAlignment="0" applyProtection="0"/>
    <xf numFmtId="0" fontId="10" fillId="52" borderId="0" applyNumberFormat="0" applyBorder="0" applyAlignment="0" applyProtection="0"/>
    <xf numFmtId="0" fontId="10" fillId="46" borderId="0" applyNumberFormat="0" applyBorder="0" applyAlignment="0" applyProtection="0"/>
    <xf numFmtId="0" fontId="10" fillId="60" borderId="0" applyNumberFormat="0" applyBorder="0" applyAlignment="0" applyProtection="0"/>
    <xf numFmtId="0" fontId="10" fillId="50" borderId="0" applyNumberFormat="0" applyBorder="0" applyAlignment="0" applyProtection="0"/>
    <xf numFmtId="0" fontId="10" fillId="54" borderId="0" applyNumberFormat="0" applyBorder="0" applyAlignment="0" applyProtection="0"/>
    <xf numFmtId="0" fontId="15" fillId="47" borderId="72" applyNumberFormat="0" applyAlignment="0" applyProtection="0"/>
    <xf numFmtId="0" fontId="20" fillId="0" borderId="0" applyNumberFormat="0" applyFill="0" applyBorder="0" applyAlignment="0" applyProtection="0"/>
    <xf numFmtId="0" fontId="11" fillId="38" borderId="0" applyNumberFormat="0" applyBorder="0" applyAlignment="0" applyProtection="0"/>
    <xf numFmtId="0" fontId="8" fillId="0" borderId="15" applyNumberFormat="0" applyFill="0" applyAlignment="0" applyProtection="0"/>
    <xf numFmtId="0" fontId="23" fillId="0" borderId="21" applyNumberFormat="0" applyFill="0" applyAlignment="0" applyProtection="0"/>
    <xf numFmtId="0" fontId="24" fillId="0" borderId="22" applyNumberFormat="0" applyFill="0" applyAlignment="0" applyProtection="0"/>
    <xf numFmtId="0" fontId="24" fillId="0" borderId="0" applyNumberFormat="0" applyFill="0" applyBorder="0" applyAlignment="0" applyProtection="0"/>
    <xf numFmtId="0" fontId="16" fillId="39" borderId="0" applyNumberFormat="0" applyBorder="0" applyAlignment="0" applyProtection="0"/>
    <xf numFmtId="0" fontId="15" fillId="41" borderId="72" applyNumberFormat="0" applyAlignment="0" applyProtection="0"/>
    <xf numFmtId="0" fontId="14" fillId="0" borderId="18" applyNumberFormat="0" applyFill="0" applyAlignment="0" applyProtection="0"/>
    <xf numFmtId="0" fontId="43" fillId="47" borderId="0" applyNumberFormat="0" applyBorder="0" applyAlignment="0" applyProtection="0"/>
    <xf numFmtId="0" fontId="17" fillId="47" borderId="0" applyNumberFormat="0" applyBorder="0" applyAlignment="0" applyProtection="0"/>
    <xf numFmtId="0" fontId="4" fillId="44" borderId="19" applyNumberFormat="0" applyFont="0" applyAlignment="0" applyProtection="0"/>
    <xf numFmtId="0" fontId="9" fillId="44" borderId="19" applyNumberFormat="0" applyFont="0" applyAlignment="0" applyProtection="0"/>
    <xf numFmtId="0" fontId="18" fillId="56" borderId="74" applyNumberFormat="0" applyAlignment="0" applyProtection="0"/>
    <xf numFmtId="0" fontId="18" fillId="57" borderId="74" applyNumberFormat="0" applyAlignment="0" applyProtection="0"/>
    <xf numFmtId="0" fontId="2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2" fillId="0" borderId="77" applyNumberFormat="0" applyFill="0" applyAlignment="0" applyProtection="0"/>
    <xf numFmtId="0" fontId="33" fillId="0" borderId="78" applyNumberFormat="0" applyFill="0" applyAlignment="0" applyProtection="0"/>
    <xf numFmtId="0" fontId="34" fillId="0" borderId="79" applyNumberFormat="0" applyFill="0" applyAlignment="0" applyProtection="0"/>
    <xf numFmtId="0" fontId="19" fillId="0" borderId="0" applyNumberFormat="0" applyFill="0" applyBorder="0" applyAlignment="0" applyProtection="0"/>
    <xf numFmtId="0" fontId="18" fillId="56" borderId="80" applyNumberFormat="0" applyAlignment="0" applyProtection="0"/>
    <xf numFmtId="0" fontId="18" fillId="57" borderId="80" applyNumberFormat="0" applyAlignment="0" applyProtection="0"/>
    <xf numFmtId="0" fontId="21" fillId="0" borderId="81" applyNumberFormat="0" applyFill="0" applyAlignment="0" applyProtection="0"/>
    <xf numFmtId="0" fontId="50" fillId="0" borderId="0" applyNumberFormat="0" applyBorder="0" applyProtection="0"/>
    <xf numFmtId="179" fontId="4" fillId="0" borderId="0" applyFont="0" applyFill="0" applyBorder="0" applyAlignment="0" applyProtection="0"/>
    <xf numFmtId="0" fontId="51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1" fillId="0" borderId="95" applyNumberFormat="0" applyFill="0" applyAlignment="0" applyProtection="0"/>
    <xf numFmtId="0" fontId="12" fillId="21" borderId="92" applyNumberFormat="0" applyAlignment="0" applyProtection="0"/>
    <xf numFmtId="0" fontId="18" fillId="21" borderId="94" applyNumberFormat="0" applyAlignment="0" applyProtection="0"/>
    <xf numFmtId="0" fontId="18" fillId="21" borderId="94" applyNumberFormat="0" applyAlignment="0" applyProtection="0"/>
    <xf numFmtId="0" fontId="12" fillId="22" borderId="92" applyNumberFormat="0" applyAlignment="0" applyProtection="0"/>
    <xf numFmtId="0" fontId="15" fillId="10" borderId="92" applyNumberFormat="0" applyAlignment="0" applyProtection="0"/>
    <xf numFmtId="0" fontId="12" fillId="21" borderId="92" applyNumberFormat="0" applyAlignment="0" applyProtection="0"/>
    <xf numFmtId="0" fontId="18" fillId="21" borderId="94" applyNumberFormat="0" applyAlignment="0" applyProtection="0"/>
    <xf numFmtId="0" fontId="18" fillId="21" borderId="94" applyNumberFormat="0" applyAlignment="0" applyProtection="0"/>
    <xf numFmtId="0" fontId="18" fillId="22" borderId="94" applyNumberFormat="0" applyAlignment="0" applyProtection="0"/>
    <xf numFmtId="0" fontId="18" fillId="21" borderId="94" applyNumberFormat="0" applyAlignment="0" applyProtection="0"/>
    <xf numFmtId="0" fontId="18" fillId="21" borderId="94" applyNumberFormat="0" applyAlignment="0" applyProtection="0"/>
    <xf numFmtId="0" fontId="9" fillId="29" borderId="93" applyNumberFormat="0" applyAlignment="0" applyProtection="0"/>
    <xf numFmtId="0" fontId="18" fillId="21" borderId="94" applyNumberFormat="0" applyAlignment="0" applyProtection="0"/>
    <xf numFmtId="0" fontId="18" fillId="21" borderId="94" applyNumberFormat="0" applyAlignment="0" applyProtection="0"/>
    <xf numFmtId="0" fontId="12" fillId="22" borderId="92" applyNumberFormat="0" applyAlignment="0" applyProtection="0"/>
    <xf numFmtId="0" fontId="18" fillId="22" borderId="94" applyNumberFormat="0" applyAlignment="0" applyProtection="0"/>
    <xf numFmtId="0" fontId="12" fillId="21" borderId="92" applyNumberFormat="0" applyAlignment="0" applyProtection="0"/>
    <xf numFmtId="0" fontId="12" fillId="22" borderId="92" applyNumberFormat="0" applyAlignment="0" applyProtection="0"/>
    <xf numFmtId="0" fontId="18" fillId="21" borderId="94" applyNumberFormat="0" applyAlignment="0" applyProtection="0"/>
    <xf numFmtId="0" fontId="15" fillId="10" borderId="92" applyNumberFormat="0" applyAlignment="0" applyProtection="0"/>
    <xf numFmtId="0" fontId="12" fillId="21" borderId="92" applyNumberFormat="0" applyAlignment="0" applyProtection="0"/>
    <xf numFmtId="0" fontId="18" fillId="2" borderId="89" applyNumberFormat="0" applyAlignment="0" applyProtection="0"/>
    <xf numFmtId="0" fontId="21" fillId="0" borderId="90" applyNumberFormat="0" applyFill="0" applyAlignment="0" applyProtection="0"/>
    <xf numFmtId="0" fontId="18" fillId="21" borderId="89" applyNumberFormat="0" applyAlignment="0" applyProtection="0"/>
    <xf numFmtId="0" fontId="12" fillId="21" borderId="87" applyNumberFormat="0" applyAlignment="0" applyProtection="0"/>
    <xf numFmtId="0" fontId="12" fillId="21" borderId="87" applyNumberFormat="0" applyAlignment="0" applyProtection="0"/>
    <xf numFmtId="0" fontId="12" fillId="21" borderId="87" applyNumberFormat="0" applyAlignment="0" applyProtection="0"/>
    <xf numFmtId="0" fontId="21" fillId="0" borderId="90" applyNumberFormat="0" applyFill="0" applyAlignment="0" applyProtection="0"/>
    <xf numFmtId="43" fontId="6" fillId="0" borderId="0" applyFont="0" applyFill="0" applyBorder="0" applyAlignment="0" applyProtection="0"/>
    <xf numFmtId="0" fontId="15" fillId="10" borderId="87" applyNumberFormat="0" applyAlignment="0" applyProtection="0"/>
    <xf numFmtId="0" fontId="18" fillId="22" borderId="89" applyNumberFormat="0" applyAlignment="0" applyProtection="0"/>
    <xf numFmtId="0" fontId="12" fillId="21" borderId="87" applyNumberFormat="0" applyAlignment="0" applyProtection="0"/>
    <xf numFmtId="0" fontId="18" fillId="22" borderId="89" applyNumberFormat="0" applyAlignment="0" applyProtection="0"/>
    <xf numFmtId="0" fontId="18" fillId="21" borderId="89" applyNumberFormat="0" applyAlignment="0" applyProtection="0"/>
    <xf numFmtId="0" fontId="18" fillId="21" borderId="89" applyNumberFormat="0" applyAlignment="0" applyProtection="0"/>
    <xf numFmtId="0" fontId="12" fillId="22" borderId="92" applyNumberFormat="0" applyAlignment="0" applyProtection="0"/>
    <xf numFmtId="0" fontId="9" fillId="29" borderId="93" applyNumberFormat="0" applyAlignment="0" applyProtection="0"/>
    <xf numFmtId="0" fontId="15" fillId="10" borderId="92" applyNumberFormat="0" applyAlignment="0" applyProtection="0"/>
    <xf numFmtId="0" fontId="12" fillId="21" borderId="92" applyNumberFormat="0" applyAlignment="0" applyProtection="0"/>
    <xf numFmtId="0" fontId="12" fillId="22" borderId="92" applyNumberFormat="0" applyAlignment="0" applyProtection="0"/>
    <xf numFmtId="0" fontId="21" fillId="0" borderId="95" applyNumberFormat="0" applyFill="0" applyAlignment="0" applyProtection="0"/>
    <xf numFmtId="0" fontId="18" fillId="22" borderId="94" applyNumberFormat="0" applyAlignment="0" applyProtection="0"/>
    <xf numFmtId="0" fontId="21" fillId="0" borderId="95" applyNumberFormat="0" applyFill="0" applyAlignment="0" applyProtection="0"/>
    <xf numFmtId="0" fontId="18" fillId="21" borderId="94" applyNumberFormat="0" applyAlignment="0" applyProtection="0"/>
    <xf numFmtId="0" fontId="18" fillId="21" borderId="94" applyNumberFormat="0" applyAlignment="0" applyProtection="0"/>
    <xf numFmtId="0" fontId="21" fillId="0" borderId="91" applyNumberFormat="0" applyFill="0" applyAlignment="0" applyProtection="0"/>
    <xf numFmtId="0" fontId="21" fillId="0" borderId="90" applyNumberFormat="0" applyFill="0" applyAlignment="0" applyProtection="0"/>
    <xf numFmtId="0" fontId="18" fillId="21" borderId="89" applyNumberFormat="0" applyAlignment="0" applyProtection="0"/>
    <xf numFmtId="0" fontId="18" fillId="22" borderId="89" applyNumberFormat="0" applyAlignment="0" applyProtection="0"/>
    <xf numFmtId="0" fontId="18" fillId="2" borderId="89" applyNumberFormat="0" applyAlignment="0" applyProtection="0"/>
    <xf numFmtId="0" fontId="12" fillId="2" borderId="87" applyNumberFormat="0" applyAlignment="0" applyProtection="0"/>
    <xf numFmtId="0" fontId="21" fillId="0" borderId="91" applyNumberFormat="0" applyFill="0" applyAlignment="0" applyProtection="0"/>
    <xf numFmtId="0" fontId="12" fillId="21" borderId="87" applyNumberFormat="0" applyAlignment="0" applyProtection="0"/>
    <xf numFmtId="0" fontId="12" fillId="22" borderId="87" applyNumberFormat="0" applyAlignment="0" applyProtection="0"/>
    <xf numFmtId="0" fontId="12" fillId="22" borderId="87" applyNumberFormat="0" applyAlignment="0" applyProtection="0"/>
    <xf numFmtId="0" fontId="18" fillId="21" borderId="89" applyNumberFormat="0" applyAlignment="0" applyProtection="0"/>
    <xf numFmtId="0" fontId="18" fillId="21" borderId="89" applyNumberFormat="0" applyAlignment="0" applyProtection="0"/>
    <xf numFmtId="0" fontId="21" fillId="0" borderId="90" applyNumberFormat="0" applyFill="0" applyAlignment="0" applyProtection="0"/>
    <xf numFmtId="0" fontId="12" fillId="21" borderId="8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21" borderId="83" applyNumberFormat="0" applyAlignment="0" applyProtection="0"/>
    <xf numFmtId="0" fontId="18" fillId="21" borderId="85" applyNumberFormat="0" applyAlignment="0" applyProtection="0"/>
    <xf numFmtId="0" fontId="15" fillId="10" borderId="83" applyNumberFormat="0" applyAlignment="0" applyProtection="0"/>
    <xf numFmtId="0" fontId="9" fillId="29" borderId="84" applyNumberFormat="0" applyAlignment="0" applyProtection="0"/>
    <xf numFmtId="0" fontId="12" fillId="21" borderId="83" applyNumberFormat="0" applyAlignment="0" applyProtection="0"/>
    <xf numFmtId="0" fontId="12" fillId="21" borderId="83" applyNumberFormat="0" applyAlignment="0" applyProtection="0"/>
    <xf numFmtId="43" fontId="4" fillId="0" borderId="0" applyFill="0" applyBorder="0" applyAlignment="0" applyProtection="0"/>
    <xf numFmtId="0" fontId="12" fillId="22" borderId="83" applyNumberFormat="0" applyAlignment="0" applyProtection="0"/>
    <xf numFmtId="0" fontId="12" fillId="21" borderId="83" applyNumberFormat="0" applyAlignment="0" applyProtection="0"/>
    <xf numFmtId="0" fontId="9" fillId="29" borderId="84" applyNumberFormat="0" applyAlignment="0" applyProtection="0"/>
    <xf numFmtId="0" fontId="18" fillId="21" borderId="85" applyNumberFormat="0" applyAlignment="0" applyProtection="0"/>
    <xf numFmtId="0" fontId="18" fillId="21" borderId="85" applyNumberFormat="0" applyAlignment="0" applyProtection="0"/>
    <xf numFmtId="0" fontId="18" fillId="22" borderId="85" applyNumberFormat="0" applyAlignment="0" applyProtection="0"/>
    <xf numFmtId="0" fontId="18" fillId="22" borderId="85" applyNumberFormat="0" applyAlignment="0" applyProtection="0"/>
    <xf numFmtId="0" fontId="12" fillId="22" borderId="83" applyNumberFormat="0" applyAlignment="0" applyProtection="0"/>
    <xf numFmtId="0" fontId="21" fillId="0" borderId="86" applyNumberFormat="0" applyFill="0" applyAlignment="0" applyProtection="0"/>
    <xf numFmtId="0" fontId="12" fillId="21" borderId="83" applyNumberFormat="0" applyAlignment="0" applyProtection="0"/>
    <xf numFmtId="0" fontId="9" fillId="29" borderId="84" applyNumberFormat="0" applyAlignment="0" applyProtection="0"/>
    <xf numFmtId="0" fontId="18" fillId="22" borderId="85" applyNumberFormat="0" applyAlignment="0" applyProtection="0"/>
    <xf numFmtId="0" fontId="12" fillId="22" borderId="83" applyNumberFormat="0" applyAlignment="0" applyProtection="0"/>
    <xf numFmtId="0" fontId="18" fillId="21" borderId="85" applyNumberFormat="0" applyAlignment="0" applyProtection="0"/>
    <xf numFmtId="0" fontId="9" fillId="29" borderId="84" applyNumberFormat="0" applyAlignment="0" applyProtection="0"/>
    <xf numFmtId="0" fontId="18" fillId="21" borderId="85" applyNumberFormat="0" applyAlignment="0" applyProtection="0"/>
    <xf numFmtId="0" fontId="21" fillId="0" borderId="86" applyNumberFormat="0" applyFill="0" applyAlignment="0" applyProtection="0"/>
    <xf numFmtId="0" fontId="18" fillId="21" borderId="85" applyNumberFormat="0" applyAlignment="0" applyProtection="0"/>
    <xf numFmtId="0" fontId="18" fillId="21" borderId="85" applyNumberFormat="0" applyAlignment="0" applyProtection="0"/>
    <xf numFmtId="0" fontId="18" fillId="21" borderId="85" applyNumberFormat="0" applyAlignment="0" applyProtection="0"/>
    <xf numFmtId="0" fontId="12" fillId="22" borderId="83" applyNumberFormat="0" applyAlignment="0" applyProtection="0"/>
    <xf numFmtId="0" fontId="18" fillId="21" borderId="85" applyNumberFormat="0" applyAlignment="0" applyProtection="0"/>
    <xf numFmtId="0" fontId="18" fillId="21" borderId="85" applyNumberFormat="0" applyAlignment="0" applyProtection="0"/>
    <xf numFmtId="0" fontId="12" fillId="22" borderId="83" applyNumberFormat="0" applyAlignment="0" applyProtection="0"/>
    <xf numFmtId="0" fontId="18" fillId="22" borderId="85" applyNumberFormat="0" applyAlignment="0" applyProtection="0"/>
    <xf numFmtId="0" fontId="18" fillId="22" borderId="85" applyNumberFormat="0" applyAlignment="0" applyProtection="0"/>
    <xf numFmtId="0" fontId="12" fillId="21" borderId="83" applyNumberFormat="0" applyAlignment="0" applyProtection="0"/>
    <xf numFmtId="0" fontId="18" fillId="22" borderId="85" applyNumberFormat="0" applyAlignment="0" applyProtection="0"/>
    <xf numFmtId="0" fontId="15" fillId="10" borderId="83" applyNumberFormat="0" applyAlignment="0" applyProtection="0"/>
    <xf numFmtId="0" fontId="12" fillId="21" borderId="83" applyNumberFormat="0" applyAlignment="0" applyProtection="0"/>
    <xf numFmtId="0" fontId="15" fillId="10" borderId="83" applyNumberFormat="0" applyAlignment="0" applyProtection="0"/>
    <xf numFmtId="0" fontId="15" fillId="10" borderId="83" applyNumberFormat="0" applyAlignment="0" applyProtection="0"/>
    <xf numFmtId="0" fontId="18" fillId="21" borderId="85" applyNumberFormat="0" applyAlignment="0" applyProtection="0"/>
    <xf numFmtId="0" fontId="18" fillId="21" borderId="89" applyNumberFormat="0" applyAlignment="0" applyProtection="0"/>
    <xf numFmtId="0" fontId="12" fillId="22" borderId="83" applyNumberFormat="0" applyAlignment="0" applyProtection="0"/>
    <xf numFmtId="0" fontId="12" fillId="21" borderId="83" applyNumberFormat="0" applyAlignment="0" applyProtection="0"/>
    <xf numFmtId="0" fontId="12" fillId="21" borderId="83" applyNumberFormat="0" applyAlignment="0" applyProtection="0"/>
    <xf numFmtId="0" fontId="15" fillId="10" borderId="83" applyNumberFormat="0" applyAlignment="0" applyProtection="0"/>
    <xf numFmtId="0" fontId="18" fillId="22" borderId="85" applyNumberFormat="0" applyAlignment="0" applyProtection="0"/>
    <xf numFmtId="0" fontId="15" fillId="10" borderId="83" applyNumberFormat="0" applyAlignment="0" applyProtection="0"/>
    <xf numFmtId="0" fontId="18" fillId="21" borderId="85" applyNumberFormat="0" applyAlignment="0" applyProtection="0"/>
    <xf numFmtId="0" fontId="15" fillId="10" borderId="83" applyNumberFormat="0" applyAlignment="0" applyProtection="0"/>
    <xf numFmtId="0" fontId="9" fillId="29" borderId="84" applyNumberFormat="0" applyAlignment="0" applyProtection="0"/>
    <xf numFmtId="0" fontId="18" fillId="21" borderId="85" applyNumberFormat="0" applyAlignment="0" applyProtection="0"/>
    <xf numFmtId="0" fontId="21" fillId="0" borderId="86" applyNumberFormat="0" applyFill="0" applyAlignment="0" applyProtection="0"/>
    <xf numFmtId="0" fontId="12" fillId="22" borderId="83" applyNumberFormat="0" applyAlignment="0" applyProtection="0"/>
    <xf numFmtId="0" fontId="12" fillId="21" borderId="83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1" fillId="0" borderId="86" applyNumberFormat="0" applyFill="0" applyAlignment="0" applyProtection="0"/>
    <xf numFmtId="0" fontId="18" fillId="21" borderId="85" applyNumberFormat="0" applyAlignment="0" applyProtection="0"/>
    <xf numFmtId="43" fontId="4" fillId="0" borderId="0" applyFill="0" applyBorder="0" applyAlignment="0" applyProtection="0"/>
    <xf numFmtId="0" fontId="12" fillId="22" borderId="83" applyNumberFormat="0" applyAlignment="0" applyProtection="0"/>
    <xf numFmtId="0" fontId="18" fillId="22" borderId="85" applyNumberFormat="0" applyAlignment="0" applyProtection="0"/>
    <xf numFmtId="0" fontId="18" fillId="22" borderId="85" applyNumberFormat="0" applyAlignment="0" applyProtection="0"/>
    <xf numFmtId="0" fontId="12" fillId="21" borderId="83" applyNumberFormat="0" applyAlignment="0" applyProtection="0"/>
    <xf numFmtId="43" fontId="4" fillId="0" borderId="0" applyFill="0" applyBorder="0" applyAlignment="0" applyProtection="0"/>
    <xf numFmtId="0" fontId="18" fillId="21" borderId="85" applyNumberFormat="0" applyAlignment="0" applyProtection="0"/>
    <xf numFmtId="0" fontId="9" fillId="29" borderId="88" applyNumberFormat="0" applyAlignment="0" applyProtection="0"/>
    <xf numFmtId="43" fontId="6" fillId="0" borderId="0" applyFont="0" applyFill="0" applyBorder="0" applyAlignment="0" applyProtection="0"/>
    <xf numFmtId="0" fontId="21" fillId="0" borderId="86" applyNumberFormat="0" applyFill="0" applyAlignment="0" applyProtection="0"/>
    <xf numFmtId="0" fontId="18" fillId="22" borderId="85" applyNumberFormat="0" applyAlignment="0" applyProtection="0"/>
    <xf numFmtId="0" fontId="9" fillId="29" borderId="84" applyNumberFormat="0" applyAlignment="0" applyProtection="0"/>
    <xf numFmtId="0" fontId="18" fillId="22" borderId="85" applyNumberFormat="0" applyAlignment="0" applyProtection="0"/>
    <xf numFmtId="0" fontId="12" fillId="21" borderId="83" applyNumberFormat="0" applyAlignment="0" applyProtection="0"/>
    <xf numFmtId="0" fontId="18" fillId="22" borderId="85" applyNumberFormat="0" applyAlignment="0" applyProtection="0"/>
    <xf numFmtId="0" fontId="9" fillId="29" borderId="84" applyNumberFormat="0" applyAlignment="0" applyProtection="0"/>
    <xf numFmtId="0" fontId="12" fillId="21" borderId="83" applyNumberFormat="0" applyAlignment="0" applyProtection="0"/>
    <xf numFmtId="0" fontId="18" fillId="21" borderId="85" applyNumberFormat="0" applyAlignment="0" applyProtection="0"/>
    <xf numFmtId="0" fontId="18" fillId="21" borderId="85" applyNumberFormat="0" applyAlignment="0" applyProtection="0"/>
    <xf numFmtId="0" fontId="9" fillId="29" borderId="84" applyNumberFormat="0" applyAlignment="0" applyProtection="0"/>
    <xf numFmtId="0" fontId="12" fillId="21" borderId="83" applyNumberFormat="0" applyAlignment="0" applyProtection="0"/>
    <xf numFmtId="0" fontId="21" fillId="0" borderId="90" applyNumberFormat="0" applyFill="0" applyAlignment="0" applyProtection="0"/>
    <xf numFmtId="0" fontId="18" fillId="21" borderId="85" applyNumberFormat="0" applyAlignment="0" applyProtection="0"/>
    <xf numFmtId="0" fontId="21" fillId="0" borderId="86" applyNumberFormat="0" applyFill="0" applyAlignment="0" applyProtection="0"/>
    <xf numFmtId="0" fontId="12" fillId="22" borderId="83" applyNumberFormat="0" applyAlignment="0" applyProtection="0"/>
    <xf numFmtId="0" fontId="9" fillId="29" borderId="84" applyNumberFormat="0" applyAlignment="0" applyProtection="0"/>
    <xf numFmtId="0" fontId="12" fillId="21" borderId="83" applyNumberFormat="0" applyAlignment="0" applyProtection="0"/>
    <xf numFmtId="0" fontId="12" fillId="22" borderId="83" applyNumberFormat="0" applyAlignment="0" applyProtection="0"/>
    <xf numFmtId="0" fontId="12" fillId="21" borderId="83" applyNumberFormat="0" applyAlignment="0" applyProtection="0"/>
    <xf numFmtId="0" fontId="15" fillId="10" borderId="83" applyNumberFormat="0" applyAlignment="0" applyProtection="0"/>
    <xf numFmtId="0" fontId="12" fillId="21" borderId="83" applyNumberFormat="0" applyAlignment="0" applyProtection="0"/>
    <xf numFmtId="0" fontId="12" fillId="21" borderId="83" applyNumberFormat="0" applyAlignment="0" applyProtection="0"/>
    <xf numFmtId="0" fontId="12" fillId="22" borderId="83" applyNumberFormat="0" applyAlignment="0" applyProtection="0"/>
    <xf numFmtId="0" fontId="15" fillId="10" borderId="83" applyNumberFormat="0" applyAlignment="0" applyProtection="0"/>
    <xf numFmtId="0" fontId="12" fillId="22" borderId="83" applyNumberFormat="0" applyAlignment="0" applyProtection="0"/>
    <xf numFmtId="0" fontId="12" fillId="21" borderId="83" applyNumberFormat="0" applyAlignment="0" applyProtection="0"/>
    <xf numFmtId="0" fontId="12" fillId="21" borderId="83" applyNumberFormat="0" applyAlignment="0" applyProtection="0"/>
    <xf numFmtId="0" fontId="15" fillId="10" borderId="83" applyNumberFormat="0" applyAlignment="0" applyProtection="0"/>
    <xf numFmtId="0" fontId="18" fillId="21" borderId="85" applyNumberFormat="0" applyAlignment="0" applyProtection="0"/>
    <xf numFmtId="0" fontId="18" fillId="21" borderId="85" applyNumberFormat="0" applyAlignment="0" applyProtection="0"/>
    <xf numFmtId="0" fontId="9" fillId="29" borderId="84" applyNumberFormat="0" applyAlignment="0" applyProtection="0"/>
    <xf numFmtId="0" fontId="18" fillId="21" borderId="85" applyNumberFormat="0" applyAlignment="0" applyProtection="0"/>
    <xf numFmtId="0" fontId="18" fillId="21" borderId="85" applyNumberFormat="0" applyAlignment="0" applyProtection="0"/>
    <xf numFmtId="0" fontId="18" fillId="22" borderId="85" applyNumberFormat="0" applyAlignment="0" applyProtection="0"/>
    <xf numFmtId="0" fontId="21" fillId="0" borderId="86" applyNumberFormat="0" applyFill="0" applyAlignment="0" applyProtection="0"/>
    <xf numFmtId="0" fontId="21" fillId="0" borderId="86" applyNumberFormat="0" applyFill="0" applyAlignment="0" applyProtection="0"/>
    <xf numFmtId="0" fontId="9" fillId="29" borderId="84" applyNumberFormat="0" applyAlignment="0" applyProtection="0"/>
    <xf numFmtId="0" fontId="18" fillId="21" borderId="85" applyNumberFormat="0" applyAlignment="0" applyProtection="0"/>
    <xf numFmtId="0" fontId="12" fillId="21" borderId="83" applyNumberFormat="0" applyAlignment="0" applyProtection="0"/>
    <xf numFmtId="0" fontId="18" fillId="22" borderId="85" applyNumberFormat="0" applyAlignment="0" applyProtection="0"/>
    <xf numFmtId="0" fontId="18" fillId="22" borderId="85" applyNumberFormat="0" applyAlignment="0" applyProtection="0"/>
    <xf numFmtId="0" fontId="18" fillId="21" borderId="85" applyNumberFormat="0" applyAlignment="0" applyProtection="0"/>
    <xf numFmtId="0" fontId="9" fillId="29" borderId="84" applyNumberFormat="0" applyAlignment="0" applyProtection="0"/>
    <xf numFmtId="0" fontId="21" fillId="0" borderId="86" applyNumberFormat="0" applyFill="0" applyAlignment="0" applyProtection="0"/>
    <xf numFmtId="0" fontId="18" fillId="22" borderId="85" applyNumberFormat="0" applyAlignment="0" applyProtection="0"/>
    <xf numFmtId="0" fontId="12" fillId="22" borderId="83" applyNumberFormat="0" applyAlignment="0" applyProtection="0"/>
    <xf numFmtId="0" fontId="18" fillId="22" borderId="85" applyNumberFormat="0" applyAlignment="0" applyProtection="0"/>
    <xf numFmtId="0" fontId="18" fillId="21" borderId="85" applyNumberFormat="0" applyAlignment="0" applyProtection="0"/>
    <xf numFmtId="0" fontId="18" fillId="21" borderId="85" applyNumberFormat="0" applyAlignment="0" applyProtection="0"/>
    <xf numFmtId="0" fontId="9" fillId="29" borderId="84" applyNumberFormat="0" applyAlignment="0" applyProtection="0"/>
    <xf numFmtId="0" fontId="12" fillId="21" borderId="83" applyNumberFormat="0" applyAlignment="0" applyProtection="0"/>
    <xf numFmtId="0" fontId="12" fillId="21" borderId="83" applyNumberFormat="0" applyAlignment="0" applyProtection="0"/>
    <xf numFmtId="0" fontId="15" fillId="10" borderId="83" applyNumberFormat="0" applyAlignment="0" applyProtection="0"/>
    <xf numFmtId="0" fontId="12" fillId="21" borderId="83" applyNumberFormat="0" applyAlignment="0" applyProtection="0"/>
    <xf numFmtId="0" fontId="12" fillId="21" borderId="83" applyNumberFormat="0" applyAlignment="0" applyProtection="0"/>
    <xf numFmtId="0" fontId="12" fillId="22" borderId="83" applyNumberFormat="0" applyAlignment="0" applyProtection="0"/>
    <xf numFmtId="0" fontId="15" fillId="10" borderId="83" applyNumberFormat="0" applyAlignment="0" applyProtection="0"/>
    <xf numFmtId="0" fontId="12" fillId="22" borderId="83" applyNumberFormat="0" applyAlignment="0" applyProtection="0"/>
    <xf numFmtId="0" fontId="12" fillId="21" borderId="83" applyNumberFormat="0" applyAlignment="0" applyProtection="0"/>
    <xf numFmtId="0" fontId="12" fillId="21" borderId="83" applyNumberFormat="0" applyAlignment="0" applyProtection="0"/>
    <xf numFmtId="0" fontId="15" fillId="10" borderId="83" applyNumberFormat="0" applyAlignment="0" applyProtection="0"/>
    <xf numFmtId="0" fontId="18" fillId="21" borderId="85" applyNumberFormat="0" applyAlignment="0" applyProtection="0"/>
    <xf numFmtId="0" fontId="18" fillId="21" borderId="85" applyNumberFormat="0" applyAlignment="0" applyProtection="0"/>
    <xf numFmtId="0" fontId="9" fillId="29" borderId="84" applyNumberFormat="0" applyAlignment="0" applyProtection="0"/>
    <xf numFmtId="0" fontId="18" fillId="21" borderId="85" applyNumberFormat="0" applyAlignment="0" applyProtection="0"/>
    <xf numFmtId="0" fontId="18" fillId="21" borderId="85" applyNumberFormat="0" applyAlignment="0" applyProtection="0"/>
    <xf numFmtId="0" fontId="18" fillId="22" borderId="85" applyNumberFormat="0" applyAlignment="0" applyProtection="0"/>
    <xf numFmtId="0" fontId="21" fillId="0" borderId="86" applyNumberFormat="0" applyFill="0" applyAlignment="0" applyProtection="0"/>
    <xf numFmtId="0" fontId="21" fillId="0" borderId="86" applyNumberFormat="0" applyFill="0" applyAlignment="0" applyProtection="0"/>
    <xf numFmtId="0" fontId="18" fillId="21" borderId="85" applyNumberFormat="0" applyAlignment="0" applyProtection="0"/>
    <xf numFmtId="0" fontId="12" fillId="21" borderId="83" applyNumberFormat="0" applyAlignment="0" applyProtection="0"/>
    <xf numFmtId="0" fontId="12" fillId="21" borderId="83" applyNumberFormat="0" applyAlignment="0" applyProtection="0"/>
    <xf numFmtId="0" fontId="15" fillId="10" borderId="83" applyNumberFormat="0" applyAlignment="0" applyProtection="0"/>
    <xf numFmtId="0" fontId="15" fillId="10" borderId="83" applyNumberFormat="0" applyAlignment="0" applyProtection="0"/>
    <xf numFmtId="0" fontId="9" fillId="29" borderId="84" applyNumberFormat="0" applyAlignment="0" applyProtection="0"/>
    <xf numFmtId="0" fontId="21" fillId="0" borderId="86" applyNumberFormat="0" applyFill="0" applyAlignment="0" applyProtection="0"/>
    <xf numFmtId="0" fontId="21" fillId="0" borderId="86" applyNumberFormat="0" applyFill="0" applyAlignment="0" applyProtection="0"/>
    <xf numFmtId="0" fontId="18" fillId="21" borderId="85" applyNumberFormat="0" applyAlignment="0" applyProtection="0"/>
    <xf numFmtId="0" fontId="18" fillId="21" borderId="85" applyNumberFormat="0" applyAlignment="0" applyProtection="0"/>
    <xf numFmtId="0" fontId="18" fillId="22" borderId="85" applyNumberFormat="0" applyAlignment="0" applyProtection="0"/>
    <xf numFmtId="0" fontId="18" fillId="21" borderId="85" applyNumberFormat="0" applyAlignment="0" applyProtection="0"/>
    <xf numFmtId="0" fontId="15" fillId="10" borderId="83" applyNumberFormat="0" applyAlignment="0" applyProtection="0"/>
    <xf numFmtId="0" fontId="12" fillId="22" borderId="83" applyNumberFormat="0" applyAlignment="0" applyProtection="0"/>
    <xf numFmtId="0" fontId="12" fillId="22" borderId="83" applyNumberFormat="0" applyAlignment="0" applyProtection="0"/>
    <xf numFmtId="0" fontId="18" fillId="21" borderId="85" applyNumberFormat="0" applyAlignment="0" applyProtection="0"/>
    <xf numFmtId="0" fontId="21" fillId="0" borderId="86" applyNumberFormat="0" applyFill="0" applyAlignment="0" applyProtection="0"/>
    <xf numFmtId="0" fontId="12" fillId="21" borderId="83" applyNumberFormat="0" applyAlignment="0" applyProtection="0"/>
    <xf numFmtId="0" fontId="12" fillId="21" borderId="83" applyNumberFormat="0" applyAlignment="0" applyProtection="0"/>
    <xf numFmtId="0" fontId="18" fillId="21" borderId="85" applyNumberFormat="0" applyAlignment="0" applyProtection="0"/>
    <xf numFmtId="0" fontId="18" fillId="21" borderId="85" applyNumberFormat="0" applyAlignment="0" applyProtection="0"/>
    <xf numFmtId="0" fontId="12" fillId="22" borderId="83" applyNumberFormat="0" applyAlignment="0" applyProtection="0"/>
    <xf numFmtId="0" fontId="9" fillId="29" borderId="84" applyNumberFormat="0" applyAlignment="0" applyProtection="0"/>
    <xf numFmtId="0" fontId="18" fillId="22" borderId="85" applyNumberFormat="0" applyAlignment="0" applyProtection="0"/>
    <xf numFmtId="0" fontId="12" fillId="21" borderId="83" applyNumberFormat="0" applyAlignment="0" applyProtection="0"/>
    <xf numFmtId="0" fontId="15" fillId="10" borderId="83" applyNumberFormat="0" applyAlignment="0" applyProtection="0"/>
    <xf numFmtId="0" fontId="18" fillId="21" borderId="85" applyNumberFormat="0" applyAlignment="0" applyProtection="0"/>
    <xf numFmtId="0" fontId="9" fillId="29" borderId="84" applyNumberFormat="0" applyAlignment="0" applyProtection="0"/>
    <xf numFmtId="0" fontId="21" fillId="0" borderId="86" applyNumberFormat="0" applyFill="0" applyAlignment="0" applyProtection="0"/>
    <xf numFmtId="0" fontId="18" fillId="22" borderId="85" applyNumberFormat="0" applyAlignment="0" applyProtection="0"/>
    <xf numFmtId="0" fontId="12" fillId="22" borderId="83" applyNumberFormat="0" applyAlignment="0" applyProtection="0"/>
    <xf numFmtId="0" fontId="18" fillId="22" borderId="85" applyNumberFormat="0" applyAlignment="0" applyProtection="0"/>
    <xf numFmtId="0" fontId="18" fillId="21" borderId="85" applyNumberFormat="0" applyAlignment="0" applyProtection="0"/>
    <xf numFmtId="0" fontId="18" fillId="21" borderId="85" applyNumberFormat="0" applyAlignment="0" applyProtection="0"/>
    <xf numFmtId="0" fontId="9" fillId="29" borderId="84" applyNumberFormat="0" applyAlignment="0" applyProtection="0"/>
    <xf numFmtId="0" fontId="12" fillId="21" borderId="83" applyNumberFormat="0" applyAlignment="0" applyProtection="0"/>
    <xf numFmtId="0" fontId="12" fillId="21" borderId="83" applyNumberFormat="0" applyAlignment="0" applyProtection="0"/>
    <xf numFmtId="0" fontId="15" fillId="10" borderId="83" applyNumberFormat="0" applyAlignment="0" applyProtection="0"/>
    <xf numFmtId="0" fontId="12" fillId="21" borderId="83" applyNumberFormat="0" applyAlignment="0" applyProtection="0"/>
    <xf numFmtId="0" fontId="12" fillId="21" borderId="83" applyNumberFormat="0" applyAlignment="0" applyProtection="0"/>
    <xf numFmtId="0" fontId="12" fillId="22" borderId="83" applyNumberFormat="0" applyAlignment="0" applyProtection="0"/>
    <xf numFmtId="0" fontId="15" fillId="10" borderId="83" applyNumberFormat="0" applyAlignment="0" applyProtection="0"/>
    <xf numFmtId="0" fontId="12" fillId="22" borderId="83" applyNumberFormat="0" applyAlignment="0" applyProtection="0"/>
    <xf numFmtId="0" fontId="12" fillId="21" borderId="83" applyNumberFormat="0" applyAlignment="0" applyProtection="0"/>
    <xf numFmtId="0" fontId="12" fillId="21" borderId="83" applyNumberFormat="0" applyAlignment="0" applyProtection="0"/>
    <xf numFmtId="0" fontId="15" fillId="10" borderId="83" applyNumberFormat="0" applyAlignment="0" applyProtection="0"/>
    <xf numFmtId="0" fontId="18" fillId="21" borderId="85" applyNumberFormat="0" applyAlignment="0" applyProtection="0"/>
    <xf numFmtId="0" fontId="18" fillId="21" borderId="85" applyNumberFormat="0" applyAlignment="0" applyProtection="0"/>
    <xf numFmtId="0" fontId="9" fillId="29" borderId="84" applyNumberFormat="0" applyAlignment="0" applyProtection="0"/>
    <xf numFmtId="0" fontId="18" fillId="21" borderId="85" applyNumberFormat="0" applyAlignment="0" applyProtection="0"/>
    <xf numFmtId="0" fontId="18" fillId="21" borderId="85" applyNumberFormat="0" applyAlignment="0" applyProtection="0"/>
    <xf numFmtId="0" fontId="18" fillId="22" borderId="85" applyNumberFormat="0" applyAlignment="0" applyProtection="0"/>
    <xf numFmtId="0" fontId="21" fillId="0" borderId="86" applyNumberFormat="0" applyFill="0" applyAlignment="0" applyProtection="0"/>
    <xf numFmtId="0" fontId="21" fillId="0" borderId="86" applyNumberFormat="0" applyFill="0" applyAlignment="0" applyProtection="0"/>
    <xf numFmtId="0" fontId="9" fillId="29" borderId="84" applyNumberFormat="0" applyAlignment="0" applyProtection="0"/>
    <xf numFmtId="0" fontId="21" fillId="0" borderId="90" applyNumberFormat="0" applyFill="0" applyAlignment="0" applyProtection="0"/>
    <xf numFmtId="0" fontId="12" fillId="22" borderId="83" applyNumberFormat="0" applyAlignment="0" applyProtection="0"/>
    <xf numFmtId="0" fontId="12" fillId="22" borderId="83" applyNumberFormat="0" applyAlignment="0" applyProtection="0"/>
    <xf numFmtId="0" fontId="12" fillId="21" borderId="83" applyNumberFormat="0" applyAlignment="0" applyProtection="0"/>
    <xf numFmtId="0" fontId="12" fillId="21" borderId="83" applyNumberFormat="0" applyAlignment="0" applyProtection="0"/>
    <xf numFmtId="0" fontId="18" fillId="22" borderId="85" applyNumberFormat="0" applyAlignment="0" applyProtection="0"/>
    <xf numFmtId="0" fontId="21" fillId="0" borderId="86" applyNumberFormat="0" applyFill="0" applyAlignment="0" applyProtection="0"/>
    <xf numFmtId="0" fontId="18" fillId="21" borderId="85" applyNumberFormat="0" applyAlignment="0" applyProtection="0"/>
    <xf numFmtId="0" fontId="12" fillId="21" borderId="83" applyNumberFormat="0" applyAlignment="0" applyProtection="0"/>
    <xf numFmtId="0" fontId="21" fillId="0" borderId="86" applyNumberFormat="0" applyFill="0" applyAlignment="0" applyProtection="0"/>
    <xf numFmtId="0" fontId="21" fillId="0" borderId="90" applyNumberFormat="0" applyFill="0" applyAlignment="0" applyProtection="0"/>
    <xf numFmtId="0" fontId="9" fillId="29" borderId="84" applyNumberFormat="0" applyAlignment="0" applyProtection="0"/>
    <xf numFmtId="0" fontId="12" fillId="21" borderId="83" applyNumberFormat="0" applyAlignment="0" applyProtection="0"/>
    <xf numFmtId="0" fontId="12" fillId="21" borderId="83" applyNumberFormat="0" applyAlignment="0" applyProtection="0"/>
    <xf numFmtId="0" fontId="15" fillId="10" borderId="83" applyNumberFormat="0" applyAlignment="0" applyProtection="0"/>
    <xf numFmtId="0" fontId="18" fillId="21" borderId="85" applyNumberFormat="0" applyAlignment="0" applyProtection="0"/>
    <xf numFmtId="0" fontId="18" fillId="22" borderId="85" applyNumberFormat="0" applyAlignment="0" applyProtection="0"/>
    <xf numFmtId="0" fontId="12" fillId="21" borderId="83" applyNumberFormat="0" applyAlignment="0" applyProtection="0"/>
    <xf numFmtId="0" fontId="9" fillId="29" borderId="84" applyNumberFormat="0" applyAlignment="0" applyProtection="0"/>
    <xf numFmtId="0" fontId="12" fillId="21" borderId="83" applyNumberFormat="0" applyAlignment="0" applyProtection="0"/>
    <xf numFmtId="0" fontId="18" fillId="21" borderId="85" applyNumberFormat="0" applyAlignment="0" applyProtection="0"/>
    <xf numFmtId="0" fontId="21" fillId="0" borderId="86" applyNumberFormat="0" applyFill="0" applyAlignment="0" applyProtection="0"/>
    <xf numFmtId="0" fontId="18" fillId="21" borderId="85" applyNumberFormat="0" applyAlignment="0" applyProtection="0"/>
    <xf numFmtId="0" fontId="18" fillId="21" borderId="85" applyNumberFormat="0" applyAlignment="0" applyProtection="0"/>
    <xf numFmtId="0" fontId="15" fillId="10" borderId="83" applyNumberFormat="0" applyAlignment="0" applyProtection="0"/>
    <xf numFmtId="0" fontId="18" fillId="21" borderId="85" applyNumberFormat="0" applyAlignment="0" applyProtection="0"/>
    <xf numFmtId="0" fontId="18" fillId="22" borderId="85" applyNumberFormat="0" applyAlignment="0" applyProtection="0"/>
    <xf numFmtId="0" fontId="9" fillId="29" borderId="84" applyNumberFormat="0" applyAlignment="0" applyProtection="0"/>
    <xf numFmtId="0" fontId="12" fillId="21" borderId="83" applyNumberFormat="0" applyAlignment="0" applyProtection="0"/>
    <xf numFmtId="0" fontId="15" fillId="10" borderId="83" applyNumberFormat="0" applyAlignment="0" applyProtection="0"/>
    <xf numFmtId="0" fontId="12" fillId="22" borderId="83" applyNumberFormat="0" applyAlignment="0" applyProtection="0"/>
    <xf numFmtId="0" fontId="12" fillId="21" borderId="83" applyNumberFormat="0" applyAlignment="0" applyProtection="0"/>
    <xf numFmtId="0" fontId="9" fillId="29" borderId="84" applyNumberFormat="0" applyAlignment="0" applyProtection="0"/>
    <xf numFmtId="0" fontId="12" fillId="21" borderId="83" applyNumberFormat="0" applyAlignment="0" applyProtection="0"/>
    <xf numFmtId="0" fontId="15" fillId="10" borderId="83" applyNumberFormat="0" applyAlignment="0" applyProtection="0"/>
    <xf numFmtId="0" fontId="18" fillId="21" borderId="85" applyNumberFormat="0" applyAlignment="0" applyProtection="0"/>
    <xf numFmtId="0" fontId="21" fillId="0" borderId="86" applyNumberFormat="0" applyFill="0" applyAlignment="0" applyProtection="0"/>
    <xf numFmtId="0" fontId="15" fillId="10" borderId="83" applyNumberFormat="0" applyAlignment="0" applyProtection="0"/>
    <xf numFmtId="0" fontId="18" fillId="21" borderId="85" applyNumberFormat="0" applyAlignment="0" applyProtection="0"/>
    <xf numFmtId="0" fontId="18" fillId="22" borderId="85" applyNumberFormat="0" applyAlignment="0" applyProtection="0"/>
    <xf numFmtId="0" fontId="9" fillId="29" borderId="84" applyNumberFormat="0" applyAlignment="0" applyProtection="0"/>
    <xf numFmtId="0" fontId="9" fillId="29" borderId="84" applyNumberFormat="0" applyAlignment="0" applyProtection="0"/>
    <xf numFmtId="0" fontId="12" fillId="21" borderId="83" applyNumberFormat="0" applyAlignment="0" applyProtection="0"/>
    <xf numFmtId="0" fontId="21" fillId="0" borderId="86" applyNumberFormat="0" applyFill="0" applyAlignment="0" applyProtection="0"/>
    <xf numFmtId="0" fontId="18" fillId="21" borderId="85" applyNumberFormat="0" applyAlignment="0" applyProtection="0"/>
    <xf numFmtId="0" fontId="9" fillId="29" borderId="88" applyNumberFormat="0" applyAlignment="0" applyProtection="0"/>
    <xf numFmtId="0" fontId="15" fillId="10" borderId="83" applyNumberFormat="0" applyAlignment="0" applyProtection="0"/>
    <xf numFmtId="0" fontId="18" fillId="21" borderId="89" applyNumberFormat="0" applyAlignment="0" applyProtection="0"/>
    <xf numFmtId="0" fontId="18" fillId="21" borderId="85" applyNumberFormat="0" applyAlignment="0" applyProtection="0"/>
    <xf numFmtId="0" fontId="12" fillId="21" borderId="83" applyNumberFormat="0" applyAlignment="0" applyProtection="0"/>
    <xf numFmtId="0" fontId="21" fillId="0" borderId="86" applyNumberFormat="0" applyFill="0" applyAlignment="0" applyProtection="0"/>
    <xf numFmtId="0" fontId="15" fillId="10" borderId="83" applyNumberFormat="0" applyAlignment="0" applyProtection="0"/>
    <xf numFmtId="0" fontId="18" fillId="22" borderId="85" applyNumberFormat="0" applyAlignment="0" applyProtection="0"/>
    <xf numFmtId="0" fontId="21" fillId="0" borderId="86" applyNumberFormat="0" applyFill="0" applyAlignment="0" applyProtection="0"/>
    <xf numFmtId="0" fontId="21" fillId="0" borderId="86" applyNumberFormat="0" applyFill="0" applyAlignment="0" applyProtection="0"/>
    <xf numFmtId="0" fontId="18" fillId="21" borderId="89" applyNumberFormat="0" applyAlignment="0" applyProtection="0"/>
    <xf numFmtId="0" fontId="12" fillId="22" borderId="83" applyNumberFormat="0" applyAlignment="0" applyProtection="0"/>
    <xf numFmtId="0" fontId="18" fillId="21" borderId="85" applyNumberFormat="0" applyAlignment="0" applyProtection="0"/>
    <xf numFmtId="0" fontId="15" fillId="10" borderId="83" applyNumberFormat="0" applyAlignment="0" applyProtection="0"/>
    <xf numFmtId="0" fontId="12" fillId="21" borderId="83" applyNumberFormat="0" applyAlignment="0" applyProtection="0"/>
    <xf numFmtId="0" fontId="21" fillId="0" borderId="86" applyNumberFormat="0" applyFill="0" applyAlignment="0" applyProtection="0"/>
    <xf numFmtId="0" fontId="12" fillId="21" borderId="83" applyNumberFormat="0" applyAlignment="0" applyProtection="0"/>
    <xf numFmtId="0" fontId="18" fillId="21" borderId="85" applyNumberFormat="0" applyAlignment="0" applyProtection="0"/>
    <xf numFmtId="0" fontId="18" fillId="21" borderId="85" applyNumberFormat="0" applyAlignment="0" applyProtection="0"/>
    <xf numFmtId="0" fontId="12" fillId="22" borderId="83" applyNumberFormat="0" applyAlignment="0" applyProtection="0"/>
    <xf numFmtId="0" fontId="18" fillId="21" borderId="85" applyNumberFormat="0" applyAlignment="0" applyProtection="0"/>
    <xf numFmtId="0" fontId="12" fillId="21" borderId="83" applyNumberFormat="0" applyAlignment="0" applyProtection="0"/>
    <xf numFmtId="0" fontId="12" fillId="21" borderId="83" applyNumberFormat="0" applyAlignment="0" applyProtection="0"/>
    <xf numFmtId="0" fontId="12" fillId="21" borderId="87" applyNumberFormat="0" applyAlignment="0" applyProtection="0"/>
    <xf numFmtId="0" fontId="9" fillId="29" borderId="84" applyNumberFormat="0" applyAlignment="0" applyProtection="0"/>
    <xf numFmtId="0" fontId="21" fillId="0" borderId="86" applyNumberFormat="0" applyFill="0" applyAlignment="0" applyProtection="0"/>
    <xf numFmtId="0" fontId="18" fillId="22" borderId="85" applyNumberFormat="0" applyAlignment="0" applyProtection="0"/>
    <xf numFmtId="0" fontId="12" fillId="22" borderId="83" applyNumberFormat="0" applyAlignment="0" applyProtection="0"/>
    <xf numFmtId="0" fontId="18" fillId="22" borderId="85" applyNumberFormat="0" applyAlignment="0" applyProtection="0"/>
    <xf numFmtId="0" fontId="18" fillId="21" borderId="85" applyNumberFormat="0" applyAlignment="0" applyProtection="0"/>
    <xf numFmtId="0" fontId="18" fillId="21" borderId="85" applyNumberFormat="0" applyAlignment="0" applyProtection="0"/>
    <xf numFmtId="0" fontId="9" fillId="29" borderId="84" applyNumberFormat="0" applyAlignment="0" applyProtection="0"/>
    <xf numFmtId="0" fontId="12" fillId="21" borderId="83" applyNumberFormat="0" applyAlignment="0" applyProtection="0"/>
    <xf numFmtId="0" fontId="12" fillId="21" borderId="83" applyNumberFormat="0" applyAlignment="0" applyProtection="0"/>
    <xf numFmtId="0" fontId="15" fillId="10" borderId="83" applyNumberFormat="0" applyAlignment="0" applyProtection="0"/>
    <xf numFmtId="0" fontId="12" fillId="21" borderId="83" applyNumberFormat="0" applyAlignment="0" applyProtection="0"/>
    <xf numFmtId="0" fontId="12" fillId="21" borderId="83" applyNumberFormat="0" applyAlignment="0" applyProtection="0"/>
    <xf numFmtId="0" fontId="12" fillId="22" borderId="83" applyNumberFormat="0" applyAlignment="0" applyProtection="0"/>
    <xf numFmtId="0" fontId="15" fillId="10" borderId="83" applyNumberFormat="0" applyAlignment="0" applyProtection="0"/>
    <xf numFmtId="0" fontId="12" fillId="22" borderId="83" applyNumberFormat="0" applyAlignment="0" applyProtection="0"/>
    <xf numFmtId="0" fontId="12" fillId="21" borderId="83" applyNumberFormat="0" applyAlignment="0" applyProtection="0"/>
    <xf numFmtId="0" fontId="12" fillId="21" borderId="83" applyNumberFormat="0" applyAlignment="0" applyProtection="0"/>
    <xf numFmtId="0" fontId="15" fillId="10" borderId="83" applyNumberFormat="0" applyAlignment="0" applyProtection="0"/>
    <xf numFmtId="0" fontId="18" fillId="21" borderId="85" applyNumberFormat="0" applyAlignment="0" applyProtection="0"/>
    <xf numFmtId="0" fontId="18" fillId="21" borderId="85" applyNumberFormat="0" applyAlignment="0" applyProtection="0"/>
    <xf numFmtId="0" fontId="9" fillId="29" borderId="84" applyNumberFormat="0" applyAlignment="0" applyProtection="0"/>
    <xf numFmtId="0" fontId="18" fillId="21" borderId="85" applyNumberFormat="0" applyAlignment="0" applyProtection="0"/>
    <xf numFmtId="0" fontId="18" fillId="21" borderId="85" applyNumberFormat="0" applyAlignment="0" applyProtection="0"/>
    <xf numFmtId="0" fontId="18" fillId="22" borderId="85" applyNumberFormat="0" applyAlignment="0" applyProtection="0"/>
    <xf numFmtId="0" fontId="21" fillId="0" borderId="86" applyNumberFormat="0" applyFill="0" applyAlignment="0" applyProtection="0"/>
    <xf numFmtId="0" fontId="21" fillId="0" borderId="86" applyNumberFormat="0" applyFill="0" applyAlignment="0" applyProtection="0"/>
    <xf numFmtId="0" fontId="18" fillId="21" borderId="85" applyNumberFormat="0" applyAlignment="0" applyProtection="0"/>
    <xf numFmtId="0" fontId="12" fillId="21" borderId="87" applyNumberFormat="0" applyAlignment="0" applyProtection="0"/>
    <xf numFmtId="0" fontId="21" fillId="0" borderId="86" applyNumberFormat="0" applyFill="0" applyAlignment="0" applyProtection="0"/>
    <xf numFmtId="0" fontId="12" fillId="22" borderId="83" applyNumberFormat="0" applyAlignment="0" applyProtection="0"/>
    <xf numFmtId="0" fontId="21" fillId="0" borderId="86" applyNumberFormat="0" applyFill="0" applyAlignment="0" applyProtection="0"/>
    <xf numFmtId="0" fontId="12" fillId="21" borderId="83" applyNumberFormat="0" applyAlignment="0" applyProtection="0"/>
    <xf numFmtId="0" fontId="15" fillId="10" borderId="83" applyNumberFormat="0" applyAlignment="0" applyProtection="0"/>
    <xf numFmtId="0" fontId="9" fillId="29" borderId="84" applyNumberFormat="0" applyAlignment="0" applyProtection="0"/>
    <xf numFmtId="0" fontId="15" fillId="10" borderId="83" applyNumberFormat="0" applyAlignment="0" applyProtection="0"/>
    <xf numFmtId="0" fontId="12" fillId="21" borderId="83" applyNumberFormat="0" applyAlignment="0" applyProtection="0"/>
    <xf numFmtId="0" fontId="18" fillId="22" borderId="85" applyNumberFormat="0" applyAlignment="0" applyProtection="0"/>
    <xf numFmtId="0" fontId="18" fillId="21" borderId="85" applyNumberFormat="0" applyAlignment="0" applyProtection="0"/>
    <xf numFmtId="0" fontId="18" fillId="22" borderId="85" applyNumberFormat="0" applyAlignment="0" applyProtection="0"/>
    <xf numFmtId="0" fontId="18" fillId="21" borderId="85" applyNumberFormat="0" applyAlignment="0" applyProtection="0"/>
    <xf numFmtId="0" fontId="18" fillId="22" borderId="89" applyNumberFormat="0" applyAlignment="0" applyProtection="0"/>
    <xf numFmtId="0" fontId="12" fillId="22" borderId="83" applyNumberFormat="0" applyAlignment="0" applyProtection="0"/>
    <xf numFmtId="0" fontId="9" fillId="29" borderId="84" applyNumberFormat="0" applyAlignment="0" applyProtection="0"/>
    <xf numFmtId="0" fontId="21" fillId="0" borderId="86" applyNumberFormat="0" applyFill="0" applyAlignment="0" applyProtection="0"/>
    <xf numFmtId="0" fontId="18" fillId="21" borderId="85" applyNumberFormat="0" applyAlignment="0" applyProtection="0"/>
    <xf numFmtId="0" fontId="9" fillId="29" borderId="84" applyNumberFormat="0" applyAlignment="0" applyProtection="0"/>
    <xf numFmtId="0" fontId="12" fillId="21" borderId="83" applyNumberFormat="0" applyAlignment="0" applyProtection="0"/>
    <xf numFmtId="0" fontId="12" fillId="21" borderId="87" applyNumberFormat="0" applyAlignment="0" applyProtection="0"/>
    <xf numFmtId="0" fontId="21" fillId="0" borderId="86" applyNumberFormat="0" applyFill="0" applyAlignment="0" applyProtection="0"/>
    <xf numFmtId="0" fontId="12" fillId="21" borderId="83" applyNumberFormat="0" applyAlignment="0" applyProtection="0"/>
    <xf numFmtId="0" fontId="21" fillId="0" borderId="90" applyNumberFormat="0" applyFill="0" applyAlignment="0" applyProtection="0"/>
    <xf numFmtId="0" fontId="18" fillId="22" borderId="85" applyNumberFormat="0" applyAlignment="0" applyProtection="0"/>
    <xf numFmtId="0" fontId="15" fillId="10" borderId="87" applyNumberFormat="0" applyAlignment="0" applyProtection="0"/>
    <xf numFmtId="0" fontId="12" fillId="22" borderId="83" applyNumberFormat="0" applyAlignment="0" applyProtection="0"/>
    <xf numFmtId="0" fontId="12" fillId="21" borderId="83" applyNumberFormat="0" applyAlignment="0" applyProtection="0"/>
    <xf numFmtId="0" fontId="12" fillId="21" borderId="83" applyNumberFormat="0" applyAlignment="0" applyProtection="0"/>
    <xf numFmtId="0" fontId="9" fillId="29" borderId="88" applyNumberFormat="0" applyAlignment="0" applyProtection="0"/>
    <xf numFmtId="0" fontId="12" fillId="22" borderId="87" applyNumberFormat="0" applyAlignment="0" applyProtection="0"/>
    <xf numFmtId="0" fontId="18" fillId="22" borderId="85" applyNumberFormat="0" applyAlignment="0" applyProtection="0"/>
    <xf numFmtId="0" fontId="12" fillId="21" borderId="83" applyNumberFormat="0" applyAlignment="0" applyProtection="0"/>
    <xf numFmtId="0" fontId="12" fillId="22" borderId="87" applyNumberFormat="0" applyAlignment="0" applyProtection="0"/>
    <xf numFmtId="0" fontId="21" fillId="0" borderId="86" applyNumberFormat="0" applyFill="0" applyAlignment="0" applyProtection="0"/>
    <xf numFmtId="0" fontId="18" fillId="21" borderId="85" applyNumberFormat="0" applyAlignment="0" applyProtection="0"/>
    <xf numFmtId="0" fontId="9" fillId="29" borderId="84" applyNumberFormat="0" applyAlignment="0" applyProtection="0"/>
    <xf numFmtId="0" fontId="9" fillId="29" borderId="84" applyNumberFormat="0" applyAlignment="0" applyProtection="0"/>
    <xf numFmtId="0" fontId="12" fillId="21" borderId="87" applyNumberFormat="0" applyAlignment="0" applyProtection="0"/>
    <xf numFmtId="0" fontId="18" fillId="21" borderId="85" applyNumberFormat="0" applyAlignment="0" applyProtection="0"/>
    <xf numFmtId="0" fontId="12" fillId="21" borderId="83" applyNumberFormat="0" applyAlignment="0" applyProtection="0"/>
    <xf numFmtId="0" fontId="12" fillId="22" borderId="83" applyNumberFormat="0" applyAlignment="0" applyProtection="0"/>
    <xf numFmtId="0" fontId="12" fillId="22" borderId="83" applyNumberFormat="0" applyAlignment="0" applyProtection="0"/>
    <xf numFmtId="0" fontId="18" fillId="21" borderId="85" applyNumberFormat="0" applyAlignment="0" applyProtection="0"/>
    <xf numFmtId="0" fontId="12" fillId="21" borderId="83" applyNumberFormat="0" applyAlignment="0" applyProtection="0"/>
    <xf numFmtId="0" fontId="12" fillId="22" borderId="83" applyNumberFormat="0" applyAlignment="0" applyProtection="0"/>
    <xf numFmtId="0" fontId="9" fillId="29" borderId="84" applyNumberFormat="0" applyAlignment="0" applyProtection="0"/>
    <xf numFmtId="0" fontId="9" fillId="29" borderId="84" applyNumberFormat="0" applyAlignment="0" applyProtection="0"/>
    <xf numFmtId="0" fontId="12" fillId="21" borderId="83" applyNumberFormat="0" applyAlignment="0" applyProtection="0"/>
    <xf numFmtId="0" fontId="15" fillId="10" borderId="87" applyNumberFormat="0" applyAlignment="0" applyProtection="0"/>
    <xf numFmtId="0" fontId="15" fillId="10" borderId="87" applyNumberFormat="0" applyAlignment="0" applyProtection="0"/>
    <xf numFmtId="0" fontId="12" fillId="21" borderId="83" applyNumberFormat="0" applyAlignment="0" applyProtection="0"/>
    <xf numFmtId="0" fontId="15" fillId="10" borderId="87" applyNumberFormat="0" applyAlignment="0" applyProtection="0"/>
    <xf numFmtId="0" fontId="18" fillId="21" borderId="89" applyNumberFormat="0" applyAlignment="0" applyProtection="0"/>
    <xf numFmtId="0" fontId="12" fillId="22" borderId="83" applyNumberFormat="0" applyAlignment="0" applyProtection="0"/>
    <xf numFmtId="0" fontId="18" fillId="21" borderId="85" applyNumberFormat="0" applyAlignment="0" applyProtection="0"/>
    <xf numFmtId="0" fontId="18" fillId="22" borderId="85" applyNumberFormat="0" applyAlignment="0" applyProtection="0"/>
    <xf numFmtId="0" fontId="15" fillId="10" borderId="83" applyNumberFormat="0" applyAlignment="0" applyProtection="0"/>
    <xf numFmtId="0" fontId="15" fillId="10" borderId="83" applyNumberFormat="0" applyAlignment="0" applyProtection="0"/>
    <xf numFmtId="0" fontId="15" fillId="10" borderId="83" applyNumberFormat="0" applyAlignment="0" applyProtection="0"/>
    <xf numFmtId="0" fontId="21" fillId="0" borderId="86" applyNumberFormat="0" applyFill="0" applyAlignment="0" applyProtection="0"/>
    <xf numFmtId="0" fontId="21" fillId="0" borderId="86" applyNumberFormat="0" applyFill="0" applyAlignment="0" applyProtection="0"/>
    <xf numFmtId="0" fontId="12" fillId="21" borderId="87" applyNumberFormat="0" applyAlignment="0" applyProtection="0"/>
    <xf numFmtId="0" fontId="18" fillId="21" borderId="89" applyNumberFormat="0" applyAlignment="0" applyProtection="0"/>
    <xf numFmtId="0" fontId="9" fillId="29" borderId="88" applyNumberFormat="0" applyAlignment="0" applyProtection="0"/>
    <xf numFmtId="0" fontId="18" fillId="21" borderId="89" applyNumberFormat="0" applyAlignment="0" applyProtection="0"/>
    <xf numFmtId="0" fontId="12" fillId="22" borderId="87" applyNumberFormat="0" applyAlignment="0" applyProtection="0"/>
    <xf numFmtId="0" fontId="18" fillId="21" borderId="89" applyNumberFormat="0" applyAlignment="0" applyProtection="0"/>
    <xf numFmtId="0" fontId="18" fillId="22" borderId="89" applyNumberFormat="0" applyAlignment="0" applyProtection="0"/>
    <xf numFmtId="0" fontId="12" fillId="22" borderId="87" applyNumberFormat="0" applyAlignment="0" applyProtection="0"/>
    <xf numFmtId="0" fontId="12" fillId="21" borderId="87" applyNumberFormat="0" applyAlignment="0" applyProtection="0"/>
    <xf numFmtId="0" fontId="18" fillId="22" borderId="89" applyNumberFormat="0" applyAlignment="0" applyProtection="0"/>
    <xf numFmtId="0" fontId="18" fillId="22" borderId="89" applyNumberFormat="0" applyAlignment="0" applyProtection="0"/>
    <xf numFmtId="0" fontId="18" fillId="21" borderId="89" applyNumberFormat="0" applyAlignment="0" applyProtection="0"/>
    <xf numFmtId="0" fontId="12" fillId="21" borderId="87" applyNumberFormat="0" applyAlignment="0" applyProtection="0"/>
    <xf numFmtId="0" fontId="12" fillId="21" borderId="87" applyNumberFormat="0" applyAlignment="0" applyProtection="0"/>
    <xf numFmtId="0" fontId="12" fillId="21" borderId="92" applyNumberFormat="0" applyAlignment="0" applyProtection="0"/>
    <xf numFmtId="0" fontId="18" fillId="22" borderId="94" applyNumberFormat="0" applyAlignment="0" applyProtection="0"/>
    <xf numFmtId="0" fontId="18" fillId="22" borderId="94" applyNumberFormat="0" applyAlignment="0" applyProtection="0"/>
    <xf numFmtId="0" fontId="12" fillId="22" borderId="92" applyNumberFormat="0" applyAlignment="0" applyProtection="0"/>
    <xf numFmtId="0" fontId="18" fillId="21" borderId="94" applyNumberFormat="0" applyAlignment="0" applyProtection="0"/>
    <xf numFmtId="0" fontId="21" fillId="0" borderId="95" applyNumberFormat="0" applyFill="0" applyAlignment="0" applyProtection="0"/>
    <xf numFmtId="0" fontId="15" fillId="10" borderId="92" applyNumberFormat="0" applyAlignment="0" applyProtection="0"/>
    <xf numFmtId="0" fontId="18" fillId="22" borderId="94" applyNumberFormat="0" applyAlignment="0" applyProtection="0"/>
    <xf numFmtId="0" fontId="18" fillId="21" borderId="94" applyNumberFormat="0" applyAlignment="0" applyProtection="0"/>
    <xf numFmtId="0" fontId="15" fillId="10" borderId="92" applyNumberFormat="0" applyAlignment="0" applyProtection="0"/>
    <xf numFmtId="0" fontId="15" fillId="10" borderId="92" applyNumberFormat="0" applyAlignment="0" applyProtection="0"/>
    <xf numFmtId="0" fontId="12" fillId="21" borderId="92" applyNumberFormat="0" applyAlignment="0" applyProtection="0"/>
    <xf numFmtId="0" fontId="15" fillId="10" borderId="92" applyNumberFormat="0" applyAlignment="0" applyProtection="0"/>
    <xf numFmtId="0" fontId="18" fillId="22" borderId="94" applyNumberFormat="0" applyAlignment="0" applyProtection="0"/>
    <xf numFmtId="0" fontId="12" fillId="21" borderId="92" applyNumberFormat="0" applyAlignment="0" applyProtection="0"/>
    <xf numFmtId="0" fontId="18" fillId="22" borderId="94" applyNumberFormat="0" applyAlignment="0" applyProtection="0"/>
    <xf numFmtId="0" fontId="12" fillId="22" borderId="92" applyNumberFormat="0" applyAlignment="0" applyProtection="0"/>
    <xf numFmtId="0" fontId="18" fillId="21" borderId="94" applyNumberFormat="0" applyAlignment="0" applyProtection="0"/>
    <xf numFmtId="0" fontId="18" fillId="21" borderId="94" applyNumberFormat="0" applyAlignment="0" applyProtection="0"/>
    <xf numFmtId="0" fontId="9" fillId="29" borderId="93" applyNumberFormat="0" applyAlignment="0" applyProtection="0"/>
    <xf numFmtId="0" fontId="18" fillId="22" borderId="94" applyNumberFormat="0" applyAlignment="0" applyProtection="0"/>
    <xf numFmtId="0" fontId="9" fillId="29" borderId="93" applyNumberFormat="0" applyAlignment="0" applyProtection="0"/>
    <xf numFmtId="0" fontId="12" fillId="21" borderId="92" applyNumberFormat="0" applyAlignment="0" applyProtection="0"/>
    <xf numFmtId="0" fontId="12" fillId="22" borderId="92" applyNumberFormat="0" applyAlignment="0" applyProtection="0"/>
    <xf numFmtId="0" fontId="12" fillId="21" borderId="92" applyNumberFormat="0" applyAlignment="0" applyProtection="0"/>
    <xf numFmtId="0" fontId="12" fillId="21" borderId="92" applyNumberFormat="0" applyAlignment="0" applyProtection="0"/>
    <xf numFmtId="0" fontId="9" fillId="29" borderId="93" applyNumberFormat="0" applyAlignment="0" applyProtection="0"/>
    <xf numFmtId="0" fontId="12" fillId="21" borderId="92" applyNumberFormat="0" applyAlignment="0" applyProtection="0"/>
    <xf numFmtId="0" fontId="12" fillId="2" borderId="87" applyNumberFormat="0" applyAlignment="0" applyProtection="0"/>
    <xf numFmtId="0" fontId="18" fillId="22" borderId="89" applyNumberFormat="0" applyAlignment="0" applyProtection="0"/>
    <xf numFmtId="0" fontId="18" fillId="21" borderId="89" applyNumberFormat="0" applyAlignment="0" applyProtection="0"/>
    <xf numFmtId="0" fontId="18" fillId="21" borderId="89" applyNumberFormat="0" applyAlignment="0" applyProtection="0"/>
    <xf numFmtId="0" fontId="15" fillId="10" borderId="87" applyNumberFormat="0" applyAlignment="0" applyProtection="0"/>
    <xf numFmtId="0" fontId="12" fillId="21" borderId="87" applyNumberFormat="0" applyAlignment="0" applyProtection="0"/>
    <xf numFmtId="0" fontId="12" fillId="21" borderId="87" applyNumberFormat="0" applyAlignment="0" applyProtection="0"/>
    <xf numFmtId="0" fontId="12" fillId="22" borderId="87" applyNumberFormat="0" applyAlignment="0" applyProtection="0"/>
    <xf numFmtId="0" fontId="15" fillId="10" borderId="87" applyNumberFormat="0" applyAlignment="0" applyProtection="0"/>
    <xf numFmtId="0" fontId="12" fillId="22" borderId="87" applyNumberFormat="0" applyAlignment="0" applyProtection="0"/>
    <xf numFmtId="0" fontId="12" fillId="21" borderId="87" applyNumberFormat="0" applyAlignment="0" applyProtection="0"/>
    <xf numFmtId="0" fontId="15" fillId="10" borderId="87" applyNumberFormat="0" applyAlignment="0" applyProtection="0"/>
    <xf numFmtId="0" fontId="12" fillId="56" borderId="87" applyNumberFormat="0" applyAlignment="0" applyProtection="0"/>
    <xf numFmtId="0" fontId="42" fillId="57" borderId="87" applyNumberFormat="0" applyAlignment="0" applyProtection="0"/>
    <xf numFmtId="0" fontId="15" fillId="47" borderId="87" applyNumberFormat="0" applyAlignment="0" applyProtection="0"/>
    <xf numFmtId="0" fontId="15" fillId="41" borderId="87" applyNumberFormat="0" applyAlignment="0" applyProtection="0"/>
    <xf numFmtId="0" fontId="18" fillId="56" borderId="89" applyNumberFormat="0" applyAlignment="0" applyProtection="0"/>
    <xf numFmtId="0" fontId="18" fillId="57" borderId="89" applyNumberFormat="0" applyAlignment="0" applyProtection="0"/>
    <xf numFmtId="0" fontId="18" fillId="56" borderId="89" applyNumberFormat="0" applyAlignment="0" applyProtection="0"/>
    <xf numFmtId="0" fontId="18" fillId="57" borderId="89" applyNumberFormat="0" applyAlignment="0" applyProtection="0"/>
    <xf numFmtId="0" fontId="21" fillId="0" borderId="90" applyNumberFormat="0" applyFill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8" fillId="21" borderId="94" applyNumberFormat="0" applyAlignment="0" applyProtection="0"/>
    <xf numFmtId="0" fontId="9" fillId="29" borderId="93" applyNumberFormat="0" applyAlignment="0" applyProtection="0"/>
    <xf numFmtId="0" fontId="21" fillId="0" borderId="95" applyNumberFormat="0" applyFill="0" applyAlignment="0" applyProtection="0"/>
    <xf numFmtId="0" fontId="18" fillId="22" borderId="94" applyNumberFormat="0" applyAlignment="0" applyProtection="0"/>
    <xf numFmtId="0" fontId="9" fillId="29" borderId="93" applyNumberFormat="0" applyAlignment="0" applyProtection="0"/>
    <xf numFmtId="0" fontId="18" fillId="22" borderId="94" applyNumberFormat="0" applyAlignment="0" applyProtection="0"/>
    <xf numFmtId="0" fontId="12" fillId="21" borderId="92" applyNumberFormat="0" applyAlignment="0" applyProtection="0"/>
    <xf numFmtId="0" fontId="18" fillId="22" borderId="94" applyNumberFormat="0" applyAlignment="0" applyProtection="0"/>
    <xf numFmtId="0" fontId="9" fillId="29" borderId="93" applyNumberFormat="0" applyAlignment="0" applyProtection="0"/>
    <xf numFmtId="0" fontId="12" fillId="21" borderId="92" applyNumberFormat="0" applyAlignment="0" applyProtection="0"/>
    <xf numFmtId="0" fontId="18" fillId="21" borderId="94" applyNumberFormat="0" applyAlignment="0" applyProtection="0"/>
    <xf numFmtId="0" fontId="18" fillId="21" borderId="94" applyNumberFormat="0" applyAlignment="0" applyProtection="0"/>
    <xf numFmtId="0" fontId="9" fillId="29" borderId="93" applyNumberFormat="0" applyAlignment="0" applyProtection="0"/>
    <xf numFmtId="0" fontId="12" fillId="21" borderId="92" applyNumberFormat="0" applyAlignment="0" applyProtection="0"/>
    <xf numFmtId="0" fontId="21" fillId="0" borderId="95" applyNumberFormat="0" applyFill="0" applyAlignment="0" applyProtection="0"/>
    <xf numFmtId="0" fontId="18" fillId="21" borderId="94" applyNumberFormat="0" applyAlignment="0" applyProtection="0"/>
    <xf numFmtId="0" fontId="21" fillId="0" borderId="95" applyNumberFormat="0" applyFill="0" applyAlignment="0" applyProtection="0"/>
    <xf numFmtId="0" fontId="12" fillId="22" borderId="92" applyNumberFormat="0" applyAlignment="0" applyProtection="0"/>
    <xf numFmtId="0" fontId="9" fillId="29" borderId="93" applyNumberFormat="0" applyAlignment="0" applyProtection="0"/>
    <xf numFmtId="0" fontId="12" fillId="21" borderId="92" applyNumberFormat="0" applyAlignment="0" applyProtection="0"/>
    <xf numFmtId="0" fontId="12" fillId="22" borderId="92" applyNumberFormat="0" applyAlignment="0" applyProtection="0"/>
    <xf numFmtId="0" fontId="12" fillId="21" borderId="92" applyNumberFormat="0" applyAlignment="0" applyProtection="0"/>
    <xf numFmtId="0" fontId="15" fillId="10" borderId="92" applyNumberFormat="0" applyAlignment="0" applyProtection="0"/>
    <xf numFmtId="0" fontId="12" fillId="21" borderId="92" applyNumberFormat="0" applyAlignment="0" applyProtection="0"/>
    <xf numFmtId="0" fontId="12" fillId="21" borderId="92" applyNumberFormat="0" applyAlignment="0" applyProtection="0"/>
    <xf numFmtId="0" fontId="12" fillId="22" borderId="92" applyNumberFormat="0" applyAlignment="0" applyProtection="0"/>
    <xf numFmtId="0" fontId="15" fillId="10" borderId="92" applyNumberFormat="0" applyAlignment="0" applyProtection="0"/>
    <xf numFmtId="0" fontId="12" fillId="22" borderId="92" applyNumberFormat="0" applyAlignment="0" applyProtection="0"/>
    <xf numFmtId="0" fontId="12" fillId="21" borderId="92" applyNumberFormat="0" applyAlignment="0" applyProtection="0"/>
    <xf numFmtId="0" fontId="12" fillId="21" borderId="92" applyNumberFormat="0" applyAlignment="0" applyProtection="0"/>
    <xf numFmtId="0" fontId="15" fillId="10" borderId="92" applyNumberFormat="0" applyAlignment="0" applyProtection="0"/>
    <xf numFmtId="0" fontId="18" fillId="21" borderId="94" applyNumberFormat="0" applyAlignment="0" applyProtection="0"/>
    <xf numFmtId="0" fontId="18" fillId="21" borderId="94" applyNumberFormat="0" applyAlignment="0" applyProtection="0"/>
    <xf numFmtId="0" fontId="9" fillId="29" borderId="93" applyNumberFormat="0" applyAlignment="0" applyProtection="0"/>
    <xf numFmtId="0" fontId="18" fillId="21" borderId="94" applyNumberFormat="0" applyAlignment="0" applyProtection="0"/>
    <xf numFmtId="0" fontId="18" fillId="21" borderId="94" applyNumberFormat="0" applyAlignment="0" applyProtection="0"/>
    <xf numFmtId="0" fontId="18" fillId="22" borderId="94" applyNumberFormat="0" applyAlignment="0" applyProtection="0"/>
    <xf numFmtId="0" fontId="21" fillId="0" borderId="95" applyNumberFormat="0" applyFill="0" applyAlignment="0" applyProtection="0"/>
    <xf numFmtId="0" fontId="21" fillId="0" borderId="95" applyNumberFormat="0" applyFill="0" applyAlignment="0" applyProtection="0"/>
    <xf numFmtId="0" fontId="9" fillId="29" borderId="93" applyNumberFormat="0" applyAlignment="0" applyProtection="0"/>
    <xf numFmtId="0" fontId="18" fillId="21" borderId="94" applyNumberFormat="0" applyAlignment="0" applyProtection="0"/>
    <xf numFmtId="0" fontId="12" fillId="21" borderId="92" applyNumberFormat="0" applyAlignment="0" applyProtection="0"/>
    <xf numFmtId="0" fontId="18" fillId="22" borderId="94" applyNumberFormat="0" applyAlignment="0" applyProtection="0"/>
    <xf numFmtId="0" fontId="18" fillId="22" borderId="94" applyNumberFormat="0" applyAlignment="0" applyProtection="0"/>
    <xf numFmtId="0" fontId="18" fillId="21" borderId="94" applyNumberFormat="0" applyAlignment="0" applyProtection="0"/>
    <xf numFmtId="0" fontId="9" fillId="29" borderId="93" applyNumberFormat="0" applyAlignment="0" applyProtection="0"/>
    <xf numFmtId="0" fontId="21" fillId="0" borderId="95" applyNumberFormat="0" applyFill="0" applyAlignment="0" applyProtection="0"/>
    <xf numFmtId="0" fontId="18" fillId="22" borderId="94" applyNumberFormat="0" applyAlignment="0" applyProtection="0"/>
    <xf numFmtId="0" fontId="12" fillId="22" borderId="92" applyNumberFormat="0" applyAlignment="0" applyProtection="0"/>
    <xf numFmtId="0" fontId="18" fillId="22" borderId="94" applyNumberFormat="0" applyAlignment="0" applyProtection="0"/>
    <xf numFmtId="0" fontId="18" fillId="21" borderId="94" applyNumberFormat="0" applyAlignment="0" applyProtection="0"/>
    <xf numFmtId="0" fontId="18" fillId="21" borderId="94" applyNumberFormat="0" applyAlignment="0" applyProtection="0"/>
    <xf numFmtId="0" fontId="9" fillId="29" borderId="93" applyNumberFormat="0" applyAlignment="0" applyProtection="0"/>
    <xf numFmtId="0" fontId="12" fillId="21" borderId="92" applyNumberFormat="0" applyAlignment="0" applyProtection="0"/>
    <xf numFmtId="0" fontId="12" fillId="21" borderId="92" applyNumberFormat="0" applyAlignment="0" applyProtection="0"/>
    <xf numFmtId="0" fontId="15" fillId="10" borderId="92" applyNumberFormat="0" applyAlignment="0" applyProtection="0"/>
    <xf numFmtId="0" fontId="12" fillId="21" borderId="92" applyNumberFormat="0" applyAlignment="0" applyProtection="0"/>
    <xf numFmtId="0" fontId="12" fillId="21" borderId="92" applyNumberFormat="0" applyAlignment="0" applyProtection="0"/>
    <xf numFmtId="0" fontId="12" fillId="22" borderId="92" applyNumberFormat="0" applyAlignment="0" applyProtection="0"/>
    <xf numFmtId="0" fontId="15" fillId="10" borderId="92" applyNumberFormat="0" applyAlignment="0" applyProtection="0"/>
    <xf numFmtId="0" fontId="12" fillId="22" borderId="92" applyNumberFormat="0" applyAlignment="0" applyProtection="0"/>
    <xf numFmtId="0" fontId="12" fillId="21" borderId="92" applyNumberFormat="0" applyAlignment="0" applyProtection="0"/>
    <xf numFmtId="0" fontId="12" fillId="21" borderId="92" applyNumberFormat="0" applyAlignment="0" applyProtection="0"/>
    <xf numFmtId="0" fontId="15" fillId="10" borderId="92" applyNumberFormat="0" applyAlignment="0" applyProtection="0"/>
    <xf numFmtId="0" fontId="18" fillId="21" borderId="94" applyNumberFormat="0" applyAlignment="0" applyProtection="0"/>
    <xf numFmtId="0" fontId="18" fillId="21" borderId="94" applyNumberFormat="0" applyAlignment="0" applyProtection="0"/>
    <xf numFmtId="0" fontId="9" fillId="29" borderId="93" applyNumberFormat="0" applyAlignment="0" applyProtection="0"/>
    <xf numFmtId="0" fontId="18" fillId="21" borderId="94" applyNumberFormat="0" applyAlignment="0" applyProtection="0"/>
    <xf numFmtId="0" fontId="18" fillId="21" borderId="94" applyNumberFormat="0" applyAlignment="0" applyProtection="0"/>
    <xf numFmtId="0" fontId="18" fillId="22" borderId="94" applyNumberFormat="0" applyAlignment="0" applyProtection="0"/>
    <xf numFmtId="0" fontId="21" fillId="0" borderId="95" applyNumberFormat="0" applyFill="0" applyAlignment="0" applyProtection="0"/>
    <xf numFmtId="0" fontId="21" fillId="0" borderId="95" applyNumberFormat="0" applyFill="0" applyAlignment="0" applyProtection="0"/>
    <xf numFmtId="0" fontId="18" fillId="21" borderId="94" applyNumberFormat="0" applyAlignment="0" applyProtection="0"/>
    <xf numFmtId="0" fontId="12" fillId="21" borderId="92" applyNumberFormat="0" applyAlignment="0" applyProtection="0"/>
    <xf numFmtId="0" fontId="12" fillId="21" borderId="92" applyNumberFormat="0" applyAlignment="0" applyProtection="0"/>
    <xf numFmtId="0" fontId="15" fillId="10" borderId="92" applyNumberFormat="0" applyAlignment="0" applyProtection="0"/>
    <xf numFmtId="0" fontId="15" fillId="10" borderId="92" applyNumberFormat="0" applyAlignment="0" applyProtection="0"/>
    <xf numFmtId="0" fontId="9" fillId="29" borderId="93" applyNumberFormat="0" applyAlignment="0" applyProtection="0"/>
    <xf numFmtId="0" fontId="21" fillId="0" borderId="95" applyNumberFormat="0" applyFill="0" applyAlignment="0" applyProtection="0"/>
    <xf numFmtId="0" fontId="21" fillId="0" borderId="95" applyNumberFormat="0" applyFill="0" applyAlignment="0" applyProtection="0"/>
    <xf numFmtId="0" fontId="18" fillId="21" borderId="94" applyNumberFormat="0" applyAlignment="0" applyProtection="0"/>
    <xf numFmtId="0" fontId="18" fillId="21" borderId="94" applyNumberFormat="0" applyAlignment="0" applyProtection="0"/>
    <xf numFmtId="0" fontId="18" fillId="22" borderId="94" applyNumberFormat="0" applyAlignment="0" applyProtection="0"/>
    <xf numFmtId="0" fontId="18" fillId="21" borderId="94" applyNumberFormat="0" applyAlignment="0" applyProtection="0"/>
    <xf numFmtId="0" fontId="15" fillId="10" borderId="92" applyNumberFormat="0" applyAlignment="0" applyProtection="0"/>
    <xf numFmtId="0" fontId="12" fillId="22" borderId="92" applyNumberFormat="0" applyAlignment="0" applyProtection="0"/>
    <xf numFmtId="0" fontId="12" fillId="22" borderId="92" applyNumberFormat="0" applyAlignment="0" applyProtection="0"/>
    <xf numFmtId="0" fontId="18" fillId="21" borderId="94" applyNumberFormat="0" applyAlignment="0" applyProtection="0"/>
    <xf numFmtId="0" fontId="21" fillId="0" borderId="95" applyNumberFormat="0" applyFill="0" applyAlignment="0" applyProtection="0"/>
    <xf numFmtId="0" fontId="12" fillId="21" borderId="92" applyNumberFormat="0" applyAlignment="0" applyProtection="0"/>
    <xf numFmtId="0" fontId="12" fillId="21" borderId="92" applyNumberFormat="0" applyAlignment="0" applyProtection="0"/>
    <xf numFmtId="0" fontId="18" fillId="21" borderId="94" applyNumberFormat="0" applyAlignment="0" applyProtection="0"/>
    <xf numFmtId="0" fontId="18" fillId="21" borderId="94" applyNumberFormat="0" applyAlignment="0" applyProtection="0"/>
    <xf numFmtId="0" fontId="12" fillId="22" borderId="92" applyNumberFormat="0" applyAlignment="0" applyProtection="0"/>
    <xf numFmtId="0" fontId="9" fillId="29" borderId="93" applyNumberFormat="0" applyAlignment="0" applyProtection="0"/>
    <xf numFmtId="0" fontId="18" fillId="22" borderId="94" applyNumberFormat="0" applyAlignment="0" applyProtection="0"/>
    <xf numFmtId="0" fontId="12" fillId="21" borderId="92" applyNumberFormat="0" applyAlignment="0" applyProtection="0"/>
    <xf numFmtId="0" fontId="15" fillId="10" borderId="92" applyNumberFormat="0" applyAlignment="0" applyProtection="0"/>
    <xf numFmtId="0" fontId="18" fillId="21" borderId="94" applyNumberFormat="0" applyAlignment="0" applyProtection="0"/>
    <xf numFmtId="0" fontId="9" fillId="29" borderId="93" applyNumberFormat="0" applyAlignment="0" applyProtection="0"/>
    <xf numFmtId="0" fontId="21" fillId="0" borderId="95" applyNumberFormat="0" applyFill="0" applyAlignment="0" applyProtection="0"/>
    <xf numFmtId="0" fontId="18" fillId="22" borderId="94" applyNumberFormat="0" applyAlignment="0" applyProtection="0"/>
    <xf numFmtId="0" fontId="12" fillId="22" borderId="92" applyNumberFormat="0" applyAlignment="0" applyProtection="0"/>
    <xf numFmtId="0" fontId="18" fillId="22" borderId="94" applyNumberFormat="0" applyAlignment="0" applyProtection="0"/>
    <xf numFmtId="0" fontId="18" fillId="21" borderId="94" applyNumberFormat="0" applyAlignment="0" applyProtection="0"/>
    <xf numFmtId="0" fontId="18" fillId="21" borderId="94" applyNumberFormat="0" applyAlignment="0" applyProtection="0"/>
    <xf numFmtId="0" fontId="9" fillId="29" borderId="93" applyNumberFormat="0" applyAlignment="0" applyProtection="0"/>
    <xf numFmtId="0" fontId="12" fillId="21" borderId="92" applyNumberFormat="0" applyAlignment="0" applyProtection="0"/>
    <xf numFmtId="0" fontId="12" fillId="21" borderId="92" applyNumberFormat="0" applyAlignment="0" applyProtection="0"/>
    <xf numFmtId="0" fontId="15" fillId="10" borderId="92" applyNumberFormat="0" applyAlignment="0" applyProtection="0"/>
    <xf numFmtId="0" fontId="12" fillId="21" borderId="92" applyNumberFormat="0" applyAlignment="0" applyProtection="0"/>
    <xf numFmtId="0" fontId="12" fillId="21" borderId="92" applyNumberFormat="0" applyAlignment="0" applyProtection="0"/>
    <xf numFmtId="0" fontId="12" fillId="22" borderId="92" applyNumberFormat="0" applyAlignment="0" applyProtection="0"/>
    <xf numFmtId="0" fontId="15" fillId="10" borderId="92" applyNumberFormat="0" applyAlignment="0" applyProtection="0"/>
    <xf numFmtId="0" fontId="12" fillId="22" borderId="92" applyNumberFormat="0" applyAlignment="0" applyProtection="0"/>
    <xf numFmtId="0" fontId="12" fillId="21" borderId="92" applyNumberFormat="0" applyAlignment="0" applyProtection="0"/>
    <xf numFmtId="0" fontId="12" fillId="21" borderId="92" applyNumberFormat="0" applyAlignment="0" applyProtection="0"/>
    <xf numFmtId="0" fontId="15" fillId="10" borderId="92" applyNumberFormat="0" applyAlignment="0" applyProtection="0"/>
    <xf numFmtId="0" fontId="18" fillId="21" borderId="94" applyNumberFormat="0" applyAlignment="0" applyProtection="0"/>
    <xf numFmtId="0" fontId="18" fillId="21" borderId="94" applyNumberFormat="0" applyAlignment="0" applyProtection="0"/>
    <xf numFmtId="0" fontId="9" fillId="29" borderId="93" applyNumberFormat="0" applyAlignment="0" applyProtection="0"/>
    <xf numFmtId="0" fontId="18" fillId="21" borderId="94" applyNumberFormat="0" applyAlignment="0" applyProtection="0"/>
    <xf numFmtId="0" fontId="18" fillId="21" borderId="94" applyNumberFormat="0" applyAlignment="0" applyProtection="0"/>
    <xf numFmtId="0" fontId="18" fillId="22" borderId="94" applyNumberFormat="0" applyAlignment="0" applyProtection="0"/>
    <xf numFmtId="0" fontId="21" fillId="0" borderId="95" applyNumberFormat="0" applyFill="0" applyAlignment="0" applyProtection="0"/>
    <xf numFmtId="0" fontId="21" fillId="0" borderId="95" applyNumberFormat="0" applyFill="0" applyAlignment="0" applyProtection="0"/>
    <xf numFmtId="0" fontId="9" fillId="29" borderId="93" applyNumberFormat="0" applyAlignment="0" applyProtection="0"/>
    <xf numFmtId="0" fontId="21" fillId="0" borderId="95" applyNumberFormat="0" applyFill="0" applyAlignment="0" applyProtection="0"/>
    <xf numFmtId="0" fontId="12" fillId="22" borderId="92" applyNumberFormat="0" applyAlignment="0" applyProtection="0"/>
    <xf numFmtId="0" fontId="12" fillId="22" borderId="92" applyNumberFormat="0" applyAlignment="0" applyProtection="0"/>
    <xf numFmtId="0" fontId="12" fillId="21" borderId="92" applyNumberFormat="0" applyAlignment="0" applyProtection="0"/>
    <xf numFmtId="0" fontId="12" fillId="21" borderId="92" applyNumberFormat="0" applyAlignment="0" applyProtection="0"/>
    <xf numFmtId="0" fontId="18" fillId="22" borderId="94" applyNumberFormat="0" applyAlignment="0" applyProtection="0"/>
    <xf numFmtId="0" fontId="21" fillId="0" borderId="95" applyNumberFormat="0" applyFill="0" applyAlignment="0" applyProtection="0"/>
    <xf numFmtId="0" fontId="18" fillId="21" borderId="94" applyNumberFormat="0" applyAlignment="0" applyProtection="0"/>
    <xf numFmtId="0" fontId="12" fillId="21" borderId="92" applyNumberFormat="0" applyAlignment="0" applyProtection="0"/>
    <xf numFmtId="0" fontId="21" fillId="0" borderId="95" applyNumberFormat="0" applyFill="0" applyAlignment="0" applyProtection="0"/>
    <xf numFmtId="0" fontId="21" fillId="0" borderId="95" applyNumberFormat="0" applyFill="0" applyAlignment="0" applyProtection="0"/>
    <xf numFmtId="0" fontId="9" fillId="29" borderId="93" applyNumberFormat="0" applyAlignment="0" applyProtection="0"/>
    <xf numFmtId="0" fontId="12" fillId="21" borderId="92" applyNumberFormat="0" applyAlignment="0" applyProtection="0"/>
    <xf numFmtId="0" fontId="12" fillId="21" borderId="92" applyNumberFormat="0" applyAlignment="0" applyProtection="0"/>
    <xf numFmtId="0" fontId="15" fillId="10" borderId="92" applyNumberFormat="0" applyAlignment="0" applyProtection="0"/>
    <xf numFmtId="0" fontId="18" fillId="21" borderId="94" applyNumberFormat="0" applyAlignment="0" applyProtection="0"/>
    <xf numFmtId="0" fontId="18" fillId="22" borderId="94" applyNumberFormat="0" applyAlignment="0" applyProtection="0"/>
    <xf numFmtId="0" fontId="12" fillId="21" borderId="92" applyNumberFormat="0" applyAlignment="0" applyProtection="0"/>
    <xf numFmtId="0" fontId="9" fillId="29" borderId="93" applyNumberFormat="0" applyAlignment="0" applyProtection="0"/>
    <xf numFmtId="0" fontId="12" fillId="21" borderId="92" applyNumberFormat="0" applyAlignment="0" applyProtection="0"/>
    <xf numFmtId="0" fontId="18" fillId="21" borderId="94" applyNumberFormat="0" applyAlignment="0" applyProtection="0"/>
    <xf numFmtId="0" fontId="21" fillId="0" borderId="95" applyNumberFormat="0" applyFill="0" applyAlignment="0" applyProtection="0"/>
    <xf numFmtId="0" fontId="18" fillId="21" borderId="94" applyNumberFormat="0" applyAlignment="0" applyProtection="0"/>
    <xf numFmtId="0" fontId="18" fillId="21" borderId="94" applyNumberFormat="0" applyAlignment="0" applyProtection="0"/>
    <xf numFmtId="0" fontId="15" fillId="10" borderId="92" applyNumberFormat="0" applyAlignment="0" applyProtection="0"/>
    <xf numFmtId="0" fontId="18" fillId="21" borderId="94" applyNumberFormat="0" applyAlignment="0" applyProtection="0"/>
    <xf numFmtId="0" fontId="18" fillId="22" borderId="94" applyNumberFormat="0" applyAlignment="0" applyProtection="0"/>
    <xf numFmtId="0" fontId="9" fillId="29" borderId="93" applyNumberFormat="0" applyAlignment="0" applyProtection="0"/>
    <xf numFmtId="0" fontId="12" fillId="21" borderId="92" applyNumberFormat="0" applyAlignment="0" applyProtection="0"/>
    <xf numFmtId="0" fontId="15" fillId="10" borderId="92" applyNumberFormat="0" applyAlignment="0" applyProtection="0"/>
    <xf numFmtId="0" fontId="12" fillId="22" borderId="92" applyNumberFormat="0" applyAlignment="0" applyProtection="0"/>
    <xf numFmtId="0" fontId="12" fillId="21" borderId="92" applyNumberFormat="0" applyAlignment="0" applyProtection="0"/>
    <xf numFmtId="0" fontId="9" fillId="29" borderId="93" applyNumberFormat="0" applyAlignment="0" applyProtection="0"/>
    <xf numFmtId="0" fontId="12" fillId="21" borderId="92" applyNumberFormat="0" applyAlignment="0" applyProtection="0"/>
    <xf numFmtId="0" fontId="15" fillId="10" borderId="92" applyNumberFormat="0" applyAlignment="0" applyProtection="0"/>
    <xf numFmtId="0" fontId="18" fillId="21" borderId="94" applyNumberFormat="0" applyAlignment="0" applyProtection="0"/>
    <xf numFmtId="0" fontId="21" fillId="0" borderId="95" applyNumberFormat="0" applyFill="0" applyAlignment="0" applyProtection="0"/>
    <xf numFmtId="0" fontId="15" fillId="10" borderId="92" applyNumberFormat="0" applyAlignment="0" applyProtection="0"/>
    <xf numFmtId="0" fontId="18" fillId="21" borderId="94" applyNumberFormat="0" applyAlignment="0" applyProtection="0"/>
    <xf numFmtId="0" fontId="18" fillId="22" borderId="94" applyNumberFormat="0" applyAlignment="0" applyProtection="0"/>
    <xf numFmtId="0" fontId="9" fillId="29" borderId="93" applyNumberFormat="0" applyAlignment="0" applyProtection="0"/>
    <xf numFmtId="0" fontId="9" fillId="29" borderId="93" applyNumberFormat="0" applyAlignment="0" applyProtection="0"/>
    <xf numFmtId="0" fontId="12" fillId="21" borderId="92" applyNumberFormat="0" applyAlignment="0" applyProtection="0"/>
    <xf numFmtId="0" fontId="21" fillId="0" borderId="95" applyNumberFormat="0" applyFill="0" applyAlignment="0" applyProtection="0"/>
    <xf numFmtId="0" fontId="18" fillId="21" borderId="94" applyNumberFormat="0" applyAlignment="0" applyProtection="0"/>
    <xf numFmtId="0" fontId="9" fillId="29" borderId="93" applyNumberFormat="0" applyAlignment="0" applyProtection="0"/>
    <xf numFmtId="0" fontId="15" fillId="10" borderId="92" applyNumberFormat="0" applyAlignment="0" applyProtection="0"/>
    <xf numFmtId="0" fontId="18" fillId="21" borderId="94" applyNumberFormat="0" applyAlignment="0" applyProtection="0"/>
    <xf numFmtId="0" fontId="18" fillId="21" borderId="94" applyNumberFormat="0" applyAlignment="0" applyProtection="0"/>
    <xf numFmtId="0" fontId="12" fillId="21" borderId="92" applyNumberFormat="0" applyAlignment="0" applyProtection="0"/>
    <xf numFmtId="0" fontId="21" fillId="0" borderId="95" applyNumberFormat="0" applyFill="0" applyAlignment="0" applyProtection="0"/>
    <xf numFmtId="0" fontId="15" fillId="10" borderId="92" applyNumberFormat="0" applyAlignment="0" applyProtection="0"/>
    <xf numFmtId="0" fontId="18" fillId="22" borderId="94" applyNumberFormat="0" applyAlignment="0" applyProtection="0"/>
    <xf numFmtId="0" fontId="21" fillId="0" borderId="95" applyNumberFormat="0" applyFill="0" applyAlignment="0" applyProtection="0"/>
    <xf numFmtId="0" fontId="21" fillId="0" borderId="95" applyNumberFormat="0" applyFill="0" applyAlignment="0" applyProtection="0"/>
    <xf numFmtId="0" fontId="18" fillId="21" borderId="94" applyNumberFormat="0" applyAlignment="0" applyProtection="0"/>
    <xf numFmtId="0" fontId="12" fillId="22" borderId="92" applyNumberFormat="0" applyAlignment="0" applyProtection="0"/>
    <xf numFmtId="0" fontId="18" fillId="21" borderId="94" applyNumberFormat="0" applyAlignment="0" applyProtection="0"/>
    <xf numFmtId="0" fontId="15" fillId="10" borderId="92" applyNumberFormat="0" applyAlignment="0" applyProtection="0"/>
    <xf numFmtId="0" fontId="12" fillId="21" borderId="92" applyNumberFormat="0" applyAlignment="0" applyProtection="0"/>
    <xf numFmtId="0" fontId="21" fillId="0" borderId="95" applyNumberFormat="0" applyFill="0" applyAlignment="0" applyProtection="0"/>
    <xf numFmtId="0" fontId="12" fillId="21" borderId="92" applyNumberFormat="0" applyAlignment="0" applyProtection="0"/>
    <xf numFmtId="0" fontId="18" fillId="21" borderId="94" applyNumberFormat="0" applyAlignment="0" applyProtection="0"/>
    <xf numFmtId="0" fontId="18" fillId="21" borderId="94" applyNumberFormat="0" applyAlignment="0" applyProtection="0"/>
    <xf numFmtId="0" fontId="12" fillId="22" borderId="92" applyNumberFormat="0" applyAlignment="0" applyProtection="0"/>
    <xf numFmtId="0" fontId="18" fillId="21" borderId="94" applyNumberFormat="0" applyAlignment="0" applyProtection="0"/>
    <xf numFmtId="0" fontId="12" fillId="21" borderId="92" applyNumberFormat="0" applyAlignment="0" applyProtection="0"/>
    <xf numFmtId="0" fontId="12" fillId="21" borderId="92" applyNumberFormat="0" applyAlignment="0" applyProtection="0"/>
    <xf numFmtId="0" fontId="12" fillId="21" borderId="92" applyNumberFormat="0" applyAlignment="0" applyProtection="0"/>
    <xf numFmtId="0" fontId="9" fillId="29" borderId="93" applyNumberFormat="0" applyAlignment="0" applyProtection="0"/>
    <xf numFmtId="0" fontId="21" fillId="0" borderId="95" applyNumberFormat="0" applyFill="0" applyAlignment="0" applyProtection="0"/>
    <xf numFmtId="0" fontId="18" fillId="22" borderId="94" applyNumberFormat="0" applyAlignment="0" applyProtection="0"/>
    <xf numFmtId="0" fontId="12" fillId="22" borderId="92" applyNumberFormat="0" applyAlignment="0" applyProtection="0"/>
    <xf numFmtId="0" fontId="18" fillId="22" borderId="94" applyNumberFormat="0" applyAlignment="0" applyProtection="0"/>
    <xf numFmtId="0" fontId="18" fillId="21" borderId="94" applyNumberFormat="0" applyAlignment="0" applyProtection="0"/>
    <xf numFmtId="0" fontId="18" fillId="21" borderId="94" applyNumberFormat="0" applyAlignment="0" applyProtection="0"/>
    <xf numFmtId="0" fontId="9" fillId="29" borderId="93" applyNumberFormat="0" applyAlignment="0" applyProtection="0"/>
    <xf numFmtId="0" fontId="12" fillId="21" borderId="92" applyNumberFormat="0" applyAlignment="0" applyProtection="0"/>
    <xf numFmtId="0" fontId="12" fillId="21" borderId="92" applyNumberFormat="0" applyAlignment="0" applyProtection="0"/>
    <xf numFmtId="0" fontId="15" fillId="10" borderId="92" applyNumberFormat="0" applyAlignment="0" applyProtection="0"/>
    <xf numFmtId="0" fontId="12" fillId="21" borderId="92" applyNumberFormat="0" applyAlignment="0" applyProtection="0"/>
    <xf numFmtId="0" fontId="12" fillId="21" borderId="92" applyNumberFormat="0" applyAlignment="0" applyProtection="0"/>
    <xf numFmtId="0" fontId="12" fillId="22" borderId="92" applyNumberFormat="0" applyAlignment="0" applyProtection="0"/>
    <xf numFmtId="0" fontId="15" fillId="10" borderId="92" applyNumberFormat="0" applyAlignment="0" applyProtection="0"/>
    <xf numFmtId="0" fontId="12" fillId="22" borderId="92" applyNumberFormat="0" applyAlignment="0" applyProtection="0"/>
    <xf numFmtId="0" fontId="12" fillId="21" borderId="92" applyNumberFormat="0" applyAlignment="0" applyProtection="0"/>
    <xf numFmtId="0" fontId="12" fillId="21" borderId="92" applyNumberFormat="0" applyAlignment="0" applyProtection="0"/>
    <xf numFmtId="0" fontId="15" fillId="10" borderId="92" applyNumberFormat="0" applyAlignment="0" applyProtection="0"/>
    <xf numFmtId="0" fontId="18" fillId="21" borderId="94" applyNumberFormat="0" applyAlignment="0" applyProtection="0"/>
    <xf numFmtId="0" fontId="18" fillId="21" borderId="94" applyNumberFormat="0" applyAlignment="0" applyProtection="0"/>
    <xf numFmtId="0" fontId="9" fillId="29" borderId="93" applyNumberFormat="0" applyAlignment="0" applyProtection="0"/>
    <xf numFmtId="0" fontId="18" fillId="21" borderId="94" applyNumberFormat="0" applyAlignment="0" applyProtection="0"/>
    <xf numFmtId="0" fontId="18" fillId="21" borderId="94" applyNumberFormat="0" applyAlignment="0" applyProtection="0"/>
    <xf numFmtId="0" fontId="18" fillId="22" borderId="94" applyNumberFormat="0" applyAlignment="0" applyProtection="0"/>
    <xf numFmtId="0" fontId="21" fillId="0" borderId="95" applyNumberFormat="0" applyFill="0" applyAlignment="0" applyProtection="0"/>
    <xf numFmtId="0" fontId="21" fillId="0" borderId="95" applyNumberFormat="0" applyFill="0" applyAlignment="0" applyProtection="0"/>
    <xf numFmtId="0" fontId="18" fillId="21" borderId="94" applyNumberFormat="0" applyAlignment="0" applyProtection="0"/>
    <xf numFmtId="0" fontId="12" fillId="21" borderId="92" applyNumberFormat="0" applyAlignment="0" applyProtection="0"/>
    <xf numFmtId="0" fontId="21" fillId="0" borderId="95" applyNumberFormat="0" applyFill="0" applyAlignment="0" applyProtection="0"/>
    <xf numFmtId="0" fontId="12" fillId="22" borderId="92" applyNumberFormat="0" applyAlignment="0" applyProtection="0"/>
    <xf numFmtId="0" fontId="21" fillId="0" borderId="95" applyNumberFormat="0" applyFill="0" applyAlignment="0" applyProtection="0"/>
    <xf numFmtId="0" fontId="12" fillId="21" borderId="92" applyNumberFormat="0" applyAlignment="0" applyProtection="0"/>
    <xf numFmtId="0" fontId="15" fillId="10" borderId="92" applyNumberFormat="0" applyAlignment="0" applyProtection="0"/>
    <xf numFmtId="0" fontId="9" fillId="29" borderId="93" applyNumberFormat="0" applyAlignment="0" applyProtection="0"/>
    <xf numFmtId="0" fontId="15" fillId="10" borderId="92" applyNumberFormat="0" applyAlignment="0" applyProtection="0"/>
    <xf numFmtId="0" fontId="12" fillId="21" borderId="92" applyNumberFormat="0" applyAlignment="0" applyProtection="0"/>
    <xf numFmtId="0" fontId="18" fillId="22" borderId="94" applyNumberFormat="0" applyAlignment="0" applyProtection="0"/>
    <xf numFmtId="0" fontId="18" fillId="21" borderId="94" applyNumberFormat="0" applyAlignment="0" applyProtection="0"/>
    <xf numFmtId="0" fontId="18" fillId="22" borderId="94" applyNumberFormat="0" applyAlignment="0" applyProtection="0"/>
    <xf numFmtId="0" fontId="18" fillId="21" borderId="94" applyNumberFormat="0" applyAlignment="0" applyProtection="0"/>
    <xf numFmtId="0" fontId="18" fillId="22" borderId="94" applyNumberFormat="0" applyAlignment="0" applyProtection="0"/>
    <xf numFmtId="0" fontId="12" fillId="22" borderId="92" applyNumberFormat="0" applyAlignment="0" applyProtection="0"/>
    <xf numFmtId="0" fontId="9" fillId="29" borderId="93" applyNumberFormat="0" applyAlignment="0" applyProtection="0"/>
    <xf numFmtId="0" fontId="21" fillId="0" borderId="95" applyNumberFormat="0" applyFill="0" applyAlignment="0" applyProtection="0"/>
    <xf numFmtId="0" fontId="18" fillId="21" borderId="94" applyNumberFormat="0" applyAlignment="0" applyProtection="0"/>
    <xf numFmtId="0" fontId="9" fillId="29" borderId="93" applyNumberFormat="0" applyAlignment="0" applyProtection="0"/>
    <xf numFmtId="0" fontId="12" fillId="21" borderId="92" applyNumberFormat="0" applyAlignment="0" applyProtection="0"/>
    <xf numFmtId="0" fontId="12" fillId="21" borderId="92" applyNumberFormat="0" applyAlignment="0" applyProtection="0"/>
    <xf numFmtId="0" fontId="21" fillId="0" borderId="95" applyNumberFormat="0" applyFill="0" applyAlignment="0" applyProtection="0"/>
    <xf numFmtId="0" fontId="12" fillId="21" borderId="92" applyNumberFormat="0" applyAlignment="0" applyProtection="0"/>
    <xf numFmtId="0" fontId="21" fillId="0" borderId="95" applyNumberFormat="0" applyFill="0" applyAlignment="0" applyProtection="0"/>
    <xf numFmtId="0" fontId="18" fillId="22" borderId="94" applyNumberFormat="0" applyAlignment="0" applyProtection="0"/>
    <xf numFmtId="0" fontId="15" fillId="10" borderId="92" applyNumberFormat="0" applyAlignment="0" applyProtection="0"/>
    <xf numFmtId="0" fontId="12" fillId="22" borderId="92" applyNumberFormat="0" applyAlignment="0" applyProtection="0"/>
    <xf numFmtId="0" fontId="12" fillId="21" borderId="92" applyNumberFormat="0" applyAlignment="0" applyProtection="0"/>
    <xf numFmtId="0" fontId="12" fillId="21" borderId="92" applyNumberFormat="0" applyAlignment="0" applyProtection="0"/>
    <xf numFmtId="0" fontId="9" fillId="29" borderId="93" applyNumberFormat="0" applyAlignment="0" applyProtection="0"/>
    <xf numFmtId="0" fontId="12" fillId="22" borderId="92" applyNumberFormat="0" applyAlignment="0" applyProtection="0"/>
    <xf numFmtId="0" fontId="18" fillId="22" borderId="94" applyNumberFormat="0" applyAlignment="0" applyProtection="0"/>
    <xf numFmtId="0" fontId="12" fillId="21" borderId="92" applyNumberFormat="0" applyAlignment="0" applyProtection="0"/>
    <xf numFmtId="0" fontId="12" fillId="22" borderId="92" applyNumberFormat="0" applyAlignment="0" applyProtection="0"/>
    <xf numFmtId="0" fontId="21" fillId="0" borderId="95" applyNumberFormat="0" applyFill="0" applyAlignment="0" applyProtection="0"/>
    <xf numFmtId="0" fontId="18" fillId="21" borderId="94" applyNumberFormat="0" applyAlignment="0" applyProtection="0"/>
    <xf numFmtId="0" fontId="9" fillId="29" borderId="93" applyNumberFormat="0" applyAlignment="0" applyProtection="0"/>
    <xf numFmtId="0" fontId="9" fillId="29" borderId="93" applyNumberFormat="0" applyAlignment="0" applyProtection="0"/>
    <xf numFmtId="0" fontId="12" fillId="21" borderId="92" applyNumberFormat="0" applyAlignment="0" applyProtection="0"/>
    <xf numFmtId="0" fontId="18" fillId="21" borderId="94" applyNumberFormat="0" applyAlignment="0" applyProtection="0"/>
    <xf numFmtId="0" fontId="12" fillId="21" borderId="92" applyNumberFormat="0" applyAlignment="0" applyProtection="0"/>
    <xf numFmtId="0" fontId="12" fillId="22" borderId="92" applyNumberFormat="0" applyAlignment="0" applyProtection="0"/>
    <xf numFmtId="0" fontId="12" fillId="22" borderId="92" applyNumberFormat="0" applyAlignment="0" applyProtection="0"/>
    <xf numFmtId="0" fontId="18" fillId="21" borderId="94" applyNumberFormat="0" applyAlignment="0" applyProtection="0"/>
    <xf numFmtId="0" fontId="12" fillId="21" borderId="92" applyNumberFormat="0" applyAlignment="0" applyProtection="0"/>
    <xf numFmtId="0" fontId="12" fillId="22" borderId="92" applyNumberFormat="0" applyAlignment="0" applyProtection="0"/>
    <xf numFmtId="0" fontId="9" fillId="29" borderId="93" applyNumberFormat="0" applyAlignment="0" applyProtection="0"/>
    <xf numFmtId="0" fontId="9" fillId="29" borderId="93" applyNumberFormat="0" applyAlignment="0" applyProtection="0"/>
    <xf numFmtId="0" fontId="12" fillId="21" borderId="92" applyNumberFormat="0" applyAlignment="0" applyProtection="0"/>
    <xf numFmtId="0" fontId="15" fillId="10" borderId="92" applyNumberFormat="0" applyAlignment="0" applyProtection="0"/>
    <xf numFmtId="0" fontId="15" fillId="10" borderId="92" applyNumberFormat="0" applyAlignment="0" applyProtection="0"/>
    <xf numFmtId="0" fontId="12" fillId="21" borderId="92" applyNumberFormat="0" applyAlignment="0" applyProtection="0"/>
    <xf numFmtId="0" fontId="15" fillId="10" borderId="92" applyNumberFormat="0" applyAlignment="0" applyProtection="0"/>
    <xf numFmtId="0" fontId="18" fillId="21" borderId="94" applyNumberFormat="0" applyAlignment="0" applyProtection="0"/>
    <xf numFmtId="0" fontId="12" fillId="22" borderId="92" applyNumberFormat="0" applyAlignment="0" applyProtection="0"/>
    <xf numFmtId="0" fontId="18" fillId="21" borderId="94" applyNumberFormat="0" applyAlignment="0" applyProtection="0"/>
    <xf numFmtId="0" fontId="18" fillId="22" borderId="94" applyNumberFormat="0" applyAlignment="0" applyProtection="0"/>
    <xf numFmtId="0" fontId="15" fillId="10" borderId="92" applyNumberFormat="0" applyAlignment="0" applyProtection="0"/>
    <xf numFmtId="0" fontId="15" fillId="10" borderId="92" applyNumberFormat="0" applyAlignment="0" applyProtection="0"/>
    <xf numFmtId="0" fontId="15" fillId="10" borderId="92" applyNumberFormat="0" applyAlignment="0" applyProtection="0"/>
    <xf numFmtId="0" fontId="21" fillId="0" borderId="95" applyNumberFormat="0" applyFill="0" applyAlignment="0" applyProtection="0"/>
    <xf numFmtId="0" fontId="21" fillId="0" borderId="95" applyNumberFormat="0" applyFill="0" applyAlignment="0" applyProtection="0"/>
    <xf numFmtId="0" fontId="12" fillId="21" borderId="92" applyNumberFormat="0" applyAlignment="0" applyProtection="0"/>
    <xf numFmtId="0" fontId="18" fillId="21" borderId="94" applyNumberFormat="0" applyAlignment="0" applyProtection="0"/>
    <xf numFmtId="0" fontId="9" fillId="29" borderId="93" applyNumberFormat="0" applyAlignment="0" applyProtection="0"/>
    <xf numFmtId="0" fontId="18" fillId="21" borderId="94" applyNumberFormat="0" applyAlignment="0" applyProtection="0"/>
    <xf numFmtId="0" fontId="12" fillId="22" borderId="92" applyNumberFormat="0" applyAlignment="0" applyProtection="0"/>
    <xf numFmtId="0" fontId="18" fillId="21" borderId="94" applyNumberFormat="0" applyAlignment="0" applyProtection="0"/>
    <xf numFmtId="0" fontId="18" fillId="22" borderId="94" applyNumberFormat="0" applyAlignment="0" applyProtection="0"/>
    <xf numFmtId="0" fontId="12" fillId="22" borderId="92" applyNumberFormat="0" applyAlignment="0" applyProtection="0"/>
    <xf numFmtId="0" fontId="12" fillId="21" borderId="92" applyNumberFormat="0" applyAlignment="0" applyProtection="0"/>
    <xf numFmtId="0" fontId="18" fillId="22" borderId="94" applyNumberFormat="0" applyAlignment="0" applyProtection="0"/>
    <xf numFmtId="0" fontId="18" fillId="22" borderId="94" applyNumberFormat="0" applyAlignment="0" applyProtection="0"/>
    <xf numFmtId="0" fontId="18" fillId="21" borderId="94" applyNumberFormat="0" applyAlignment="0" applyProtection="0"/>
    <xf numFmtId="0" fontId="12" fillId="21" borderId="92" applyNumberFormat="0" applyAlignment="0" applyProtection="0"/>
    <xf numFmtId="0" fontId="12" fillId="21" borderId="92" applyNumberFormat="0" applyAlignment="0" applyProtection="0"/>
    <xf numFmtId="0" fontId="12" fillId="56" borderId="92" applyNumberFormat="0" applyAlignment="0" applyProtection="0"/>
    <xf numFmtId="0" fontId="42" fillId="57" borderId="92" applyNumberFormat="0" applyAlignment="0" applyProtection="0"/>
    <xf numFmtId="0" fontId="15" fillId="47" borderId="92" applyNumberFormat="0" applyAlignment="0" applyProtection="0"/>
    <xf numFmtId="0" fontId="15" fillId="41" borderId="92" applyNumberFormat="0" applyAlignment="0" applyProtection="0"/>
    <xf numFmtId="0" fontId="18" fillId="56" borderId="94" applyNumberFormat="0" applyAlignment="0" applyProtection="0"/>
    <xf numFmtId="0" fontId="18" fillId="57" borderId="94" applyNumberFormat="0" applyAlignment="0" applyProtection="0"/>
    <xf numFmtId="0" fontId="18" fillId="56" borderId="94" applyNumberFormat="0" applyAlignment="0" applyProtection="0"/>
    <xf numFmtId="0" fontId="18" fillId="57" borderId="94" applyNumberFormat="0" applyAlignment="0" applyProtection="0"/>
    <xf numFmtId="0" fontId="21" fillId="0" borderId="95" applyNumberFormat="0" applyFill="0" applyAlignment="0" applyProtection="0"/>
  </cellStyleXfs>
  <cellXfs count="207">
    <xf numFmtId="0" fontId="0" fillId="0" borderId="0" xfId="0"/>
    <xf numFmtId="0" fontId="4" fillId="0" borderId="0" xfId="4" applyBorder="1"/>
    <xf numFmtId="0" fontId="2" fillId="0" borderId="0" xfId="0" applyFont="1"/>
    <xf numFmtId="0" fontId="3" fillId="33" borderId="0" xfId="4" applyFont="1" applyFill="1" applyAlignment="1">
      <alignment horizontal="center"/>
    </xf>
    <xf numFmtId="0" fontId="4" fillId="0" borderId="0" xfId="4" applyFill="1" applyBorder="1"/>
    <xf numFmtId="0" fontId="4" fillId="0" borderId="0" xfId="4" applyFill="1"/>
    <xf numFmtId="0" fontId="38" fillId="0" borderId="8" xfId="4" applyFont="1" applyFill="1" applyBorder="1" applyAlignment="1">
      <alignment horizontal="center"/>
    </xf>
    <xf numFmtId="0" fontId="3" fillId="0" borderId="0" xfId="4" applyFont="1" applyFill="1" applyBorder="1"/>
    <xf numFmtId="10" fontId="3" fillId="0" borderId="9" xfId="10" applyNumberFormat="1" applyFont="1" applyFill="1" applyBorder="1" applyAlignment="1">
      <alignment horizontal="center"/>
    </xf>
    <xf numFmtId="0" fontId="37" fillId="0" borderId="8" xfId="4" applyFont="1" applyFill="1" applyBorder="1"/>
    <xf numFmtId="0" fontId="4" fillId="0" borderId="0" xfId="4" applyFont="1" applyFill="1" applyBorder="1" applyAlignment="1">
      <alignment horizontal="right"/>
    </xf>
    <xf numFmtId="10" fontId="4" fillId="0" borderId="9" xfId="10" applyNumberFormat="1" applyFont="1" applyFill="1" applyBorder="1" applyAlignment="1">
      <alignment horizontal="center"/>
    </xf>
    <xf numFmtId="0" fontId="37" fillId="0" borderId="12" xfId="4" applyFont="1" applyFill="1" applyBorder="1"/>
    <xf numFmtId="0" fontId="4" fillId="0" borderId="13" xfId="4" applyFont="1" applyFill="1" applyBorder="1" applyAlignment="1">
      <alignment horizontal="right"/>
    </xf>
    <xf numFmtId="10" fontId="4" fillId="0" borderId="1" xfId="10" applyNumberFormat="1" applyFont="1" applyFill="1" applyBorder="1" applyAlignment="1">
      <alignment horizontal="center"/>
    </xf>
    <xf numFmtId="0" fontId="37" fillId="0" borderId="0" xfId="4" applyFont="1" applyFill="1" applyBorder="1"/>
    <xf numFmtId="10" fontId="4" fillId="0" borderId="0" xfId="10" applyNumberFormat="1" applyFont="1" applyFill="1" applyBorder="1" applyAlignment="1">
      <alignment horizontal="center"/>
    </xf>
    <xf numFmtId="0" fontId="3" fillId="34" borderId="33" xfId="4" applyFont="1" applyFill="1" applyBorder="1" applyAlignment="1">
      <alignment horizontal="center"/>
    </xf>
    <xf numFmtId="0" fontId="3" fillId="34" borderId="31" xfId="4" applyFont="1" applyFill="1" applyBorder="1"/>
    <xf numFmtId="0" fontId="40" fillId="0" borderId="0" xfId="4" applyFont="1"/>
    <xf numFmtId="0" fontId="41" fillId="34" borderId="34" xfId="4" applyFont="1" applyFill="1" applyBorder="1" applyAlignment="1">
      <alignment horizontal="right"/>
    </xf>
    <xf numFmtId="10" fontId="41" fillId="34" borderId="32" xfId="4" applyNumberFormat="1" applyFont="1" applyFill="1" applyBorder="1"/>
    <xf numFmtId="0" fontId="40" fillId="0" borderId="0" xfId="4" applyFont="1" applyBorder="1"/>
    <xf numFmtId="0" fontId="0" fillId="0" borderId="0" xfId="0"/>
    <xf numFmtId="0" fontId="35" fillId="0" borderId="0" xfId="0" applyFont="1"/>
    <xf numFmtId="4" fontId="35" fillId="0" borderId="0" xfId="0" applyNumberFormat="1" applyFont="1"/>
    <xf numFmtId="165" fontId="35" fillId="0" borderId="0" xfId="0" applyNumberFormat="1" applyFont="1"/>
    <xf numFmtId="0" fontId="2" fillId="0" borderId="0" xfId="0" applyFont="1"/>
    <xf numFmtId="0" fontId="0" fillId="0" borderId="0" xfId="0"/>
    <xf numFmtId="0" fontId="45" fillId="0" borderId="0" xfId="0" applyFont="1"/>
    <xf numFmtId="165" fontId="45" fillId="0" borderId="0" xfId="0" applyNumberFormat="1" applyFont="1"/>
    <xf numFmtId="0" fontId="46" fillId="0" borderId="0" xfId="0" applyFont="1"/>
    <xf numFmtId="0" fontId="47" fillId="0" borderId="0" xfId="0" applyFont="1"/>
    <xf numFmtId="0" fontId="46" fillId="0" borderId="2" xfId="0" applyFont="1" applyBorder="1" applyAlignment="1">
      <alignment horizontal="center"/>
    </xf>
    <xf numFmtId="0" fontId="46" fillId="0" borderId="24" xfId="0" applyFont="1" applyBorder="1" applyAlignment="1">
      <alignment horizontal="center"/>
    </xf>
    <xf numFmtId="165" fontId="46" fillId="0" borderId="3" xfId="0" applyNumberFormat="1" applyFont="1" applyBorder="1" applyAlignment="1">
      <alignment horizontal="center"/>
    </xf>
    <xf numFmtId="165" fontId="46" fillId="0" borderId="6" xfId="0" applyNumberFormat="1" applyFont="1" applyBorder="1"/>
    <xf numFmtId="0" fontId="48" fillId="0" borderId="0" xfId="4" applyFont="1" applyBorder="1" applyAlignment="1">
      <alignment horizontal="center" vertical="center"/>
    </xf>
    <xf numFmtId="0" fontId="48" fillId="0" borderId="0" xfId="4" applyFont="1" applyBorder="1" applyAlignment="1">
      <alignment horizontal="left" vertical="center"/>
    </xf>
    <xf numFmtId="2" fontId="48" fillId="0" borderId="0" xfId="0" applyNumberFormat="1" applyFont="1" applyFill="1" applyBorder="1" applyAlignment="1">
      <alignment horizontal="center" vertical="center"/>
    </xf>
    <xf numFmtId="165" fontId="45" fillId="0" borderId="0" xfId="0" applyNumberFormat="1" applyFont="1" applyAlignment="1">
      <alignment horizontal="center" vertical="center"/>
    </xf>
    <xf numFmtId="4" fontId="45" fillId="0" borderId="0" xfId="0" applyNumberFormat="1" applyFont="1" applyAlignment="1">
      <alignment horizontal="center" vertical="center"/>
    </xf>
    <xf numFmtId="0" fontId="0" fillId="0" borderId="0" xfId="0"/>
    <xf numFmtId="0" fontId="5" fillId="0" borderId="0" xfId="0" applyFont="1"/>
    <xf numFmtId="0" fontId="45" fillId="0" borderId="2" xfId="0" applyFont="1" applyFill="1" applyBorder="1" applyAlignment="1">
      <alignment horizontal="center"/>
    </xf>
    <xf numFmtId="0" fontId="45" fillId="0" borderId="24" xfId="0" applyFont="1" applyFill="1" applyBorder="1"/>
    <xf numFmtId="165" fontId="45" fillId="0" borderId="3" xfId="0" applyNumberFormat="1" applyFont="1" applyFill="1" applyBorder="1"/>
    <xf numFmtId="0" fontId="48" fillId="0" borderId="0" xfId="0" applyFont="1"/>
    <xf numFmtId="165" fontId="48" fillId="0" borderId="0" xfId="0" applyNumberFormat="1" applyFont="1"/>
    <xf numFmtId="0" fontId="46" fillId="0" borderId="0" xfId="0" applyFont="1" applyBorder="1" applyAlignment="1">
      <alignment vertical="center"/>
    </xf>
    <xf numFmtId="0" fontId="45" fillId="0" borderId="0" xfId="0" applyFont="1" applyBorder="1" applyAlignment="1">
      <alignment horizontal="center" vertical="center"/>
    </xf>
    <xf numFmtId="0" fontId="45" fillId="0" borderId="0" xfId="0" applyFont="1" applyBorder="1" applyAlignment="1">
      <alignment wrapText="1"/>
    </xf>
    <xf numFmtId="165" fontId="45" fillId="0" borderId="0" xfId="0" applyNumberFormat="1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36" fillId="0" borderId="0" xfId="0" applyFont="1" applyBorder="1"/>
    <xf numFmtId="0" fontId="48" fillId="0" borderId="0" xfId="0" applyFont="1" applyAlignment="1">
      <alignment horizontal="right" vertical="top"/>
    </xf>
    <xf numFmtId="0" fontId="45" fillId="0" borderId="0" xfId="0" applyNumberFormat="1" applyFont="1" applyAlignment="1">
      <alignment horizontal="left" vertical="top"/>
    </xf>
    <xf numFmtId="4" fontId="45" fillId="0" borderId="0" xfId="0" applyNumberFormat="1" applyFont="1" applyAlignment="1">
      <alignment horizontal="right" vertical="center"/>
    </xf>
    <xf numFmtId="43" fontId="48" fillId="0" borderId="0" xfId="1" applyFont="1" applyFill="1" applyBorder="1" applyAlignment="1">
      <alignment horizontal="right" vertical="center" wrapText="1"/>
    </xf>
    <xf numFmtId="165" fontId="48" fillId="0" borderId="0" xfId="1" applyNumberFormat="1" applyFont="1" applyFill="1" applyBorder="1" applyAlignment="1">
      <alignment horizontal="right" vertical="center" wrapText="1"/>
    </xf>
    <xf numFmtId="43" fontId="47" fillId="0" borderId="0" xfId="1" applyFont="1" applyFill="1" applyBorder="1" applyAlignment="1">
      <alignment horizontal="right" vertical="center" wrapText="1"/>
    </xf>
    <xf numFmtId="0" fontId="47" fillId="0" borderId="0" xfId="0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/>
    </xf>
    <xf numFmtId="49" fontId="47" fillId="0" borderId="0" xfId="0" applyNumberFormat="1" applyFont="1" applyBorder="1" applyAlignment="1">
      <alignment horizontal="center" vertical="center" wrapText="1"/>
    </xf>
    <xf numFmtId="165" fontId="47" fillId="0" borderId="97" xfId="1" applyNumberFormat="1" applyFont="1" applyFill="1" applyBorder="1" applyAlignment="1">
      <alignment vertical="center"/>
    </xf>
    <xf numFmtId="165" fontId="48" fillId="0" borderId="29" xfId="1" applyNumberFormat="1" applyFont="1" applyFill="1" applyBorder="1" applyAlignment="1">
      <alignment vertical="center"/>
    </xf>
    <xf numFmtId="165" fontId="45" fillId="0" borderId="29" xfId="0" applyNumberFormat="1" applyFont="1" applyBorder="1"/>
    <xf numFmtId="10" fontId="48" fillId="0" borderId="97" xfId="3" applyNumberFormat="1" applyFont="1" applyFill="1" applyBorder="1" applyAlignment="1">
      <alignment vertical="center"/>
    </xf>
    <xf numFmtId="10" fontId="48" fillId="0" borderId="29" xfId="3" applyNumberFormat="1" applyFont="1" applyFill="1" applyBorder="1" applyAlignment="1">
      <alignment vertical="center"/>
    </xf>
    <xf numFmtId="165" fontId="45" fillId="0" borderId="29" xfId="0" applyNumberFormat="1" applyFont="1" applyFill="1" applyBorder="1"/>
    <xf numFmtId="10" fontId="48" fillId="0" borderId="97" xfId="1" applyNumberFormat="1" applyFont="1" applyFill="1" applyBorder="1" applyAlignment="1">
      <alignment vertical="center"/>
    </xf>
    <xf numFmtId="169" fontId="48" fillId="0" borderId="29" xfId="3" applyNumberFormat="1" applyFont="1" applyFill="1" applyBorder="1" applyAlignment="1">
      <alignment vertical="center"/>
    </xf>
    <xf numFmtId="165" fontId="47" fillId="0" borderId="4" xfId="1" applyNumberFormat="1" applyFont="1" applyFill="1" applyBorder="1" applyAlignment="1">
      <alignment vertical="center"/>
    </xf>
    <xf numFmtId="165" fontId="47" fillId="0" borderId="28" xfId="1" applyNumberFormat="1" applyFont="1" applyFill="1" applyBorder="1" applyAlignment="1">
      <alignment vertical="center"/>
    </xf>
    <xf numFmtId="10" fontId="48" fillId="0" borderId="6" xfId="3" applyNumberFormat="1" applyFont="1" applyFill="1" applyBorder="1" applyAlignment="1">
      <alignment horizontal="right" vertical="center"/>
    </xf>
    <xf numFmtId="10" fontId="48" fillId="0" borderId="30" xfId="3" applyNumberFormat="1" applyFont="1" applyFill="1" applyBorder="1" applyAlignment="1">
      <alignment horizontal="right" vertical="center"/>
    </xf>
    <xf numFmtId="0" fontId="47" fillId="0" borderId="0" xfId="0" applyFont="1" applyFill="1" applyBorder="1" applyAlignment="1">
      <alignment horizontal="center" vertical="center" wrapText="1"/>
    </xf>
    <xf numFmtId="44" fontId="48" fillId="0" borderId="0" xfId="2" applyNumberFormat="1" applyFont="1" applyFill="1" applyBorder="1" applyAlignment="1">
      <alignment vertical="center"/>
    </xf>
    <xf numFmtId="10" fontId="48" fillId="0" borderId="0" xfId="3" applyNumberFormat="1" applyFont="1" applyFill="1" applyBorder="1" applyAlignment="1">
      <alignment horizontal="right" vertical="center"/>
    </xf>
    <xf numFmtId="0" fontId="4" fillId="0" borderId="0" xfId="4"/>
    <xf numFmtId="4" fontId="54" fillId="0" borderId="0" xfId="0" applyNumberFormat="1" applyFont="1" applyBorder="1" applyAlignment="1">
      <alignment vertical="center"/>
    </xf>
    <xf numFmtId="4" fontId="52" fillId="0" borderId="0" xfId="0" applyNumberFormat="1" applyFont="1" applyBorder="1" applyAlignment="1">
      <alignment vertical="center"/>
    </xf>
    <xf numFmtId="4" fontId="52" fillId="0" borderId="0" xfId="0" applyNumberFormat="1" applyFont="1" applyBorder="1" applyAlignment="1">
      <alignment horizontal="left" vertical="center"/>
    </xf>
    <xf numFmtId="165" fontId="54" fillId="0" borderId="0" xfId="0" applyNumberFormat="1" applyFont="1" applyBorder="1" applyAlignment="1">
      <alignment vertical="center"/>
    </xf>
    <xf numFmtId="165" fontId="52" fillId="0" borderId="0" xfId="0" applyNumberFormat="1" applyFont="1" applyBorder="1" applyAlignment="1">
      <alignment vertical="center"/>
    </xf>
    <xf numFmtId="165" fontId="52" fillId="0" borderId="0" xfId="0" applyNumberFormat="1" applyFont="1" applyBorder="1" applyAlignment="1">
      <alignment horizontal="left" vertical="center"/>
    </xf>
    <xf numFmtId="0" fontId="48" fillId="0" borderId="71" xfId="0" applyFont="1" applyBorder="1" applyAlignment="1">
      <alignment wrapText="1"/>
    </xf>
    <xf numFmtId="4" fontId="48" fillId="0" borderId="71" xfId="0" applyNumberFormat="1" applyFont="1" applyBorder="1" applyAlignment="1">
      <alignment vertical="center"/>
    </xf>
    <xf numFmtId="0" fontId="48" fillId="0" borderId="71" xfId="0" applyFont="1" applyBorder="1" applyAlignment="1">
      <alignment horizontal="center" vertical="center"/>
    </xf>
    <xf numFmtId="165" fontId="48" fillId="0" borderId="71" xfId="0" applyNumberFormat="1" applyFont="1" applyBorder="1" applyAlignment="1">
      <alignment vertical="center"/>
    </xf>
    <xf numFmtId="4" fontId="47" fillId="0" borderId="71" xfId="0" applyNumberFormat="1" applyFont="1" applyBorder="1" applyAlignment="1">
      <alignment horizontal="center" vertical="center" wrapText="1"/>
    </xf>
    <xf numFmtId="165" fontId="47" fillId="0" borderId="71" xfId="0" applyNumberFormat="1" applyFont="1" applyBorder="1" applyAlignment="1">
      <alignment horizontal="center" vertical="center" wrapText="1"/>
    </xf>
    <xf numFmtId="10" fontId="45" fillId="0" borderId="29" xfId="3" applyNumberFormat="1" applyFont="1" applyFill="1" applyBorder="1"/>
    <xf numFmtId="0" fontId="55" fillId="0" borderId="0" xfId="0" applyFont="1"/>
    <xf numFmtId="0" fontId="54" fillId="0" borderId="0" xfId="0" applyFont="1" applyBorder="1" applyAlignment="1">
      <alignment vertical="center"/>
    </xf>
    <xf numFmtId="0" fontId="54" fillId="0" borderId="0" xfId="0" applyFont="1" applyBorder="1" applyAlignment="1">
      <alignment horizontal="center" vertical="center"/>
    </xf>
    <xf numFmtId="0" fontId="54" fillId="0" borderId="0" xfId="0" applyFont="1" applyBorder="1" applyAlignment="1">
      <alignment wrapText="1"/>
    </xf>
    <xf numFmtId="0" fontId="52" fillId="0" borderId="0" xfId="0" applyFont="1" applyBorder="1" applyAlignment="1">
      <alignment horizontal="center" vertical="center"/>
    </xf>
    <xf numFmtId="0" fontId="52" fillId="0" borderId="0" xfId="0" applyFont="1" applyBorder="1" applyAlignment="1">
      <alignment wrapText="1"/>
    </xf>
    <xf numFmtId="0" fontId="52" fillId="0" borderId="0" xfId="0" applyFont="1" applyBorder="1" applyAlignment="1">
      <alignment horizontal="left" vertical="center"/>
    </xf>
    <xf numFmtId="10" fontId="54" fillId="0" borderId="0" xfId="0" applyNumberFormat="1" applyFont="1" applyFill="1" applyBorder="1" applyAlignment="1">
      <alignment vertical="center"/>
    </xf>
    <xf numFmtId="0" fontId="52" fillId="0" borderId="71" xfId="0" applyFont="1" applyBorder="1" applyAlignment="1">
      <alignment horizontal="center" vertical="center"/>
    </xf>
    <xf numFmtId="0" fontId="52" fillId="0" borderId="71" xfId="0" applyFont="1" applyBorder="1" applyAlignment="1">
      <alignment wrapText="1"/>
    </xf>
    <xf numFmtId="4" fontId="52" fillId="0" borderId="71" xfId="0" applyNumberFormat="1" applyFont="1" applyBorder="1" applyAlignment="1">
      <alignment vertical="center"/>
    </xf>
    <xf numFmtId="165" fontId="52" fillId="0" borderId="71" xfId="0" applyNumberFormat="1" applyFont="1" applyFill="1" applyBorder="1" applyAlignment="1">
      <alignment vertical="center"/>
    </xf>
    <xf numFmtId="0" fontId="52" fillId="0" borderId="0" xfId="0" applyFont="1" applyBorder="1" applyAlignment="1">
      <alignment horizontal="left" wrapText="1"/>
    </xf>
    <xf numFmtId="0" fontId="52" fillId="0" borderId="0" xfId="4" applyFont="1" applyBorder="1" applyAlignment="1">
      <alignment horizontal="center" vertical="center"/>
    </xf>
    <xf numFmtId="0" fontId="52" fillId="0" borderId="0" xfId="0" applyFont="1"/>
    <xf numFmtId="0" fontId="47" fillId="0" borderId="71" xfId="0" applyFont="1" applyBorder="1" applyAlignment="1">
      <alignment horizontal="center" vertical="center" wrapText="1"/>
    </xf>
    <xf numFmtId="0" fontId="47" fillId="32" borderId="71" xfId="0" applyFont="1" applyFill="1" applyBorder="1" applyAlignment="1">
      <alignment horizontal="center" vertical="center"/>
    </xf>
    <xf numFmtId="0" fontId="47" fillId="32" borderId="71" xfId="0" applyFont="1" applyFill="1" applyBorder="1" applyAlignment="1">
      <alignment wrapText="1"/>
    </xf>
    <xf numFmtId="0" fontId="47" fillId="32" borderId="71" xfId="0" applyFont="1" applyFill="1" applyBorder="1" applyAlignment="1">
      <alignment vertical="center" wrapText="1"/>
    </xf>
    <xf numFmtId="165" fontId="47" fillId="32" borderId="71" xfId="0" applyNumberFormat="1" applyFont="1" applyFill="1" applyBorder="1" applyAlignment="1">
      <alignment vertical="center"/>
    </xf>
    <xf numFmtId="0" fontId="56" fillId="32" borderId="0" xfId="0" applyFont="1" applyFill="1"/>
    <xf numFmtId="0" fontId="47" fillId="35" borderId="71" xfId="0" applyFont="1" applyFill="1" applyBorder="1" applyAlignment="1">
      <alignment horizontal="center" vertical="center"/>
    </xf>
    <xf numFmtId="0" fontId="47" fillId="35" borderId="71" xfId="0" applyFont="1" applyFill="1" applyBorder="1" applyAlignment="1">
      <alignment wrapText="1"/>
    </xf>
    <xf numFmtId="4" fontId="47" fillId="35" borderId="71" xfId="0" applyNumberFormat="1" applyFont="1" applyFill="1" applyBorder="1" applyAlignment="1">
      <alignment vertical="center"/>
    </xf>
    <xf numFmtId="165" fontId="47" fillId="35" borderId="71" xfId="0" applyNumberFormat="1" applyFont="1" applyFill="1" applyBorder="1" applyAlignment="1">
      <alignment vertical="center"/>
    </xf>
    <xf numFmtId="0" fontId="56" fillId="35" borderId="0" xfId="0" applyFont="1" applyFill="1"/>
    <xf numFmtId="0" fontId="47" fillId="0" borderId="0" xfId="0" applyFont="1" applyBorder="1" applyAlignment="1">
      <alignment vertical="center"/>
    </xf>
    <xf numFmtId="4" fontId="47" fillId="32" borderId="71" xfId="0" applyNumberFormat="1" applyFont="1" applyFill="1" applyBorder="1" applyAlignment="1">
      <alignment vertical="center"/>
    </xf>
    <xf numFmtId="0" fontId="47" fillId="0" borderId="71" xfId="0" applyFont="1" applyBorder="1" applyAlignment="1">
      <alignment wrapText="1"/>
    </xf>
    <xf numFmtId="4" fontId="47" fillId="0" borderId="71" xfId="0" applyNumberFormat="1" applyFont="1" applyBorder="1" applyAlignment="1">
      <alignment vertical="center"/>
    </xf>
    <xf numFmtId="165" fontId="47" fillId="0" borderId="71" xfId="0" applyNumberFormat="1" applyFont="1" applyBorder="1" applyAlignment="1">
      <alignment vertical="center"/>
    </xf>
    <xf numFmtId="0" fontId="56" fillId="0" borderId="0" xfId="0" applyFont="1"/>
    <xf numFmtId="4" fontId="48" fillId="0" borderId="0" xfId="0" applyNumberFormat="1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165" fontId="48" fillId="0" borderId="0" xfId="0" applyNumberFormat="1" applyFont="1" applyBorder="1" applyAlignment="1">
      <alignment horizontal="left" vertical="center"/>
    </xf>
    <xf numFmtId="165" fontId="48" fillId="0" borderId="0" xfId="0" applyNumberFormat="1" applyFont="1" applyBorder="1" applyAlignment="1">
      <alignment vertical="center"/>
    </xf>
    <xf numFmtId="0" fontId="5" fillId="0" borderId="0" xfId="0" applyFont="1" applyFill="1"/>
    <xf numFmtId="165" fontId="48" fillId="0" borderId="71" xfId="0" applyNumberFormat="1" applyFont="1" applyFill="1" applyBorder="1" applyAlignment="1">
      <alignment vertical="center"/>
    </xf>
    <xf numFmtId="0" fontId="45" fillId="0" borderId="99" xfId="0" applyFont="1" applyFill="1" applyBorder="1"/>
    <xf numFmtId="165" fontId="45" fillId="0" borderId="100" xfId="0" applyNumberFormat="1" applyFont="1" applyFill="1" applyBorder="1"/>
    <xf numFmtId="0" fontId="48" fillId="0" borderId="0" xfId="0" applyFont="1" applyBorder="1" applyAlignment="1">
      <alignment horizontal="center" vertical="center"/>
    </xf>
    <xf numFmtId="4" fontId="48" fillId="0" borderId="71" xfId="0" applyNumberFormat="1" applyFont="1" applyFill="1" applyBorder="1" applyAlignment="1">
      <alignment vertical="center"/>
    </xf>
    <xf numFmtId="4" fontId="48" fillId="0" borderId="0" xfId="0" applyNumberFormat="1" applyFont="1" applyBorder="1" applyAlignment="1">
      <alignment vertical="center"/>
    </xf>
    <xf numFmtId="0" fontId="48" fillId="0" borderId="71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left" wrapText="1"/>
    </xf>
    <xf numFmtId="0" fontId="52" fillId="0" borderId="0" xfId="0" applyFont="1" applyBorder="1" applyAlignment="1">
      <alignment vertical="center"/>
    </xf>
    <xf numFmtId="0" fontId="47" fillId="0" borderId="71" xfId="0" applyFont="1" applyBorder="1" applyAlignment="1">
      <alignment horizontal="center" vertical="center"/>
    </xf>
    <xf numFmtId="0" fontId="48" fillId="0" borderId="71" xfId="0" applyFont="1" applyFill="1" applyBorder="1" applyAlignment="1">
      <alignment horizontal="center" vertical="center"/>
    </xf>
    <xf numFmtId="0" fontId="48" fillId="0" borderId="71" xfId="0" applyFont="1" applyFill="1" applyBorder="1" applyAlignment="1">
      <alignment wrapText="1"/>
    </xf>
    <xf numFmtId="0" fontId="47" fillId="32" borderId="0" xfId="0" applyFont="1" applyFill="1"/>
    <xf numFmtId="0" fontId="47" fillId="35" borderId="0" xfId="0" applyFont="1" applyFill="1"/>
    <xf numFmtId="0" fontId="48" fillId="0" borderId="0" xfId="0" applyFont="1" applyFill="1"/>
    <xf numFmtId="0" fontId="45" fillId="0" borderId="71" xfId="0" applyFont="1" applyBorder="1" applyAlignment="1">
      <alignment wrapText="1"/>
    </xf>
    <xf numFmtId="165" fontId="45" fillId="0" borderId="71" xfId="0" applyNumberFormat="1" applyFont="1" applyBorder="1" applyAlignment="1">
      <alignment vertical="center"/>
    </xf>
    <xf numFmtId="0" fontId="48" fillId="0" borderId="71" xfId="0" applyFont="1" applyBorder="1"/>
    <xf numFmtId="0" fontId="45" fillId="0" borderId="71" xfId="0" applyFont="1" applyFill="1" applyBorder="1"/>
    <xf numFmtId="165" fontId="45" fillId="0" borderId="97" xfId="0" applyNumberFormat="1" applyFont="1" applyFill="1" applyBorder="1"/>
    <xf numFmtId="0" fontId="45" fillId="0" borderId="101" xfId="0" applyFont="1" applyFill="1" applyBorder="1" applyAlignment="1">
      <alignment horizontal="center"/>
    </xf>
    <xf numFmtId="0" fontId="45" fillId="0" borderId="102" xfId="0" applyFont="1" applyFill="1" applyBorder="1"/>
    <xf numFmtId="165" fontId="45" fillId="0" borderId="103" xfId="0" applyNumberFormat="1" applyFont="1" applyFill="1" applyBorder="1"/>
    <xf numFmtId="0" fontId="48" fillId="61" borderId="71" xfId="0" applyFont="1" applyFill="1" applyBorder="1" applyAlignment="1">
      <alignment horizontal="center" vertical="center"/>
    </xf>
    <xf numFmtId="0" fontId="48" fillId="61" borderId="71" xfId="0" applyFont="1" applyFill="1" applyBorder="1" applyAlignment="1">
      <alignment wrapText="1"/>
    </xf>
    <xf numFmtId="4" fontId="48" fillId="61" borderId="71" xfId="0" applyNumberFormat="1" applyFont="1" applyFill="1" applyBorder="1" applyAlignment="1">
      <alignment vertical="center"/>
    </xf>
    <xf numFmtId="0" fontId="48" fillId="61" borderId="0" xfId="0" applyFont="1" applyFill="1"/>
    <xf numFmtId="0" fontId="5" fillId="61" borderId="0" xfId="0" applyFont="1" applyFill="1"/>
    <xf numFmtId="165" fontId="48" fillId="61" borderId="71" xfId="0" applyNumberFormat="1" applyFont="1" applyFill="1" applyBorder="1" applyAlignment="1">
      <alignment vertical="center"/>
    </xf>
    <xf numFmtId="0" fontId="37" fillId="0" borderId="0" xfId="4" applyFont="1"/>
    <xf numFmtId="10" fontId="4" fillId="0" borderId="0" xfId="10" applyNumberFormat="1" applyFont="1"/>
    <xf numFmtId="10" fontId="4" fillId="0" borderId="0" xfId="10" applyNumberFormat="1" applyFont="1" applyFill="1"/>
    <xf numFmtId="0" fontId="38" fillId="0" borderId="104" xfId="4" applyFont="1" applyFill="1" applyBorder="1" applyAlignment="1">
      <alignment horizontal="center"/>
    </xf>
    <xf numFmtId="0" fontId="3" fillId="0" borderId="105" xfId="4" applyFont="1" applyFill="1" applyBorder="1"/>
    <xf numFmtId="10" fontId="3" fillId="0" borderId="106" xfId="10" applyNumberFormat="1" applyFont="1" applyFill="1" applyBorder="1" applyAlignment="1">
      <alignment horizontal="center"/>
    </xf>
    <xf numFmtId="0" fontId="4" fillId="0" borderId="107" xfId="4" applyFill="1" applyBorder="1" applyAlignment="1">
      <alignment horizontal="right"/>
    </xf>
    <xf numFmtId="10" fontId="4" fillId="0" borderId="108" xfId="3" applyNumberFormat="1" applyFont="1" applyFill="1" applyBorder="1"/>
    <xf numFmtId="10" fontId="40" fillId="0" borderId="0" xfId="10" applyNumberFormat="1" applyFont="1"/>
    <xf numFmtId="10" fontId="4" fillId="0" borderId="0" xfId="10" applyNumberFormat="1" applyFont="1" applyBorder="1"/>
    <xf numFmtId="10" fontId="47" fillId="0" borderId="0" xfId="0" applyNumberFormat="1" applyFont="1" applyFill="1" applyBorder="1" applyAlignment="1">
      <alignment vertical="center"/>
    </xf>
    <xf numFmtId="0" fontId="48" fillId="61" borderId="0" xfId="0" applyFont="1" applyFill="1" applyBorder="1" applyAlignment="1">
      <alignment vertical="center"/>
    </xf>
    <xf numFmtId="10" fontId="47" fillId="61" borderId="0" xfId="0" applyNumberFormat="1" applyFont="1" applyFill="1" applyBorder="1" applyAlignment="1">
      <alignment vertical="center"/>
    </xf>
    <xf numFmtId="165" fontId="47" fillId="35" borderId="0" xfId="0" applyNumberFormat="1" applyFont="1" applyFill="1"/>
    <xf numFmtId="165" fontId="52" fillId="0" borderId="0" xfId="0" applyNumberFormat="1" applyFont="1"/>
    <xf numFmtId="0" fontId="48" fillId="0" borderId="71" xfId="0" applyFont="1" applyBorder="1" applyAlignment="1">
      <alignment vertical="center" wrapText="1"/>
    </xf>
    <xf numFmtId="2" fontId="48" fillId="0" borderId="0" xfId="0" applyNumberFormat="1" applyFont="1" applyFill="1" applyBorder="1" applyAlignment="1">
      <alignment horizontal="center" vertical="center"/>
    </xf>
    <xf numFmtId="0" fontId="47" fillId="0" borderId="71" xfId="0" applyFont="1" applyBorder="1" applyAlignment="1">
      <alignment horizontal="center" vertical="center"/>
    </xf>
    <xf numFmtId="2" fontId="48" fillId="0" borderId="0" xfId="0" applyNumberFormat="1" applyFont="1" applyFill="1" applyBorder="1" applyAlignment="1">
      <alignment horizontal="center" vertical="center"/>
    </xf>
    <xf numFmtId="0" fontId="48" fillId="0" borderId="0" xfId="0" applyFont="1" applyBorder="1" applyAlignment="1">
      <alignment horizontal="left" wrapText="1"/>
    </xf>
    <xf numFmtId="0" fontId="48" fillId="0" borderId="0" xfId="0" applyFont="1" applyFill="1" applyBorder="1" applyAlignment="1">
      <alignment horizontal="left" vertical="center" wrapText="1"/>
    </xf>
    <xf numFmtId="0" fontId="47" fillId="0" borderId="0" xfId="0" applyFont="1" applyBorder="1" applyAlignment="1">
      <alignment horizontal="left" vertical="center"/>
    </xf>
    <xf numFmtId="0" fontId="47" fillId="0" borderId="71" xfId="0" applyFont="1" applyBorder="1" applyAlignment="1">
      <alignment horizontal="center" vertical="center"/>
    </xf>
    <xf numFmtId="0" fontId="48" fillId="0" borderId="0" xfId="0" applyFont="1" applyBorder="1" applyAlignment="1">
      <alignment vertical="center"/>
    </xf>
    <xf numFmtId="0" fontId="3" fillId="33" borderId="0" xfId="4" applyFont="1" applyFill="1" applyAlignment="1">
      <alignment horizontal="center"/>
    </xf>
    <xf numFmtId="0" fontId="4" fillId="0" borderId="0" xfId="4" applyFill="1" applyBorder="1" applyAlignment="1">
      <alignment horizontal="left" wrapText="1"/>
    </xf>
    <xf numFmtId="0" fontId="4" fillId="0" borderId="0" xfId="4" applyAlignment="1">
      <alignment horizontal="left" wrapText="1"/>
    </xf>
    <xf numFmtId="0" fontId="47" fillId="3" borderId="28" xfId="0" applyFont="1" applyFill="1" applyBorder="1" applyAlignment="1">
      <alignment horizontal="center" vertical="center" wrapText="1"/>
    </xf>
    <xf numFmtId="0" fontId="47" fillId="3" borderId="29" xfId="0" applyFont="1" applyFill="1" applyBorder="1" applyAlignment="1">
      <alignment horizontal="center" vertical="center" wrapText="1"/>
    </xf>
    <xf numFmtId="0" fontId="47" fillId="0" borderId="0" xfId="0" applyFont="1" applyBorder="1" applyAlignment="1">
      <alignment vertical="center" wrapText="1"/>
    </xf>
    <xf numFmtId="0" fontId="47" fillId="3" borderId="10" xfId="0" applyFont="1" applyFill="1" applyBorder="1" applyAlignment="1">
      <alignment horizontal="center" vertical="center" wrapText="1"/>
    </xf>
    <xf numFmtId="0" fontId="47" fillId="3" borderId="2" xfId="0" applyFont="1" applyFill="1" applyBorder="1" applyAlignment="1">
      <alignment horizontal="center" vertical="center" wrapText="1"/>
    </xf>
    <xf numFmtId="0" fontId="47" fillId="3" borderId="5" xfId="0" applyFont="1" applyFill="1" applyBorder="1" applyAlignment="1">
      <alignment horizontal="center" vertical="center" wrapText="1"/>
    </xf>
    <xf numFmtId="0" fontId="47" fillId="3" borderId="96" xfId="0" applyFont="1" applyFill="1" applyBorder="1" applyAlignment="1">
      <alignment horizontal="center" vertical="center" wrapText="1"/>
    </xf>
    <xf numFmtId="44" fontId="47" fillId="3" borderId="4" xfId="2" applyNumberFormat="1" applyFont="1" applyFill="1" applyBorder="1" applyAlignment="1">
      <alignment horizontal="center" vertical="center" wrapText="1"/>
    </xf>
    <xf numFmtId="44" fontId="47" fillId="3" borderId="97" xfId="2" applyNumberFormat="1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horizontal="center" vertical="center" wrapText="1"/>
    </xf>
    <xf numFmtId="0" fontId="47" fillId="0" borderId="96" xfId="0" applyNumberFormat="1" applyFont="1" applyFill="1" applyBorder="1" applyAlignment="1">
      <alignment horizontal="left" vertical="center" wrapText="1"/>
    </xf>
    <xf numFmtId="0" fontId="47" fillId="0" borderId="11" xfId="0" applyFont="1" applyFill="1" applyBorder="1" applyAlignment="1">
      <alignment horizontal="center" vertical="center" wrapText="1"/>
    </xf>
    <xf numFmtId="0" fontId="47" fillId="0" borderId="7" xfId="0" applyFont="1" applyFill="1" applyBorder="1" applyAlignment="1">
      <alignment horizontal="center" vertical="center" wrapText="1"/>
    </xf>
    <xf numFmtId="0" fontId="47" fillId="0" borderId="33" xfId="0" applyFont="1" applyFill="1" applyBorder="1" applyAlignment="1">
      <alignment horizontal="center" vertical="center" wrapText="1"/>
    </xf>
    <xf numFmtId="0" fontId="47" fillId="0" borderId="98" xfId="0" applyFont="1" applyFill="1" applyBorder="1" applyAlignment="1">
      <alignment horizontal="center" vertical="center" wrapText="1"/>
    </xf>
    <xf numFmtId="0" fontId="46" fillId="0" borderId="33" xfId="0" applyFont="1" applyBorder="1" applyAlignment="1">
      <alignment horizontal="center"/>
    </xf>
    <xf numFmtId="0" fontId="46" fillId="0" borderId="82" xfId="0" applyFont="1" applyBorder="1" applyAlignment="1">
      <alignment horizontal="center"/>
    </xf>
    <xf numFmtId="0" fontId="46" fillId="0" borderId="31" xfId="0" applyFont="1" applyBorder="1" applyAlignment="1">
      <alignment horizontal="center"/>
    </xf>
    <xf numFmtId="0" fontId="46" fillId="0" borderId="11" xfId="0" applyFont="1" applyBorder="1" applyAlignment="1">
      <alignment horizontal="center"/>
    </xf>
    <xf numFmtId="0" fontId="46" fillId="0" borderId="7" xfId="0" applyFont="1" applyBorder="1" applyAlignment="1">
      <alignment horizontal="center"/>
    </xf>
  </cellXfs>
  <cellStyles count="1525">
    <cellStyle name="20% - Accent1" xfId="650"/>
    <cellStyle name="20% - Accent2" xfId="651"/>
    <cellStyle name="20% - Accent3" xfId="652"/>
    <cellStyle name="20% - Accent4" xfId="653"/>
    <cellStyle name="20% - Accent5" xfId="654"/>
    <cellStyle name="20% - Accent6" xfId="655"/>
    <cellStyle name="20% - Ênfase1 2" xfId="16"/>
    <cellStyle name="20% - Ênfase1 2 2" xfId="121"/>
    <cellStyle name="20% - Ênfase1 3" xfId="656"/>
    <cellStyle name="20% - Ênfase2 2" xfId="17"/>
    <cellStyle name="20% - Ênfase2 2 2" xfId="122"/>
    <cellStyle name="20% - Ênfase2 3" xfId="657"/>
    <cellStyle name="20% - Ênfase3 2" xfId="18"/>
    <cellStyle name="20% - Ênfase3 2 2" xfId="123"/>
    <cellStyle name="20% - Ênfase3 3" xfId="658"/>
    <cellStyle name="20% - Ênfase4 2" xfId="19"/>
    <cellStyle name="20% - Ênfase4 2 2" xfId="124"/>
    <cellStyle name="20% - Ênfase4 3" xfId="659"/>
    <cellStyle name="20% - Ênfase5 2" xfId="21"/>
    <cellStyle name="20% - Ênfase5 2 2" xfId="125"/>
    <cellStyle name="20% - Ênfase5 3" xfId="22"/>
    <cellStyle name="20% - Ênfase5 4" xfId="20"/>
    <cellStyle name="20% - Ênfase5 5" xfId="660"/>
    <cellStyle name="20% - Ênfase6 2" xfId="23"/>
    <cellStyle name="20% - Ênfase6 3" xfId="661"/>
    <cellStyle name="40% - Accent1" xfId="662"/>
    <cellStyle name="40% - Accent2" xfId="663"/>
    <cellStyle name="40% - Accent3" xfId="664"/>
    <cellStyle name="40% - Accent4" xfId="665"/>
    <cellStyle name="40% - Accent5" xfId="666"/>
    <cellStyle name="40% - Accent6" xfId="667"/>
    <cellStyle name="40% - Ênfase1 2" xfId="25"/>
    <cellStyle name="40% - Ênfase1 2 2" xfId="126"/>
    <cellStyle name="40% - Ênfase1 3" xfId="26"/>
    <cellStyle name="40% - Ênfase1 4" xfId="24"/>
    <cellStyle name="40% - Ênfase1 5" xfId="668"/>
    <cellStyle name="40% - Ênfase2 2" xfId="27"/>
    <cellStyle name="40% - Ênfase2 3" xfId="669"/>
    <cellStyle name="40% - Ênfase3 2" xfId="29"/>
    <cellStyle name="40% - Ênfase3 2 2" xfId="127"/>
    <cellStyle name="40% - Ênfase3 3" xfId="30"/>
    <cellStyle name="40% - Ênfase3 4" xfId="28"/>
    <cellStyle name="40% - Ênfase3 5" xfId="670"/>
    <cellStyle name="40% - Ênfase4 2" xfId="31"/>
    <cellStyle name="40% - Ênfase4 2 2" xfId="128"/>
    <cellStyle name="40% - Ênfase4 3" xfId="671"/>
    <cellStyle name="40% - Ênfase5 2" xfId="33"/>
    <cellStyle name="40% - Ênfase5 2 2" xfId="129"/>
    <cellStyle name="40% - Ênfase5 3" xfId="34"/>
    <cellStyle name="40% - Ênfase5 4" xfId="32"/>
    <cellStyle name="40% - Ênfase5 5" xfId="672"/>
    <cellStyle name="40% - Ênfase6 2" xfId="35"/>
    <cellStyle name="40% - Ênfase6 2 2" xfId="130"/>
    <cellStyle name="40% - Ênfase6 3" xfId="673"/>
    <cellStyle name="60% - Accent1" xfId="674"/>
    <cellStyle name="60% - Accent2" xfId="675"/>
    <cellStyle name="60% - Accent3" xfId="676"/>
    <cellStyle name="60% - Accent4" xfId="677"/>
    <cellStyle name="60% - Accent5" xfId="678"/>
    <cellStyle name="60% - Accent6" xfId="679"/>
    <cellStyle name="60% - Ênfase1 2" xfId="36"/>
    <cellStyle name="60% - Ênfase1 2 2" xfId="131"/>
    <cellStyle name="60% - Ênfase1 3" xfId="680"/>
    <cellStyle name="60% - Ênfase2 2" xfId="37"/>
    <cellStyle name="60% - Ênfase2 3" xfId="681"/>
    <cellStyle name="60% - Ênfase3 2" xfId="39"/>
    <cellStyle name="60% - Ênfase3 2 2" xfId="132"/>
    <cellStyle name="60% - Ênfase3 3" xfId="40"/>
    <cellStyle name="60% - Ênfase3 4" xfId="38"/>
    <cellStyle name="60% - Ênfase3 5" xfId="682"/>
    <cellStyle name="60% - Ênfase4 2" xfId="41"/>
    <cellStyle name="60% - Ênfase4 2 2" xfId="133"/>
    <cellStyle name="60% - Ênfase4 3" xfId="683"/>
    <cellStyle name="60% - Ênfase5 2" xfId="42"/>
    <cellStyle name="60% - Ênfase5 3" xfId="684"/>
    <cellStyle name="60% - Ênfase6 2" xfId="43"/>
    <cellStyle name="60% - Ênfase6 2 2" xfId="134"/>
    <cellStyle name="60% - Ênfase6 3" xfId="685"/>
    <cellStyle name="Accent1" xfId="686"/>
    <cellStyle name="Accent2" xfId="687"/>
    <cellStyle name="Accent3" xfId="688"/>
    <cellStyle name="Accent4" xfId="689"/>
    <cellStyle name="Accent5" xfId="690"/>
    <cellStyle name="Accent6" xfId="691"/>
    <cellStyle name="Bad" xfId="692"/>
    <cellStyle name="Bom 2" xfId="44"/>
    <cellStyle name="Bom 3" xfId="693"/>
    <cellStyle name="Calculation" xfId="694"/>
    <cellStyle name="Calculation 2" xfId="1205"/>
    <cellStyle name="Calculation 3" xfId="1516"/>
    <cellStyle name="Cálculo 2" xfId="46"/>
    <cellStyle name="Cálculo 2 10" xfId="480"/>
    <cellStyle name="Cálculo 2 10 2" xfId="995"/>
    <cellStyle name="Cálculo 2 10 3" xfId="1346"/>
    <cellStyle name="Cálculo 2 11" xfId="363"/>
    <cellStyle name="Cálculo 2 11 2" xfId="878"/>
    <cellStyle name="Cálculo 2 11 3" xfId="1229"/>
    <cellStyle name="Cálculo 2 12" xfId="510"/>
    <cellStyle name="Cálculo 2 12 2" xfId="1025"/>
    <cellStyle name="Cálculo 2 12 3" xfId="1376"/>
    <cellStyle name="Cálculo 2 13" xfId="578"/>
    <cellStyle name="Cálculo 2 13 2" xfId="1093"/>
    <cellStyle name="Cálculo 2 13 3" xfId="1444"/>
    <cellStyle name="Cálculo 2 14" xfId="602"/>
    <cellStyle name="Cálculo 2 14 2" xfId="1117"/>
    <cellStyle name="Cálculo 2 14 3" xfId="1468"/>
    <cellStyle name="Cálculo 2 15" xfId="625"/>
    <cellStyle name="Cálculo 2 15 2" xfId="1140"/>
    <cellStyle name="Cálculo 2 15 3" xfId="1491"/>
    <cellStyle name="Cálculo 2 16" xfId="545"/>
    <cellStyle name="Cálculo 2 16 2" xfId="1060"/>
    <cellStyle name="Cálculo 2 16 3" xfId="1411"/>
    <cellStyle name="Cálculo 2 2" xfId="106"/>
    <cellStyle name="Cálculo 2 2 10" xfId="593"/>
    <cellStyle name="Cálculo 2 2 10 2" xfId="1108"/>
    <cellStyle name="Cálculo 2 2 10 3" xfId="1459"/>
    <cellStyle name="Cálculo 2 2 11" xfId="285"/>
    <cellStyle name="Cálculo 2 2 11 2" xfId="800"/>
    <cellStyle name="Cálculo 2 2 11 3" xfId="1192"/>
    <cellStyle name="Cálculo 2 2 12" xfId="648"/>
    <cellStyle name="Cálculo 2 2 12 2" xfId="1163"/>
    <cellStyle name="Cálculo 2 2 12 3" xfId="1514"/>
    <cellStyle name="Cálculo 2 2 2" xfId="263"/>
    <cellStyle name="Cálculo 2 2 2 2" xfId="1203"/>
    <cellStyle name="Cálculo 2 2 3" xfId="374"/>
    <cellStyle name="Cálculo 2 2 3 2" xfId="889"/>
    <cellStyle name="Cálculo 2 2 3 3" xfId="1240"/>
    <cellStyle name="Cálculo 2 2 4" xfId="407"/>
    <cellStyle name="Cálculo 2 2 4 2" xfId="922"/>
    <cellStyle name="Cálculo 2 2 4 3" xfId="1273"/>
    <cellStyle name="Cálculo 2 2 5" xfId="461"/>
    <cellStyle name="Cálculo 2 2 5 2" xfId="976"/>
    <cellStyle name="Cálculo 2 2 5 3" xfId="1327"/>
    <cellStyle name="Cálculo 2 2 6" xfId="440"/>
    <cellStyle name="Cálculo 2 2 6 2" xfId="955"/>
    <cellStyle name="Cálculo 2 2 6 3" xfId="1306"/>
    <cellStyle name="Cálculo 2 2 7" xfId="490"/>
    <cellStyle name="Cálculo 2 2 7 2" xfId="1005"/>
    <cellStyle name="Cálculo 2 2 7 3" xfId="1356"/>
    <cellStyle name="Cálculo 2 2 8" xfId="558"/>
    <cellStyle name="Cálculo 2 2 8 2" xfId="1073"/>
    <cellStyle name="Cálculo 2 2 8 3" xfId="1424"/>
    <cellStyle name="Cálculo 2 2 9" xfId="538"/>
    <cellStyle name="Cálculo 2 2 9 2" xfId="1053"/>
    <cellStyle name="Cálculo 2 2 9 3" xfId="1404"/>
    <cellStyle name="Cálculo 2 3" xfId="110"/>
    <cellStyle name="Cálculo 2 3 10" xfId="519"/>
    <cellStyle name="Cálculo 2 3 10 2" xfId="1034"/>
    <cellStyle name="Cálculo 2 3 10 3" xfId="1385"/>
    <cellStyle name="Cálculo 2 3 11" xfId="606"/>
    <cellStyle name="Cálculo 2 3 11 2" xfId="1121"/>
    <cellStyle name="Cálculo 2 3 11 3" xfId="1472"/>
    <cellStyle name="Cálculo 2 3 12" xfId="649"/>
    <cellStyle name="Cálculo 2 3 12 2" xfId="1164"/>
    <cellStyle name="Cálculo 2 3 12 3" xfId="1515"/>
    <cellStyle name="Cálculo 2 3 2" xfId="267"/>
    <cellStyle name="Cálculo 2 3 2 2" xfId="1199"/>
    <cellStyle name="Cálculo 2 3 3" xfId="378"/>
    <cellStyle name="Cálculo 2 3 3 2" xfId="893"/>
    <cellStyle name="Cálculo 2 3 3 3" xfId="1244"/>
    <cellStyle name="Cálculo 2 3 4" xfId="411"/>
    <cellStyle name="Cálculo 2 3 4 2" xfId="926"/>
    <cellStyle name="Cálculo 2 3 4 3" xfId="1277"/>
    <cellStyle name="Cálculo 2 3 5" xfId="465"/>
    <cellStyle name="Cálculo 2 3 5 2" xfId="980"/>
    <cellStyle name="Cálculo 2 3 5 3" xfId="1331"/>
    <cellStyle name="Cálculo 2 3 6" xfId="391"/>
    <cellStyle name="Cálculo 2 3 6 2" xfId="906"/>
    <cellStyle name="Cálculo 2 3 6 3" xfId="1257"/>
    <cellStyle name="Cálculo 2 3 7" xfId="494"/>
    <cellStyle name="Cálculo 2 3 7 2" xfId="1009"/>
    <cellStyle name="Cálculo 2 3 7 3" xfId="1360"/>
    <cellStyle name="Cálculo 2 3 8" xfId="562"/>
    <cellStyle name="Cálculo 2 3 8 2" xfId="1077"/>
    <cellStyle name="Cálculo 2 3 8 3" xfId="1428"/>
    <cellStyle name="Cálculo 2 3 9" xfId="318"/>
    <cellStyle name="Cálculo 2 3 9 2" xfId="833"/>
    <cellStyle name="Cálculo 2 3 9 3" xfId="1179"/>
    <cellStyle name="Cálculo 2 4" xfId="102"/>
    <cellStyle name="Cálculo 2 4 10" xfId="347"/>
    <cellStyle name="Cálculo 2 4 10 2" xfId="862"/>
    <cellStyle name="Cálculo 2 4 10 3" xfId="1165"/>
    <cellStyle name="Cálculo 2 4 11" xfId="601"/>
    <cellStyle name="Cálculo 2 4 11 2" xfId="1116"/>
    <cellStyle name="Cálculo 2 4 11 3" xfId="1467"/>
    <cellStyle name="Cálculo 2 4 12" xfId="612"/>
    <cellStyle name="Cálculo 2 4 12 2" xfId="1127"/>
    <cellStyle name="Cálculo 2 4 12 3" xfId="1478"/>
    <cellStyle name="Cálculo 2 4 2" xfId="259"/>
    <cellStyle name="Cálculo 2 4 2 2" xfId="770"/>
    <cellStyle name="Cálculo 2 4 3" xfId="293"/>
    <cellStyle name="Cálculo 2 4 3 2" xfId="808"/>
    <cellStyle name="Cálculo 2 4 3 3" xfId="1187"/>
    <cellStyle name="Cálculo 2 4 4" xfId="403"/>
    <cellStyle name="Cálculo 2 4 4 2" xfId="918"/>
    <cellStyle name="Cálculo 2 4 4 3" xfId="1269"/>
    <cellStyle name="Cálculo 2 4 5" xfId="457"/>
    <cellStyle name="Cálculo 2 4 5 2" xfId="972"/>
    <cellStyle name="Cálculo 2 4 5 3" xfId="1323"/>
    <cellStyle name="Cálculo 2 4 6" xfId="423"/>
    <cellStyle name="Cálculo 2 4 6 2" xfId="938"/>
    <cellStyle name="Cálculo 2 4 6 3" xfId="1289"/>
    <cellStyle name="Cálculo 2 4 7" xfId="290"/>
    <cellStyle name="Cálculo 2 4 7 2" xfId="805"/>
    <cellStyle name="Cálculo 2 4 7 3" xfId="1189"/>
    <cellStyle name="Cálculo 2 4 8" xfId="554"/>
    <cellStyle name="Cálculo 2 4 8 2" xfId="1069"/>
    <cellStyle name="Cálculo 2 4 8 3" xfId="1420"/>
    <cellStyle name="Cálculo 2 4 9" xfId="359"/>
    <cellStyle name="Cálculo 2 4 9 2" xfId="874"/>
    <cellStyle name="Cálculo 2 4 9 3" xfId="1225"/>
    <cellStyle name="Cálculo 2 5" xfId="135"/>
    <cellStyle name="Cálculo 2 5 2" xfId="278"/>
    <cellStyle name="Cálculo 2 5 2 2" xfId="1193"/>
    <cellStyle name="Cálculo 2 5 3" xfId="789"/>
    <cellStyle name="Cálculo 2 6" xfId="243"/>
    <cellStyle name="Cálculo 2 6 2" xfId="791"/>
    <cellStyle name="Cálculo 2 7" xfId="328"/>
    <cellStyle name="Cálculo 2 7 2" xfId="843"/>
    <cellStyle name="Cálculo 2 7 3" xfId="777"/>
    <cellStyle name="Cálculo 2 8" xfId="301"/>
    <cellStyle name="Cálculo 2 8 2" xfId="816"/>
    <cellStyle name="Cálculo 2 8 3" xfId="755"/>
    <cellStyle name="Cálculo 2 9" xfId="338"/>
    <cellStyle name="Cálculo 2 9 2" xfId="853"/>
    <cellStyle name="Cálculo 2 9 3" xfId="739"/>
    <cellStyle name="Cálculo 3" xfId="47"/>
    <cellStyle name="Cálculo 3 10" xfId="304"/>
    <cellStyle name="Cálculo 3 10 2" xfId="819"/>
    <cellStyle name="Cálculo 3 10 3" xfId="753"/>
    <cellStyle name="Cálculo 3 11" xfId="436"/>
    <cellStyle name="Cálculo 3 11 2" xfId="951"/>
    <cellStyle name="Cálculo 3 11 3" xfId="1302"/>
    <cellStyle name="Cálculo 3 12" xfId="576"/>
    <cellStyle name="Cálculo 3 12 2" xfId="1091"/>
    <cellStyle name="Cálculo 3 12 3" xfId="1442"/>
    <cellStyle name="Cálculo 3 13" xfId="600"/>
    <cellStyle name="Cálculo 3 13 2" xfId="1115"/>
    <cellStyle name="Cálculo 3 13 3" xfId="1466"/>
    <cellStyle name="Cálculo 3 14" xfId="615"/>
    <cellStyle name="Cálculo 3 14 2" xfId="1130"/>
    <cellStyle name="Cálculo 3 14 3" xfId="1481"/>
    <cellStyle name="Cálculo 3 15" xfId="643"/>
    <cellStyle name="Cálculo 3 15 2" xfId="1158"/>
    <cellStyle name="Cálculo 3 15 3" xfId="1509"/>
    <cellStyle name="Cálculo 3 2" xfId="107"/>
    <cellStyle name="Cálculo 3 2 10" xfId="533"/>
    <cellStyle name="Cálculo 3 2 10 2" xfId="1048"/>
    <cellStyle name="Cálculo 3 2 10 3" xfId="1399"/>
    <cellStyle name="Cálculo 3 2 11" xfId="619"/>
    <cellStyle name="Cálculo 3 2 11 2" xfId="1134"/>
    <cellStyle name="Cálculo 3 2 11 3" xfId="1485"/>
    <cellStyle name="Cálculo 3 2 12" xfId="607"/>
    <cellStyle name="Cálculo 3 2 12 2" xfId="1122"/>
    <cellStyle name="Cálculo 3 2 12 3" xfId="1473"/>
    <cellStyle name="Cálculo 3 2 2" xfId="264"/>
    <cellStyle name="Cálculo 3 2 2 2" xfId="1202"/>
    <cellStyle name="Cálculo 3 2 3" xfId="375"/>
    <cellStyle name="Cálculo 3 2 3 2" xfId="890"/>
    <cellStyle name="Cálculo 3 2 3 3" xfId="1241"/>
    <cellStyle name="Cálculo 3 2 4" xfId="408"/>
    <cellStyle name="Cálculo 3 2 4 2" xfId="923"/>
    <cellStyle name="Cálculo 3 2 4 3" xfId="1274"/>
    <cellStyle name="Cálculo 3 2 5" xfId="462"/>
    <cellStyle name="Cálculo 3 2 5 2" xfId="977"/>
    <cellStyle name="Cálculo 3 2 5 3" xfId="1328"/>
    <cellStyle name="Cálculo 3 2 6" xfId="312"/>
    <cellStyle name="Cálculo 3 2 6 2" xfId="827"/>
    <cellStyle name="Cálculo 3 2 6 3" xfId="1181"/>
    <cellStyle name="Cálculo 3 2 7" xfId="326"/>
    <cellStyle name="Cálculo 3 2 7 2" xfId="841"/>
    <cellStyle name="Cálculo 3 2 7 3" xfId="742"/>
    <cellStyle name="Cálculo 3 2 8" xfId="559"/>
    <cellStyle name="Cálculo 3 2 8 2" xfId="1074"/>
    <cellStyle name="Cálculo 3 2 8 3" xfId="1425"/>
    <cellStyle name="Cálculo 3 2 9" xfId="367"/>
    <cellStyle name="Cálculo 3 2 9 2" xfId="882"/>
    <cellStyle name="Cálculo 3 2 9 3" xfId="1233"/>
    <cellStyle name="Cálculo 3 3" xfId="109"/>
    <cellStyle name="Cálculo 3 3 10" xfId="588"/>
    <cellStyle name="Cálculo 3 3 10 2" xfId="1103"/>
    <cellStyle name="Cálculo 3 3 10 3" xfId="1454"/>
    <cellStyle name="Cálculo 3 3 11" xfId="628"/>
    <cellStyle name="Cálculo 3 3 11 2" xfId="1143"/>
    <cellStyle name="Cálculo 3 3 11 3" xfId="1494"/>
    <cellStyle name="Cálculo 3 3 12" xfId="640"/>
    <cellStyle name="Cálculo 3 3 12 2" xfId="1155"/>
    <cellStyle name="Cálculo 3 3 12 3" xfId="1506"/>
    <cellStyle name="Cálculo 3 3 2" xfId="266"/>
    <cellStyle name="Cálculo 3 3 2 2" xfId="1200"/>
    <cellStyle name="Cálculo 3 3 3" xfId="377"/>
    <cellStyle name="Cálculo 3 3 3 2" xfId="892"/>
    <cellStyle name="Cálculo 3 3 3 3" xfId="1243"/>
    <cellStyle name="Cálculo 3 3 4" xfId="410"/>
    <cellStyle name="Cálculo 3 3 4 2" xfId="925"/>
    <cellStyle name="Cálculo 3 3 4 3" xfId="1276"/>
    <cellStyle name="Cálculo 3 3 5" xfId="464"/>
    <cellStyle name="Cálculo 3 3 5 2" xfId="979"/>
    <cellStyle name="Cálculo 3 3 5 3" xfId="1330"/>
    <cellStyle name="Cálculo 3 3 6" xfId="443"/>
    <cellStyle name="Cálculo 3 3 6 2" xfId="958"/>
    <cellStyle name="Cálculo 3 3 6 3" xfId="1309"/>
    <cellStyle name="Cálculo 3 3 7" xfId="435"/>
    <cellStyle name="Cálculo 3 3 7 2" xfId="950"/>
    <cellStyle name="Cálculo 3 3 7 3" xfId="1301"/>
    <cellStyle name="Cálculo 3 3 8" xfId="561"/>
    <cellStyle name="Cálculo 3 3 8 2" xfId="1076"/>
    <cellStyle name="Cálculo 3 3 8 3" xfId="1427"/>
    <cellStyle name="Cálculo 3 3 9" xfId="541"/>
    <cellStyle name="Cálculo 3 3 9 2" xfId="1056"/>
    <cellStyle name="Cálculo 3 3 9 3" xfId="1407"/>
    <cellStyle name="Cálculo 3 4" xfId="97"/>
    <cellStyle name="Cálculo 3 4 10" xfId="507"/>
    <cellStyle name="Cálculo 3 4 10 2" xfId="1022"/>
    <cellStyle name="Cálculo 3 4 10 3" xfId="1373"/>
    <cellStyle name="Cálculo 3 4 11" xfId="616"/>
    <cellStyle name="Cálculo 3 4 11 2" xfId="1131"/>
    <cellStyle name="Cálculo 3 4 11 3" xfId="1482"/>
    <cellStyle name="Cálculo 3 4 12" xfId="604"/>
    <cellStyle name="Cálculo 3 4 12 2" xfId="1119"/>
    <cellStyle name="Cálculo 3 4 12 3" xfId="1470"/>
    <cellStyle name="Cálculo 3 4 2" xfId="254"/>
    <cellStyle name="Cálculo 3 4 2 2" xfId="793"/>
    <cellStyle name="Cálculo 3 4 3" xfId="299"/>
    <cellStyle name="Cálculo 3 4 3 2" xfId="814"/>
    <cellStyle name="Cálculo 3 4 3 3" xfId="756"/>
    <cellStyle name="Cálculo 3 4 4" xfId="398"/>
    <cellStyle name="Cálculo 3 4 4 2" xfId="913"/>
    <cellStyle name="Cálculo 3 4 4 3" xfId="1264"/>
    <cellStyle name="Cálculo 3 4 5" xfId="452"/>
    <cellStyle name="Cálculo 3 4 5 2" xfId="967"/>
    <cellStyle name="Cálculo 3 4 5 3" xfId="1318"/>
    <cellStyle name="Cálculo 3 4 6" xfId="370"/>
    <cellStyle name="Cálculo 3 4 6 2" xfId="885"/>
    <cellStyle name="Cálculo 3 4 6 3" xfId="1236"/>
    <cellStyle name="Cálculo 3 4 7" xfId="344"/>
    <cellStyle name="Cálculo 3 4 7 2" xfId="859"/>
    <cellStyle name="Cálculo 3 4 7 3" xfId="1168"/>
    <cellStyle name="Cálculo 3 4 8" xfId="549"/>
    <cellStyle name="Cálculo 3 4 8 2" xfId="1064"/>
    <cellStyle name="Cálculo 3 4 8 3" xfId="1415"/>
    <cellStyle name="Cálculo 3 4 9" xfId="479"/>
    <cellStyle name="Cálculo 3 4 9 2" xfId="994"/>
    <cellStyle name="Cálculo 3 4 9 3" xfId="1345"/>
    <cellStyle name="Cálculo 3 5" xfId="244"/>
    <cellStyle name="Cálculo 3 5 2" xfId="792"/>
    <cellStyle name="Cálculo 3 6" xfId="292"/>
    <cellStyle name="Cálculo 3 6 2" xfId="807"/>
    <cellStyle name="Cálculo 3 6 3" xfId="1188"/>
    <cellStyle name="Cálculo 3 7" xfId="337"/>
    <cellStyle name="Cálculo 3 7 2" xfId="852"/>
    <cellStyle name="Cálculo 3 7 3" xfId="774"/>
    <cellStyle name="Cálculo 3 8" xfId="315"/>
    <cellStyle name="Cálculo 3 8 2" xfId="830"/>
    <cellStyle name="Cálculo 3 8 3" xfId="778"/>
    <cellStyle name="Cálculo 3 9" xfId="478"/>
    <cellStyle name="Cálculo 3 9 2" xfId="993"/>
    <cellStyle name="Cálculo 3 9 3" xfId="1344"/>
    <cellStyle name="Cálculo 4" xfId="45"/>
    <cellStyle name="Cálculo 4 10" xfId="505"/>
    <cellStyle name="Cálculo 4 10 2" xfId="1020"/>
    <cellStyle name="Cálculo 4 10 3" xfId="1371"/>
    <cellStyle name="Cálculo 4 11" xfId="508"/>
    <cellStyle name="Cálculo 4 11 2" xfId="1023"/>
    <cellStyle name="Cálculo 4 11 3" xfId="1374"/>
    <cellStyle name="Cálculo 4 12" xfId="489"/>
    <cellStyle name="Cálculo 4 12 2" xfId="1004"/>
    <cellStyle name="Cálculo 4 12 3" xfId="1355"/>
    <cellStyle name="Cálculo 4 13" xfId="536"/>
    <cellStyle name="Cálculo 4 13 2" xfId="1051"/>
    <cellStyle name="Cálculo 4 13 3" xfId="1402"/>
    <cellStyle name="Cálculo 4 14" xfId="622"/>
    <cellStyle name="Cálculo 4 14 2" xfId="1137"/>
    <cellStyle name="Cálculo 4 14 3" xfId="1488"/>
    <cellStyle name="Cálculo 4 15" xfId="574"/>
    <cellStyle name="Cálculo 4 15 2" xfId="1089"/>
    <cellStyle name="Cálculo 4 15 3" xfId="1440"/>
    <cellStyle name="Cálculo 4 2" xfId="105"/>
    <cellStyle name="Cálculo 4 2 10" xfId="439"/>
    <cellStyle name="Cálculo 4 2 10 2" xfId="954"/>
    <cellStyle name="Cálculo 4 2 10 3" xfId="1305"/>
    <cellStyle name="Cálculo 4 2 11" xfId="596"/>
    <cellStyle name="Cálculo 4 2 11 2" xfId="1111"/>
    <cellStyle name="Cálculo 4 2 11 3" xfId="1462"/>
    <cellStyle name="Cálculo 4 2 12" xfId="636"/>
    <cellStyle name="Cálculo 4 2 12 2" xfId="1151"/>
    <cellStyle name="Cálculo 4 2 12 3" xfId="1502"/>
    <cellStyle name="Cálculo 4 2 2" xfId="262"/>
    <cellStyle name="Cálculo 4 2 2 2" xfId="763"/>
    <cellStyle name="Cálculo 4 2 3" xfId="373"/>
    <cellStyle name="Cálculo 4 2 3 2" xfId="888"/>
    <cellStyle name="Cálculo 4 2 3 3" xfId="1239"/>
    <cellStyle name="Cálculo 4 2 4" xfId="406"/>
    <cellStyle name="Cálculo 4 2 4 2" xfId="921"/>
    <cellStyle name="Cálculo 4 2 4 3" xfId="1272"/>
    <cellStyle name="Cálculo 4 2 5" xfId="460"/>
    <cellStyle name="Cálculo 4 2 5 2" xfId="975"/>
    <cellStyle name="Cálculo 4 2 5 3" xfId="1326"/>
    <cellStyle name="Cálculo 4 2 6" xfId="424"/>
    <cellStyle name="Cálculo 4 2 6 2" xfId="939"/>
    <cellStyle name="Cálculo 4 2 6 3" xfId="1290"/>
    <cellStyle name="Cálculo 4 2 7" xfId="481"/>
    <cellStyle name="Cálculo 4 2 7 2" xfId="996"/>
    <cellStyle name="Cálculo 4 2 7 3" xfId="1347"/>
    <cellStyle name="Cálculo 4 2 8" xfId="557"/>
    <cellStyle name="Cálculo 4 2 8 2" xfId="1072"/>
    <cellStyle name="Cálculo 4 2 8 3" xfId="1423"/>
    <cellStyle name="Cálculo 4 2 9" xfId="526"/>
    <cellStyle name="Cálculo 4 2 9 2" xfId="1041"/>
    <cellStyle name="Cálculo 4 2 9 3" xfId="1392"/>
    <cellStyle name="Cálculo 4 3" xfId="111"/>
    <cellStyle name="Cálculo 4 3 10" xfId="544"/>
    <cellStyle name="Cálculo 4 3 10 2" xfId="1059"/>
    <cellStyle name="Cálculo 4 3 10 3" xfId="1410"/>
    <cellStyle name="Cálculo 4 3 11" xfId="618"/>
    <cellStyle name="Cálculo 4 3 11 2" xfId="1133"/>
    <cellStyle name="Cálculo 4 3 11 3" xfId="1484"/>
    <cellStyle name="Cálculo 4 3 12" xfId="644"/>
    <cellStyle name="Cálculo 4 3 12 2" xfId="1159"/>
    <cellStyle name="Cálculo 4 3 12 3" xfId="1510"/>
    <cellStyle name="Cálculo 4 3 2" xfId="268"/>
    <cellStyle name="Cálculo 4 3 2 2" xfId="1198"/>
    <cellStyle name="Cálculo 4 3 3" xfId="379"/>
    <cellStyle name="Cálculo 4 3 3 2" xfId="894"/>
    <cellStyle name="Cálculo 4 3 3 3" xfId="1245"/>
    <cellStyle name="Cálculo 4 3 4" xfId="412"/>
    <cellStyle name="Cálculo 4 3 4 2" xfId="927"/>
    <cellStyle name="Cálculo 4 3 4 3" xfId="1278"/>
    <cellStyle name="Cálculo 4 3 5" xfId="466"/>
    <cellStyle name="Cálculo 4 3 5 2" xfId="981"/>
    <cellStyle name="Cálculo 4 3 5 3" xfId="1332"/>
    <cellStyle name="Cálculo 4 3 6" xfId="446"/>
    <cellStyle name="Cálculo 4 3 6 2" xfId="961"/>
    <cellStyle name="Cálculo 4 3 6 3" xfId="1312"/>
    <cellStyle name="Cálculo 4 3 7" xfId="282"/>
    <cellStyle name="Cálculo 4 3 7 2" xfId="797"/>
    <cellStyle name="Cálculo 4 3 7 3" xfId="759"/>
    <cellStyle name="Cálculo 4 3 8" xfId="563"/>
    <cellStyle name="Cálculo 4 3 8 2" xfId="1078"/>
    <cellStyle name="Cálculo 4 3 8 3" xfId="1429"/>
    <cellStyle name="Cálculo 4 3 9" xfId="543"/>
    <cellStyle name="Cálculo 4 3 9 2" xfId="1058"/>
    <cellStyle name="Cálculo 4 3 9 3" xfId="1409"/>
    <cellStyle name="Cálculo 4 4" xfId="103"/>
    <cellStyle name="Cálculo 4 4 10" xfId="582"/>
    <cellStyle name="Cálculo 4 4 10 2" xfId="1097"/>
    <cellStyle name="Cálculo 4 4 10 3" xfId="1448"/>
    <cellStyle name="Cálculo 4 4 11" xfId="614"/>
    <cellStyle name="Cálculo 4 4 11 2" xfId="1129"/>
    <cellStyle name="Cálculo 4 4 11 3" xfId="1480"/>
    <cellStyle name="Cálculo 4 4 12" xfId="594"/>
    <cellStyle name="Cálculo 4 4 12 2" xfId="1109"/>
    <cellStyle name="Cálculo 4 4 12 3" xfId="1460"/>
    <cellStyle name="Cálculo 4 4 2" xfId="260"/>
    <cellStyle name="Cálculo 4 4 2 2" xfId="765"/>
    <cellStyle name="Cálculo 4 4 3" xfId="371"/>
    <cellStyle name="Cálculo 4 4 3 2" xfId="886"/>
    <cellStyle name="Cálculo 4 4 3 3" xfId="1237"/>
    <cellStyle name="Cálculo 4 4 4" xfId="404"/>
    <cellStyle name="Cálculo 4 4 4 2" xfId="919"/>
    <cellStyle name="Cálculo 4 4 4 3" xfId="1270"/>
    <cellStyle name="Cálculo 4 4 5" xfId="458"/>
    <cellStyle name="Cálculo 4 4 5 2" xfId="973"/>
    <cellStyle name="Cálculo 4 4 5 3" xfId="1324"/>
    <cellStyle name="Cálculo 4 4 6" xfId="289"/>
    <cellStyle name="Cálculo 4 4 6 2" xfId="804"/>
    <cellStyle name="Cálculo 4 4 6 3" xfId="1190"/>
    <cellStyle name="Cálculo 4 4 7" xfId="496"/>
    <cellStyle name="Cálculo 4 4 7 2" xfId="1011"/>
    <cellStyle name="Cálculo 4 4 7 3" xfId="1362"/>
    <cellStyle name="Cálculo 4 4 8" xfId="555"/>
    <cellStyle name="Cálculo 4 4 8 2" xfId="1070"/>
    <cellStyle name="Cálculo 4 4 8 3" xfId="1421"/>
    <cellStyle name="Cálculo 4 4 9" xfId="485"/>
    <cellStyle name="Cálculo 4 4 9 2" xfId="1000"/>
    <cellStyle name="Cálculo 4 4 9 3" xfId="1351"/>
    <cellStyle name="Cálculo 4 5" xfId="242"/>
    <cellStyle name="Cálculo 4 5 2" xfId="764"/>
    <cellStyle name="Cálculo 4 6" xfId="327"/>
    <cellStyle name="Cálculo 4 6 2" xfId="842"/>
    <cellStyle name="Cálculo 4 6 3" xfId="744"/>
    <cellStyle name="Cálculo 4 7" xfId="321"/>
    <cellStyle name="Cálculo 4 7 2" xfId="836"/>
    <cellStyle name="Cálculo 4 7 3" xfId="1176"/>
    <cellStyle name="Cálculo 4 8" xfId="356"/>
    <cellStyle name="Cálculo 4 8 2" xfId="871"/>
    <cellStyle name="Cálculo 4 8 3" xfId="1222"/>
    <cellStyle name="Cálculo 4 9" xfId="369"/>
    <cellStyle name="Cálculo 4 9 2" xfId="884"/>
    <cellStyle name="Cálculo 4 9 3" xfId="1235"/>
    <cellStyle name="Cálculo 5" xfId="695"/>
    <cellStyle name="Cálculo 5 2" xfId="1206"/>
    <cellStyle name="Cálculo 5 3" xfId="1517"/>
    <cellStyle name="Célula de Verificação 2" xfId="48"/>
    <cellStyle name="Célula de Verificação 3" xfId="696"/>
    <cellStyle name="Célula Vinculada 2" xfId="49"/>
    <cellStyle name="Célula Vinculada 3" xfId="697"/>
    <cellStyle name="Check Cell" xfId="698"/>
    <cellStyle name="Data" xfId="136"/>
    <cellStyle name="Ênfase1 2" xfId="50"/>
    <cellStyle name="Ênfase1 2 2" xfId="137"/>
    <cellStyle name="Ênfase1 3" xfId="699"/>
    <cellStyle name="Ênfase2 2" xfId="51"/>
    <cellStyle name="Ênfase2 3" xfId="700"/>
    <cellStyle name="Ênfase3 2" xfId="52"/>
    <cellStyle name="Ênfase3 3" xfId="701"/>
    <cellStyle name="Ênfase4 2" xfId="53"/>
    <cellStyle name="Ênfase4 2 2" xfId="138"/>
    <cellStyle name="Ênfase4 3" xfId="702"/>
    <cellStyle name="Ênfase5 2" xfId="54"/>
    <cellStyle name="Ênfase5 3" xfId="703"/>
    <cellStyle name="Ênfase6 2" xfId="55"/>
    <cellStyle name="Ênfase6 3" xfId="704"/>
    <cellStyle name="Entrada 2" xfId="56"/>
    <cellStyle name="Entrada 2 10" xfId="323"/>
    <cellStyle name="Entrada 2 10 2" xfId="838"/>
    <cellStyle name="Entrada 2 10 3" xfId="1174"/>
    <cellStyle name="Entrada 2 11" xfId="511"/>
    <cellStyle name="Entrada 2 11 2" xfId="1026"/>
    <cellStyle name="Entrada 2 11 3" xfId="1377"/>
    <cellStyle name="Entrada 2 12" xfId="501"/>
    <cellStyle name="Entrada 2 12 2" xfId="1016"/>
    <cellStyle name="Entrada 2 12 3" xfId="1367"/>
    <cellStyle name="Entrada 2 13" xfId="581"/>
    <cellStyle name="Entrada 2 13 2" xfId="1096"/>
    <cellStyle name="Entrada 2 13 3" xfId="1447"/>
    <cellStyle name="Entrada 2 14" xfId="506"/>
    <cellStyle name="Entrada 2 14 2" xfId="1021"/>
    <cellStyle name="Entrada 2 14 3" xfId="1372"/>
    <cellStyle name="Entrada 2 15" xfId="623"/>
    <cellStyle name="Entrada 2 15 2" xfId="1138"/>
    <cellStyle name="Entrada 2 15 3" xfId="1489"/>
    <cellStyle name="Entrada 2 2" xfId="112"/>
    <cellStyle name="Entrada 2 2 10" xfId="535"/>
    <cellStyle name="Entrada 2 2 10 2" xfId="1050"/>
    <cellStyle name="Entrada 2 2 10 3" xfId="1401"/>
    <cellStyle name="Entrada 2 2 11" xfId="631"/>
    <cellStyle name="Entrada 2 2 11 2" xfId="1146"/>
    <cellStyle name="Entrada 2 2 11 3" xfId="1497"/>
    <cellStyle name="Entrada 2 2 12" xfId="599"/>
    <cellStyle name="Entrada 2 2 12 2" xfId="1114"/>
    <cellStyle name="Entrada 2 2 12 3" xfId="1465"/>
    <cellStyle name="Entrada 2 2 2" xfId="269"/>
    <cellStyle name="Entrada 2 2 2 2" xfId="1197"/>
    <cellStyle name="Entrada 2 2 3" xfId="380"/>
    <cellStyle name="Entrada 2 2 3 2" xfId="895"/>
    <cellStyle name="Entrada 2 2 3 3" xfId="1246"/>
    <cellStyle name="Entrada 2 2 4" xfId="413"/>
    <cellStyle name="Entrada 2 2 4 2" xfId="928"/>
    <cellStyle name="Entrada 2 2 4 3" xfId="1279"/>
    <cellStyle name="Entrada 2 2 5" xfId="467"/>
    <cellStyle name="Entrada 2 2 5 2" xfId="982"/>
    <cellStyle name="Entrada 2 2 5 3" xfId="1333"/>
    <cellStyle name="Entrada 2 2 6" xfId="426"/>
    <cellStyle name="Entrada 2 2 6 2" xfId="941"/>
    <cellStyle name="Entrada 2 2 6 3" xfId="1292"/>
    <cellStyle name="Entrada 2 2 7" xfId="331"/>
    <cellStyle name="Entrada 2 2 7 2" xfId="846"/>
    <cellStyle name="Entrada 2 2 7 3" xfId="776"/>
    <cellStyle name="Entrada 2 2 8" xfId="564"/>
    <cellStyle name="Entrada 2 2 8 2" xfId="1079"/>
    <cellStyle name="Entrada 2 2 8 3" xfId="1430"/>
    <cellStyle name="Entrada 2 2 9" xfId="514"/>
    <cellStyle name="Entrada 2 2 9 2" xfId="1029"/>
    <cellStyle name="Entrada 2 2 9 3" xfId="1380"/>
    <cellStyle name="Entrada 2 3" xfId="104"/>
    <cellStyle name="Entrada 2 3 10" xfId="491"/>
    <cellStyle name="Entrada 2 3 10 2" xfId="1006"/>
    <cellStyle name="Entrada 2 3 10 3" xfId="1357"/>
    <cellStyle name="Entrada 2 3 11" xfId="632"/>
    <cellStyle name="Entrada 2 3 11 2" xfId="1147"/>
    <cellStyle name="Entrada 2 3 11 3" xfId="1498"/>
    <cellStyle name="Entrada 2 3 12" xfId="624"/>
    <cellStyle name="Entrada 2 3 12 2" xfId="1139"/>
    <cellStyle name="Entrada 2 3 12 3" xfId="1490"/>
    <cellStyle name="Entrada 2 3 2" xfId="261"/>
    <cellStyle name="Entrada 2 3 2 2" xfId="1204"/>
    <cellStyle name="Entrada 2 3 3" xfId="372"/>
    <cellStyle name="Entrada 2 3 3 2" xfId="887"/>
    <cellStyle name="Entrada 2 3 3 3" xfId="1238"/>
    <cellStyle name="Entrada 2 3 4" xfId="405"/>
    <cellStyle name="Entrada 2 3 4 2" xfId="920"/>
    <cellStyle name="Entrada 2 3 4 3" xfId="1271"/>
    <cellStyle name="Entrada 2 3 5" xfId="459"/>
    <cellStyle name="Entrada 2 3 5 2" xfId="974"/>
    <cellStyle name="Entrada 2 3 5 3" xfId="1325"/>
    <cellStyle name="Entrada 2 3 6" xfId="333"/>
    <cellStyle name="Entrada 2 3 6 2" xfId="848"/>
    <cellStyle name="Entrada 2 3 6 3" xfId="1171"/>
    <cellStyle name="Entrada 2 3 7" xfId="434"/>
    <cellStyle name="Entrada 2 3 7 2" xfId="949"/>
    <cellStyle name="Entrada 2 3 7 3" xfId="1300"/>
    <cellStyle name="Entrada 2 3 8" xfId="556"/>
    <cellStyle name="Entrada 2 3 8 2" xfId="1071"/>
    <cellStyle name="Entrada 2 3 8 3" xfId="1422"/>
    <cellStyle name="Entrada 2 3 9" xfId="528"/>
    <cellStyle name="Entrada 2 3 9 2" xfId="1043"/>
    <cellStyle name="Entrada 2 3 9 3" xfId="1394"/>
    <cellStyle name="Entrada 2 4" xfId="108"/>
    <cellStyle name="Entrada 2 4 10" xfId="579"/>
    <cellStyle name="Entrada 2 4 10 2" xfId="1094"/>
    <cellStyle name="Entrada 2 4 10 3" xfId="1445"/>
    <cellStyle name="Entrada 2 4 11" xfId="633"/>
    <cellStyle name="Entrada 2 4 11 2" xfId="1148"/>
    <cellStyle name="Entrada 2 4 11 3" xfId="1499"/>
    <cellStyle name="Entrada 2 4 12" xfId="626"/>
    <cellStyle name="Entrada 2 4 12 2" xfId="1141"/>
    <cellStyle name="Entrada 2 4 12 3" xfId="1492"/>
    <cellStyle name="Entrada 2 4 2" xfId="265"/>
    <cellStyle name="Entrada 2 4 2 2" xfId="1201"/>
    <cellStyle name="Entrada 2 4 3" xfId="376"/>
    <cellStyle name="Entrada 2 4 3 2" xfId="891"/>
    <cellStyle name="Entrada 2 4 3 3" xfId="1242"/>
    <cellStyle name="Entrada 2 4 4" xfId="409"/>
    <cellStyle name="Entrada 2 4 4 2" xfId="924"/>
    <cellStyle name="Entrada 2 4 4 3" xfId="1275"/>
    <cellStyle name="Entrada 2 4 5" xfId="463"/>
    <cellStyle name="Entrada 2 4 5 2" xfId="978"/>
    <cellStyle name="Entrada 2 4 5 3" xfId="1329"/>
    <cellStyle name="Entrada 2 4 6" xfId="425"/>
    <cellStyle name="Entrada 2 4 6 2" xfId="940"/>
    <cellStyle name="Entrada 2 4 6 3" xfId="1291"/>
    <cellStyle name="Entrada 2 4 7" xfId="447"/>
    <cellStyle name="Entrada 2 4 7 2" xfId="962"/>
    <cellStyle name="Entrada 2 4 7 3" xfId="1313"/>
    <cellStyle name="Entrada 2 4 8" xfId="560"/>
    <cellStyle name="Entrada 2 4 8 2" xfId="1075"/>
    <cellStyle name="Entrada 2 4 8 3" xfId="1426"/>
    <cellStyle name="Entrada 2 4 9" xfId="523"/>
    <cellStyle name="Entrada 2 4 9 2" xfId="1038"/>
    <cellStyle name="Entrada 2 4 9 3" xfId="1389"/>
    <cellStyle name="Entrada 2 5" xfId="245"/>
    <cellStyle name="Entrada 2 5 2" xfId="768"/>
    <cellStyle name="Entrada 2 6" xfId="322"/>
    <cellStyle name="Entrada 2 6 2" xfId="837"/>
    <cellStyle name="Entrada 2 6 3" xfId="1175"/>
    <cellStyle name="Entrada 2 7" xfId="329"/>
    <cellStyle name="Entrada 2 7 2" xfId="844"/>
    <cellStyle name="Entrada 2 7 3" xfId="743"/>
    <cellStyle name="Entrada 2 8" xfId="287"/>
    <cellStyle name="Entrada 2 8 2" xfId="802"/>
    <cellStyle name="Entrada 2 8 3" xfId="758"/>
    <cellStyle name="Entrada 2 9" xfId="320"/>
    <cellStyle name="Entrada 2 9 2" xfId="835"/>
    <cellStyle name="Entrada 2 9 3" xfId="1177"/>
    <cellStyle name="Entrada 3" xfId="705"/>
    <cellStyle name="Entrada 3 2" xfId="1207"/>
    <cellStyle name="Entrada 3 3" xfId="1518"/>
    <cellStyle name="Excel Built-in Normal" xfId="730"/>
    <cellStyle name="Explanatory Text" xfId="706"/>
    <cellStyle name="Fixo" xfId="139"/>
    <cellStyle name="Good" xfId="707"/>
    <cellStyle name="Heading" xfId="140"/>
    <cellStyle name="Heading 1" xfId="708"/>
    <cellStyle name="Heading 2" xfId="709"/>
    <cellStyle name="Heading 3" xfId="710"/>
    <cellStyle name="Heading 4" xfId="711"/>
    <cellStyle name="Heading1" xfId="141"/>
    <cellStyle name="Hiperlink 2" xfId="92"/>
    <cellStyle name="Hyperlink 2" xfId="142"/>
    <cellStyle name="Incorreto 2" xfId="57"/>
    <cellStyle name="Incorreto 3" xfId="712"/>
    <cellStyle name="Input" xfId="713"/>
    <cellStyle name="Input 2" xfId="1208"/>
    <cellStyle name="Input 3" xfId="1519"/>
    <cellStyle name="Linked Cell" xfId="714"/>
    <cellStyle name="Moeda" xfId="2" builtinId="4"/>
    <cellStyle name="Moeda 2" xfId="14"/>
    <cellStyle name="Moeda 2 2" xfId="59"/>
    <cellStyle name="Moeda 2 3" xfId="58"/>
    <cellStyle name="Moeda 2 4" xfId="144"/>
    <cellStyle name="Moeda 3" xfId="60"/>
    <cellStyle name="Moeda 3 2" xfId="61"/>
    <cellStyle name="Moeda 3 2 2" xfId="146"/>
    <cellStyle name="Moeda 3 3" xfId="145"/>
    <cellStyle name="Moeda 4" xfId="62"/>
    <cellStyle name="Moeda 4 2" xfId="147"/>
    <cellStyle name="Moeda 5" xfId="87"/>
    <cellStyle name="Moeda 6" xfId="143"/>
    <cellStyle name="Moeda 7" xfId="284"/>
    <cellStyle name="Moeda 7 2" xfId="799"/>
    <cellStyle name="Moeda 8" xfId="731"/>
    <cellStyle name="Moeda 9" xfId="737"/>
    <cellStyle name="Neutra 2" xfId="63"/>
    <cellStyle name="Neutra 3" xfId="715"/>
    <cellStyle name="Neutral" xfId="716"/>
    <cellStyle name="Normal" xfId="0" builtinId="0"/>
    <cellStyle name="Normal 10" xfId="148"/>
    <cellStyle name="Normal 11" xfId="149"/>
    <cellStyle name="Normal 12" xfId="150"/>
    <cellStyle name="Normal 13" xfId="151"/>
    <cellStyle name="Normal 14" xfId="152"/>
    <cellStyle name="Normal 15" xfId="153"/>
    <cellStyle name="Normal 16" xfId="154"/>
    <cellStyle name="Normal 17" xfId="155"/>
    <cellStyle name="Normal 18" xfId="156"/>
    <cellStyle name="Normal 19" xfId="157"/>
    <cellStyle name="Normal 2" xfId="4"/>
    <cellStyle name="Normal 2 10" xfId="159"/>
    <cellStyle name="Normal 2 11" xfId="160"/>
    <cellStyle name="Normal 2 12" xfId="161"/>
    <cellStyle name="Normal 2 13" xfId="162"/>
    <cellStyle name="Normal 2 14" xfId="163"/>
    <cellStyle name="Normal 2 15" xfId="164"/>
    <cellStyle name="Normal 2 16" xfId="165"/>
    <cellStyle name="Normal 2 17" xfId="166"/>
    <cellStyle name="Normal 2 18" xfId="167"/>
    <cellStyle name="Normal 2 19" xfId="168"/>
    <cellStyle name="Normal 2 2" xfId="9"/>
    <cellStyle name="Normal 2 20" xfId="169"/>
    <cellStyle name="Normal 2 21" xfId="170"/>
    <cellStyle name="Normal 2 22" xfId="158"/>
    <cellStyle name="Normal 2 3" xfId="64"/>
    <cellStyle name="Normal 2 4" xfId="65"/>
    <cellStyle name="Normal 2 5" xfId="171"/>
    <cellStyle name="Normal 2 6" xfId="172"/>
    <cellStyle name="Normal 2 7" xfId="173"/>
    <cellStyle name="Normal 2 8" xfId="174"/>
    <cellStyle name="Normal 2 9" xfId="175"/>
    <cellStyle name="Normal 20" xfId="176"/>
    <cellStyle name="Normal 21" xfId="177"/>
    <cellStyle name="Normal 22" xfId="178"/>
    <cellStyle name="Normal 23" xfId="179"/>
    <cellStyle name="Normal 24" xfId="180"/>
    <cellStyle name="Normal 25" xfId="181"/>
    <cellStyle name="Normal 26" xfId="182"/>
    <cellStyle name="Normal 27" xfId="183"/>
    <cellStyle name="Normal 28" xfId="184"/>
    <cellStyle name="Normal 29" xfId="185"/>
    <cellStyle name="Normal 3" xfId="11"/>
    <cellStyle name="Normal 3 2" xfId="66"/>
    <cellStyle name="Normal 3 3" xfId="85"/>
    <cellStyle name="Normal 3 3 2" xfId="732"/>
    <cellStyle name="Normal 3 4" xfId="88"/>
    <cellStyle name="Normal 3 5" xfId="91"/>
    <cellStyle name="Normal 3 6" xfId="186"/>
    <cellStyle name="Normal 30" xfId="187"/>
    <cellStyle name="Normal 31" xfId="188"/>
    <cellStyle name="Normal 32" xfId="189"/>
    <cellStyle name="Normal 33" xfId="190"/>
    <cellStyle name="Normal 34" xfId="191"/>
    <cellStyle name="Normal 35" xfId="192"/>
    <cellStyle name="Normal 36" xfId="193"/>
    <cellStyle name="Normal 37" xfId="194"/>
    <cellStyle name="Normal 38" xfId="195"/>
    <cellStyle name="Normal 39" xfId="196"/>
    <cellStyle name="Normal 4" xfId="67"/>
    <cellStyle name="Normal 4 2" xfId="197"/>
    <cellStyle name="Normal 40" xfId="198"/>
    <cellStyle name="Normal 41" xfId="199"/>
    <cellStyle name="Normal 42" xfId="200"/>
    <cellStyle name="Normal 43" xfId="201"/>
    <cellStyle name="Normal 44" xfId="202"/>
    <cellStyle name="Normal 45" xfId="203"/>
    <cellStyle name="Normal 46" xfId="204"/>
    <cellStyle name="Normal 47" xfId="205"/>
    <cellStyle name="Normal 48" xfId="206"/>
    <cellStyle name="Normal 49" xfId="207"/>
    <cellStyle name="Normal 5" xfId="15"/>
    <cellStyle name="Normal 6" xfId="86"/>
    <cellStyle name="Normal 6 2" xfId="209"/>
    <cellStyle name="Normal 6 3" xfId="208"/>
    <cellStyle name="Normal 7" xfId="6"/>
    <cellStyle name="Normal 7 2" xfId="210"/>
    <cellStyle name="Normal 8" xfId="211"/>
    <cellStyle name="Normal 9" xfId="212"/>
    <cellStyle name="Nota 2" xfId="68"/>
    <cellStyle name="Nota 2 10" xfId="495"/>
    <cellStyle name="Nota 2 10 2" xfId="1010"/>
    <cellStyle name="Nota 2 10 3" xfId="1361"/>
    <cellStyle name="Nota 2 11" xfId="444"/>
    <cellStyle name="Nota 2 11 2" xfId="959"/>
    <cellStyle name="Nota 2 11 3" xfId="1310"/>
    <cellStyle name="Nota 2 12" xfId="488"/>
    <cellStyle name="Nota 2 12 2" xfId="1003"/>
    <cellStyle name="Nota 2 12 3" xfId="1354"/>
    <cellStyle name="Nota 2 13" xfId="592"/>
    <cellStyle name="Nota 2 13 2" xfId="1107"/>
    <cellStyle name="Nota 2 13 3" xfId="1458"/>
    <cellStyle name="Nota 2 14" xfId="610"/>
    <cellStyle name="Nota 2 14 2" xfId="1125"/>
    <cellStyle name="Nota 2 14 3" xfId="1476"/>
    <cellStyle name="Nota 2 15" xfId="589"/>
    <cellStyle name="Nota 2 15 2" xfId="1104"/>
    <cellStyle name="Nota 2 15 3" xfId="1455"/>
    <cellStyle name="Nota 2 16" xfId="603"/>
    <cellStyle name="Nota 2 16 2" xfId="1118"/>
    <cellStyle name="Nota 2 16 3" xfId="1469"/>
    <cellStyle name="Nota 2 2" xfId="115"/>
    <cellStyle name="Nota 2 2 10" xfId="517"/>
    <cellStyle name="Nota 2 2 10 2" xfId="1032"/>
    <cellStyle name="Nota 2 2 10 3" xfId="1383"/>
    <cellStyle name="Nota 2 2 11" xfId="620"/>
    <cellStyle name="Nota 2 2 11 2" xfId="1135"/>
    <cellStyle name="Nota 2 2 11 3" xfId="1486"/>
    <cellStyle name="Nota 2 2 12" xfId="638"/>
    <cellStyle name="Nota 2 2 12 2" xfId="1153"/>
    <cellStyle name="Nota 2 2 12 3" xfId="1504"/>
    <cellStyle name="Nota 2 2 2" xfId="272"/>
    <cellStyle name="Nota 2 2 3" xfId="383"/>
    <cellStyle name="Nota 2 2 3 2" xfId="898"/>
    <cellStyle name="Nota 2 2 3 3" xfId="1249"/>
    <cellStyle name="Nota 2 2 4" xfId="416"/>
    <cellStyle name="Nota 2 2 4 2" xfId="931"/>
    <cellStyle name="Nota 2 2 4 3" xfId="1282"/>
    <cellStyle name="Nota 2 2 5" xfId="470"/>
    <cellStyle name="Nota 2 2 5 2" xfId="985"/>
    <cellStyle name="Nota 2 2 5 3" xfId="1336"/>
    <cellStyle name="Nota 2 2 6" xfId="389"/>
    <cellStyle name="Nota 2 2 6 2" xfId="904"/>
    <cellStyle name="Nota 2 2 6 3" xfId="1255"/>
    <cellStyle name="Nota 2 2 7" xfId="504"/>
    <cellStyle name="Nota 2 2 7 2" xfId="1019"/>
    <cellStyle name="Nota 2 2 7 3" xfId="1370"/>
    <cellStyle name="Nota 2 2 8" xfId="567"/>
    <cellStyle name="Nota 2 2 8 2" xfId="1082"/>
    <cellStyle name="Nota 2 2 8 3" xfId="1433"/>
    <cellStyle name="Nota 2 2 9" xfId="476"/>
    <cellStyle name="Nota 2 2 9 2" xfId="991"/>
    <cellStyle name="Nota 2 2 9 3" xfId="1342"/>
    <cellStyle name="Nota 2 3" xfId="101"/>
    <cellStyle name="Nota 2 3 10" xfId="580"/>
    <cellStyle name="Nota 2 3 10 2" xfId="1095"/>
    <cellStyle name="Nota 2 3 10 3" xfId="1446"/>
    <cellStyle name="Nota 2 3 11" xfId="611"/>
    <cellStyle name="Nota 2 3 11 2" xfId="1126"/>
    <cellStyle name="Nota 2 3 11 3" xfId="1477"/>
    <cellStyle name="Nota 2 3 12" xfId="522"/>
    <cellStyle name="Nota 2 3 12 2" xfId="1037"/>
    <cellStyle name="Nota 2 3 12 3" xfId="1388"/>
    <cellStyle name="Nota 2 3 2" xfId="258"/>
    <cellStyle name="Nota 2 3 3" xfId="294"/>
    <cellStyle name="Nota 2 3 3 2" xfId="809"/>
    <cellStyle name="Nota 2 3 3 3" xfId="1186"/>
    <cellStyle name="Nota 2 3 4" xfId="402"/>
    <cellStyle name="Nota 2 3 4 2" xfId="917"/>
    <cellStyle name="Nota 2 3 4 3" xfId="1268"/>
    <cellStyle name="Nota 2 3 5" xfId="456"/>
    <cellStyle name="Nota 2 3 5 2" xfId="971"/>
    <cellStyle name="Nota 2 3 5 3" xfId="1322"/>
    <cellStyle name="Nota 2 3 6" xfId="306"/>
    <cellStyle name="Nota 2 3 6 2" xfId="821"/>
    <cellStyle name="Nota 2 3 6 3" xfId="750"/>
    <cellStyle name="Nota 2 3 7" xfId="354"/>
    <cellStyle name="Nota 2 3 7 2" xfId="869"/>
    <cellStyle name="Nota 2 3 7 3" xfId="1220"/>
    <cellStyle name="Nota 2 3 8" xfId="553"/>
    <cellStyle name="Nota 2 3 8 2" xfId="1068"/>
    <cellStyle name="Nota 2 3 8 3" xfId="1419"/>
    <cellStyle name="Nota 2 3 9" xfId="518"/>
    <cellStyle name="Nota 2 3 9 2" xfId="1033"/>
    <cellStyle name="Nota 2 3 9 3" xfId="1384"/>
    <cellStyle name="Nota 2 4" xfId="94"/>
    <cellStyle name="Nota 2 4 10" xfId="288"/>
    <cellStyle name="Nota 2 4 10 2" xfId="803"/>
    <cellStyle name="Nota 2 4 10 3" xfId="1191"/>
    <cellStyle name="Nota 2 4 11" xfId="621"/>
    <cellStyle name="Nota 2 4 11 2" xfId="1136"/>
    <cellStyle name="Nota 2 4 11 3" xfId="1487"/>
    <cellStyle name="Nota 2 4 12" xfId="350"/>
    <cellStyle name="Nota 2 4 12 2" xfId="865"/>
    <cellStyle name="Nota 2 4 12 3" xfId="1217"/>
    <cellStyle name="Nota 2 4 2" xfId="251"/>
    <cellStyle name="Nota 2 4 3" xfId="302"/>
    <cellStyle name="Nota 2 4 3 2" xfId="817"/>
    <cellStyle name="Nota 2 4 3 3" xfId="1184"/>
    <cellStyle name="Nota 2 4 4" xfId="395"/>
    <cellStyle name="Nota 2 4 4 2" xfId="910"/>
    <cellStyle name="Nota 2 4 4 3" xfId="1261"/>
    <cellStyle name="Nota 2 4 5" xfId="449"/>
    <cellStyle name="Nota 2 4 5 2" xfId="964"/>
    <cellStyle name="Nota 2 4 5 3" xfId="1315"/>
    <cellStyle name="Nota 2 4 6" xfId="368"/>
    <cellStyle name="Nota 2 4 6 2" xfId="883"/>
    <cellStyle name="Nota 2 4 6 3" xfId="1234"/>
    <cellStyle name="Nota 2 4 7" xfId="358"/>
    <cellStyle name="Nota 2 4 7 2" xfId="873"/>
    <cellStyle name="Nota 2 4 7 3" xfId="1224"/>
    <cellStyle name="Nota 2 4 8" xfId="546"/>
    <cellStyle name="Nota 2 4 8 2" xfId="1061"/>
    <cellStyle name="Nota 2 4 8 3" xfId="1412"/>
    <cellStyle name="Nota 2 4 9" xfId="509"/>
    <cellStyle name="Nota 2 4 9 2" xfId="1024"/>
    <cellStyle name="Nota 2 4 9 3" xfId="1375"/>
    <cellStyle name="Nota 2 5" xfId="213"/>
    <cellStyle name="Nota 2 5 2" xfId="279"/>
    <cellStyle name="Nota 2 6" xfId="246"/>
    <cellStyle name="Nota 2 7" xfId="362"/>
    <cellStyle name="Nota 2 7 2" xfId="877"/>
    <cellStyle name="Nota 2 7 3" xfId="1228"/>
    <cellStyle name="Nota 2 8" xfId="334"/>
    <cellStyle name="Nota 2 8 2" xfId="849"/>
    <cellStyle name="Nota 2 8 3" xfId="775"/>
    <cellStyle name="Nota 2 9" xfId="427"/>
    <cellStyle name="Nota 2 9 2" xfId="942"/>
    <cellStyle name="Nota 2 9 3" xfId="1293"/>
    <cellStyle name="Nota 3" xfId="717"/>
    <cellStyle name="Note" xfId="718"/>
    <cellStyle name="Output" xfId="719"/>
    <cellStyle name="Output 2" xfId="727"/>
    <cellStyle name="Output 2 2" xfId="1211"/>
    <cellStyle name="Output 2 3" xfId="1522"/>
    <cellStyle name="Output 3" xfId="1209"/>
    <cellStyle name="Output 4" xfId="1520"/>
    <cellStyle name="Percentual" xfId="214"/>
    <cellStyle name="Ponto" xfId="215"/>
    <cellStyle name="Porcentagem" xfId="3" builtinId="5"/>
    <cellStyle name="Porcentagem 2" xfId="10"/>
    <cellStyle name="Porcentagem 2 2" xfId="5"/>
    <cellStyle name="Porcentagem 3" xfId="69"/>
    <cellStyle name="Porcentagem 3 2" xfId="216"/>
    <cellStyle name="Porcentagem 3 2 2" xfId="217"/>
    <cellStyle name="Porcentagem 3 3" xfId="218"/>
    <cellStyle name="Porcentagem 4" xfId="70"/>
    <cellStyle name="Porcentagem 5" xfId="89"/>
    <cellStyle name="Porcentagem 6" xfId="7"/>
    <cellStyle name="Porcentagem 7" xfId="733"/>
    <cellStyle name="Result" xfId="219"/>
    <cellStyle name="Result2" xfId="220"/>
    <cellStyle name="Saída 2" xfId="72"/>
    <cellStyle name="Saída 2 10" xfId="307"/>
    <cellStyle name="Saída 2 10 2" xfId="822"/>
    <cellStyle name="Saída 2 10 3" xfId="752"/>
    <cellStyle name="Saída 2 11" xfId="286"/>
    <cellStyle name="Saída 2 11 2" xfId="801"/>
    <cellStyle name="Saída 2 11 3" xfId="783"/>
    <cellStyle name="Saída 2 12" xfId="525"/>
    <cellStyle name="Saída 2 12 2" xfId="1040"/>
    <cellStyle name="Saída 2 12 3" xfId="1391"/>
    <cellStyle name="Saída 2 13" xfId="497"/>
    <cellStyle name="Saída 2 13 2" xfId="1012"/>
    <cellStyle name="Saída 2 13 3" xfId="1363"/>
    <cellStyle name="Saída 2 14" xfId="573"/>
    <cellStyle name="Saída 2 14 2" xfId="1088"/>
    <cellStyle name="Saída 2 14 3" xfId="1439"/>
    <cellStyle name="Saída 2 15" xfId="534"/>
    <cellStyle name="Saída 2 15 2" xfId="1049"/>
    <cellStyle name="Saída 2 15 3" xfId="1400"/>
    <cellStyle name="Saída 2 16" xfId="532"/>
    <cellStyle name="Saída 2 16 2" xfId="1047"/>
    <cellStyle name="Saída 2 16 3" xfId="1398"/>
    <cellStyle name="Saída 2 2" xfId="117"/>
    <cellStyle name="Saída 2 2 10" xfId="502"/>
    <cellStyle name="Saída 2 2 10 2" xfId="1017"/>
    <cellStyle name="Saída 2 2 10 3" xfId="1368"/>
    <cellStyle name="Saída 2 2 11" xfId="584"/>
    <cellStyle name="Saída 2 2 11 2" xfId="1099"/>
    <cellStyle name="Saída 2 2 11 3" xfId="1450"/>
    <cellStyle name="Saída 2 2 12" xfId="641"/>
    <cellStyle name="Saída 2 2 12 2" xfId="1156"/>
    <cellStyle name="Saída 2 2 12 3" xfId="1507"/>
    <cellStyle name="Saída 2 2 2" xfId="274"/>
    <cellStyle name="Saída 2 2 2 2" xfId="762"/>
    <cellStyle name="Saída 2 2 3" xfId="385"/>
    <cellStyle name="Saída 2 2 3 2" xfId="900"/>
    <cellStyle name="Saída 2 2 3 3" xfId="1251"/>
    <cellStyle name="Saída 2 2 4" xfId="418"/>
    <cellStyle name="Saída 2 2 4 2" xfId="933"/>
    <cellStyle name="Saída 2 2 4 3" xfId="1284"/>
    <cellStyle name="Saída 2 2 5" xfId="472"/>
    <cellStyle name="Saída 2 2 5 2" xfId="987"/>
    <cellStyle name="Saída 2 2 5 3" xfId="1338"/>
    <cellStyle name="Saída 2 2 6" xfId="332"/>
    <cellStyle name="Saída 2 2 6 2" xfId="847"/>
    <cellStyle name="Saída 2 2 6 3" xfId="741"/>
    <cellStyle name="Saída 2 2 7" xfId="499"/>
    <cellStyle name="Saída 2 2 7 2" xfId="1014"/>
    <cellStyle name="Saída 2 2 7 3" xfId="1365"/>
    <cellStyle name="Saída 2 2 8" xfId="569"/>
    <cellStyle name="Saída 2 2 8 2" xfId="1084"/>
    <cellStyle name="Saída 2 2 8 3" xfId="1435"/>
    <cellStyle name="Saída 2 2 9" xfId="512"/>
    <cellStyle name="Saída 2 2 9 2" xfId="1027"/>
    <cellStyle name="Saída 2 2 9 3" xfId="1378"/>
    <cellStyle name="Saída 2 3" xfId="99"/>
    <cellStyle name="Saída 2 3 10" xfId="324"/>
    <cellStyle name="Saída 2 3 10 2" xfId="839"/>
    <cellStyle name="Saída 2 3 10 3" xfId="745"/>
    <cellStyle name="Saída 2 3 11" xfId="586"/>
    <cellStyle name="Saída 2 3 11 2" xfId="1101"/>
    <cellStyle name="Saída 2 3 11 3" xfId="1452"/>
    <cellStyle name="Saída 2 3 12" xfId="637"/>
    <cellStyle name="Saída 2 3 12 2" xfId="1152"/>
    <cellStyle name="Saída 2 3 12 3" xfId="1503"/>
    <cellStyle name="Saída 2 3 2" xfId="256"/>
    <cellStyle name="Saída 2 3 2 2" xfId="795"/>
    <cellStyle name="Saída 2 3 3" xfId="296"/>
    <cellStyle name="Saída 2 3 3 2" xfId="811"/>
    <cellStyle name="Saída 2 3 3 3" xfId="757"/>
    <cellStyle name="Saída 2 3 4" xfId="400"/>
    <cellStyle name="Saída 2 3 4 2" xfId="915"/>
    <cellStyle name="Saída 2 3 4 3" xfId="1266"/>
    <cellStyle name="Saída 2 3 5" xfId="454"/>
    <cellStyle name="Saída 2 3 5 2" xfId="969"/>
    <cellStyle name="Saída 2 3 5 3" xfId="1320"/>
    <cellStyle name="Saída 2 3 6" xfId="442"/>
    <cellStyle name="Saída 2 3 6 2" xfId="957"/>
    <cellStyle name="Saída 2 3 6 3" xfId="1308"/>
    <cellStyle name="Saída 2 3 7" xfId="314"/>
    <cellStyle name="Saída 2 3 7 2" xfId="829"/>
    <cellStyle name="Saída 2 3 7 3" xfId="748"/>
    <cellStyle name="Saída 2 3 8" xfId="551"/>
    <cellStyle name="Saída 2 3 8 2" xfId="1066"/>
    <cellStyle name="Saída 2 3 8 3" xfId="1417"/>
    <cellStyle name="Saída 2 3 9" xfId="540"/>
    <cellStyle name="Saída 2 3 9 2" xfId="1055"/>
    <cellStyle name="Saída 2 3 9 3" xfId="1406"/>
    <cellStyle name="Saída 2 4" xfId="113"/>
    <cellStyle name="Saída 2 4 10" xfId="591"/>
    <cellStyle name="Saída 2 4 10 2" xfId="1106"/>
    <cellStyle name="Saída 2 4 10 3" xfId="1457"/>
    <cellStyle name="Saída 2 4 11" xfId="617"/>
    <cellStyle name="Saída 2 4 11 2" xfId="1132"/>
    <cellStyle name="Saída 2 4 11 3" xfId="1483"/>
    <cellStyle name="Saída 2 4 12" xfId="639"/>
    <cellStyle name="Saída 2 4 12 2" xfId="1154"/>
    <cellStyle name="Saída 2 4 12 3" xfId="1505"/>
    <cellStyle name="Saída 2 4 2" xfId="270"/>
    <cellStyle name="Saída 2 4 2 2" xfId="1196"/>
    <cellStyle name="Saída 2 4 3" xfId="381"/>
    <cellStyle name="Saída 2 4 3 2" xfId="896"/>
    <cellStyle name="Saída 2 4 3 3" xfId="1247"/>
    <cellStyle name="Saída 2 4 4" xfId="414"/>
    <cellStyle name="Saída 2 4 4 2" xfId="929"/>
    <cellStyle name="Saída 2 4 4 3" xfId="1280"/>
    <cellStyle name="Saída 2 4 5" xfId="468"/>
    <cellStyle name="Saída 2 4 5 2" xfId="983"/>
    <cellStyle name="Saída 2 4 5 3" xfId="1334"/>
    <cellStyle name="Saída 2 4 6" xfId="441"/>
    <cellStyle name="Saída 2 4 6 2" xfId="956"/>
    <cellStyle name="Saída 2 4 6 3" xfId="1307"/>
    <cellStyle name="Saída 2 4 7" xfId="394"/>
    <cellStyle name="Saída 2 4 7 2" xfId="909"/>
    <cellStyle name="Saída 2 4 7 3" xfId="1260"/>
    <cellStyle name="Saída 2 4 8" xfId="565"/>
    <cellStyle name="Saída 2 4 8 2" xfId="1080"/>
    <cellStyle name="Saída 2 4 8 3" xfId="1431"/>
    <cellStyle name="Saída 2 4 9" xfId="539"/>
    <cellStyle name="Saída 2 4 9 2" xfId="1054"/>
    <cellStyle name="Saída 2 4 9 3" xfId="1405"/>
    <cellStyle name="Saída 2 5" xfId="221"/>
    <cellStyle name="Saída 2 5 2" xfId="280"/>
    <cellStyle name="Saída 2 5 2 2" xfId="760"/>
    <cellStyle name="Saída 2 5 3" xfId="788"/>
    <cellStyle name="Saída 2 6" xfId="248"/>
    <cellStyle name="Saída 2 6 2" xfId="794"/>
    <cellStyle name="Saída 2 7" xfId="361"/>
    <cellStyle name="Saída 2 7 2" xfId="876"/>
    <cellStyle name="Saída 2 7 3" xfId="1227"/>
    <cellStyle name="Saída 2 8" xfId="335"/>
    <cellStyle name="Saída 2 8 2" xfId="850"/>
    <cellStyle name="Saída 2 8 3" xfId="740"/>
    <cellStyle name="Saída 2 9" xfId="431"/>
    <cellStyle name="Saída 2 9 2" xfId="946"/>
    <cellStyle name="Saída 2 9 3" xfId="1297"/>
    <cellStyle name="Saída 3" xfId="73"/>
    <cellStyle name="Saída 3 10" xfId="319"/>
    <cellStyle name="Saída 3 10 2" xfId="834"/>
    <cellStyle name="Saída 3 10 3" xfId="1178"/>
    <cellStyle name="Saída 3 11" xfId="516"/>
    <cellStyle name="Saída 3 11 2" xfId="1031"/>
    <cellStyle name="Saída 3 11 3" xfId="1382"/>
    <cellStyle name="Saída 3 12" xfId="353"/>
    <cellStyle name="Saída 3 12 2" xfId="868"/>
    <cellStyle name="Saída 3 12 3" xfId="1219"/>
    <cellStyle name="Saída 3 13" xfId="330"/>
    <cellStyle name="Saída 3 13 2" xfId="845"/>
    <cellStyle name="Saída 3 13 3" xfId="1172"/>
    <cellStyle name="Saída 3 14" xfId="583"/>
    <cellStyle name="Saída 3 14 2" xfId="1098"/>
    <cellStyle name="Saída 3 14 3" xfId="1449"/>
    <cellStyle name="Saída 3 15" xfId="587"/>
    <cellStyle name="Saída 3 15 2" xfId="1102"/>
    <cellStyle name="Saída 3 15 3" xfId="1453"/>
    <cellStyle name="Saída 3 2" xfId="118"/>
    <cellStyle name="Saída 3 2 10" xfId="598"/>
    <cellStyle name="Saída 3 2 10 2" xfId="1113"/>
    <cellStyle name="Saída 3 2 10 3" xfId="1464"/>
    <cellStyle name="Saída 3 2 11" xfId="585"/>
    <cellStyle name="Saída 3 2 11 2" xfId="1100"/>
    <cellStyle name="Saída 3 2 11 3" xfId="1451"/>
    <cellStyle name="Saída 3 2 12" xfId="645"/>
    <cellStyle name="Saída 3 2 12 2" xfId="1160"/>
    <cellStyle name="Saída 3 2 12 3" xfId="1511"/>
    <cellStyle name="Saída 3 2 2" xfId="275"/>
    <cellStyle name="Saída 3 2 2 2" xfId="1194"/>
    <cellStyle name="Saída 3 2 3" xfId="386"/>
    <cellStyle name="Saída 3 2 3 2" xfId="901"/>
    <cellStyle name="Saída 3 2 3 3" xfId="1252"/>
    <cellStyle name="Saída 3 2 4" xfId="419"/>
    <cellStyle name="Saída 3 2 4 2" xfId="934"/>
    <cellStyle name="Saída 3 2 4 3" xfId="1285"/>
    <cellStyle name="Saída 3 2 5" xfId="473"/>
    <cellStyle name="Saída 3 2 5 2" xfId="988"/>
    <cellStyle name="Saída 3 2 5 3" xfId="1339"/>
    <cellStyle name="Saída 3 2 6" xfId="393"/>
    <cellStyle name="Saída 3 2 6 2" xfId="908"/>
    <cellStyle name="Saída 3 2 6 3" xfId="1259"/>
    <cellStyle name="Saída 3 2 7" xfId="529"/>
    <cellStyle name="Saída 3 2 7 2" xfId="1044"/>
    <cellStyle name="Saída 3 2 7 3" xfId="1395"/>
    <cellStyle name="Saída 3 2 8" xfId="570"/>
    <cellStyle name="Saída 3 2 8 2" xfId="1085"/>
    <cellStyle name="Saída 3 2 8 3" xfId="1436"/>
    <cellStyle name="Saída 3 2 9" xfId="445"/>
    <cellStyle name="Saída 3 2 9 2" xfId="960"/>
    <cellStyle name="Saída 3 2 9 3" xfId="1311"/>
    <cellStyle name="Saída 3 3" xfId="98"/>
    <cellStyle name="Saída 3 3 10" xfId="303"/>
    <cellStyle name="Saída 3 3 10 2" xfId="818"/>
    <cellStyle name="Saída 3 3 10 3" xfId="780"/>
    <cellStyle name="Saída 3 3 11" xfId="605"/>
    <cellStyle name="Saída 3 3 11 2" xfId="1120"/>
    <cellStyle name="Saída 3 3 11 3" xfId="1471"/>
    <cellStyle name="Saída 3 3 12" xfId="646"/>
    <cellStyle name="Saída 3 3 12 2" xfId="1161"/>
    <cellStyle name="Saída 3 3 12 3" xfId="1512"/>
    <cellStyle name="Saída 3 3 2" xfId="255"/>
    <cellStyle name="Saída 3 3 2 2" xfId="769"/>
    <cellStyle name="Saída 3 3 3" xfId="298"/>
    <cellStyle name="Saída 3 3 3 2" xfId="813"/>
    <cellStyle name="Saída 3 3 3 3" xfId="754"/>
    <cellStyle name="Saída 3 3 4" xfId="399"/>
    <cellStyle name="Saída 3 3 4 2" xfId="914"/>
    <cellStyle name="Saída 3 3 4 3" xfId="1265"/>
    <cellStyle name="Saída 3 3 5" xfId="453"/>
    <cellStyle name="Saída 3 3 5 2" xfId="968"/>
    <cellStyle name="Saída 3 3 5 3" xfId="1319"/>
    <cellStyle name="Saída 3 3 6" xfId="317"/>
    <cellStyle name="Saída 3 3 6 2" xfId="832"/>
    <cellStyle name="Saída 3 3 6 3" xfId="1180"/>
    <cellStyle name="Saída 3 3 7" xfId="482"/>
    <cellStyle name="Saída 3 3 7 2" xfId="997"/>
    <cellStyle name="Saída 3 3 7 3" xfId="1348"/>
    <cellStyle name="Saída 3 3 8" xfId="550"/>
    <cellStyle name="Saída 3 3 8 2" xfId="1065"/>
    <cellStyle name="Saída 3 3 8 3" xfId="1416"/>
    <cellStyle name="Saída 3 3 9" xfId="503"/>
    <cellStyle name="Saída 3 3 9 2" xfId="1018"/>
    <cellStyle name="Saída 3 3 9 3" xfId="1369"/>
    <cellStyle name="Saída 3 4" xfId="96"/>
    <cellStyle name="Saída 3 4 10" xfId="493"/>
    <cellStyle name="Saída 3 4 10 2" xfId="1008"/>
    <cellStyle name="Saída 3 4 10 3" xfId="1359"/>
    <cellStyle name="Saída 3 4 11" xfId="630"/>
    <cellStyle name="Saída 3 4 11 2" xfId="1145"/>
    <cellStyle name="Saída 3 4 11 3" xfId="1496"/>
    <cellStyle name="Saída 3 4 12" xfId="642"/>
    <cellStyle name="Saída 3 4 12 2" xfId="1157"/>
    <cellStyle name="Saída 3 4 12 3" xfId="1508"/>
    <cellStyle name="Saída 3 4 2" xfId="253"/>
    <cellStyle name="Saída 3 4 2 2" xfId="787"/>
    <cellStyle name="Saída 3 4 3" xfId="297"/>
    <cellStyle name="Saída 3 4 3 2" xfId="812"/>
    <cellStyle name="Saída 3 4 3 3" xfId="1185"/>
    <cellStyle name="Saída 3 4 4" xfId="397"/>
    <cellStyle name="Saída 3 4 4 2" xfId="912"/>
    <cellStyle name="Saída 3 4 4 3" xfId="1263"/>
    <cellStyle name="Saída 3 4 5" xfId="451"/>
    <cellStyle name="Saída 3 4 5 2" xfId="966"/>
    <cellStyle name="Saída 3 4 5 3" xfId="1317"/>
    <cellStyle name="Saída 3 4 6" xfId="357"/>
    <cellStyle name="Saída 3 4 6 2" xfId="872"/>
    <cellStyle name="Saída 3 4 6 3" xfId="1223"/>
    <cellStyle name="Saída 3 4 7" xfId="392"/>
    <cellStyle name="Saída 3 4 7 2" xfId="907"/>
    <cellStyle name="Saída 3 4 7 3" xfId="1258"/>
    <cellStyle name="Saída 3 4 8" xfId="548"/>
    <cellStyle name="Saída 3 4 8 2" xfId="1063"/>
    <cellStyle name="Saída 3 4 8 3" xfId="1414"/>
    <cellStyle name="Saída 3 4 9" xfId="346"/>
    <cellStyle name="Saída 3 4 9 2" xfId="861"/>
    <cellStyle name="Saída 3 4 9 3" xfId="1166"/>
    <cellStyle name="Saída 3 5" xfId="249"/>
    <cellStyle name="Saída 3 5 2" xfId="771"/>
    <cellStyle name="Saída 3 6" xfId="316"/>
    <cellStyle name="Saída 3 6 2" xfId="831"/>
    <cellStyle name="Saída 3 6 3" xfId="747"/>
    <cellStyle name="Saída 3 7" xfId="345"/>
    <cellStyle name="Saída 3 7 2" xfId="860"/>
    <cellStyle name="Saída 3 7 3" xfId="1167"/>
    <cellStyle name="Saída 3 8" xfId="432"/>
    <cellStyle name="Saída 3 8 2" xfId="947"/>
    <cellStyle name="Saída 3 8 3" xfId="1298"/>
    <cellStyle name="Saída 3 9" xfId="355"/>
    <cellStyle name="Saída 3 9 2" xfId="870"/>
    <cellStyle name="Saída 3 9 3" xfId="1221"/>
    <cellStyle name="Saída 4" xfId="71"/>
    <cellStyle name="Saída 4 10" xfId="433"/>
    <cellStyle name="Saída 4 10 2" xfId="948"/>
    <cellStyle name="Saída 4 10 3" xfId="1299"/>
    <cellStyle name="Saída 4 11" xfId="309"/>
    <cellStyle name="Saída 4 11 2" xfId="824"/>
    <cellStyle name="Saída 4 11 3" xfId="751"/>
    <cellStyle name="Saída 4 12" xfId="313"/>
    <cellStyle name="Saída 4 12 2" xfId="828"/>
    <cellStyle name="Saída 4 12 3" xfId="746"/>
    <cellStyle name="Saída 4 13" xfId="542"/>
    <cellStyle name="Saída 4 13 2" xfId="1057"/>
    <cellStyle name="Saída 4 13 3" xfId="1408"/>
    <cellStyle name="Saída 4 14" xfId="609"/>
    <cellStyle name="Saída 4 14 2" xfId="1124"/>
    <cellStyle name="Saída 4 14 3" xfId="1475"/>
    <cellStyle name="Saída 4 15" xfId="524"/>
    <cellStyle name="Saída 4 15 2" xfId="1039"/>
    <cellStyle name="Saída 4 15 3" xfId="1390"/>
    <cellStyle name="Saída 4 2" xfId="116"/>
    <cellStyle name="Saída 4 2 10" xfId="310"/>
    <cellStyle name="Saída 4 2 10 2" xfId="825"/>
    <cellStyle name="Saída 4 2 10 3" xfId="1182"/>
    <cellStyle name="Saída 4 2 11" xfId="629"/>
    <cellStyle name="Saída 4 2 11 2" xfId="1144"/>
    <cellStyle name="Saída 4 2 11 3" xfId="1495"/>
    <cellStyle name="Saída 4 2 12" xfId="627"/>
    <cellStyle name="Saída 4 2 12 2" xfId="1142"/>
    <cellStyle name="Saída 4 2 12 3" xfId="1493"/>
    <cellStyle name="Saída 4 2 2" xfId="273"/>
    <cellStyle name="Saída 4 2 2 2" xfId="1195"/>
    <cellStyle name="Saída 4 2 3" xfId="384"/>
    <cellStyle name="Saída 4 2 3 2" xfId="899"/>
    <cellStyle name="Saída 4 2 3 3" xfId="1250"/>
    <cellStyle name="Saída 4 2 4" xfId="417"/>
    <cellStyle name="Saída 4 2 4 2" xfId="932"/>
    <cellStyle name="Saída 4 2 4 3" xfId="1283"/>
    <cellStyle name="Saída 4 2 5" xfId="471"/>
    <cellStyle name="Saída 4 2 5 2" xfId="986"/>
    <cellStyle name="Saída 4 2 5 3" xfId="1337"/>
    <cellStyle name="Saída 4 2 6" xfId="311"/>
    <cellStyle name="Saída 4 2 6 2" xfId="826"/>
    <cellStyle name="Saída 4 2 6 3" xfId="749"/>
    <cellStyle name="Saída 4 2 7" xfId="492"/>
    <cellStyle name="Saída 4 2 7 2" xfId="1007"/>
    <cellStyle name="Saída 4 2 7 3" xfId="1358"/>
    <cellStyle name="Saída 4 2 8" xfId="568"/>
    <cellStyle name="Saída 4 2 8 2" xfId="1083"/>
    <cellStyle name="Saída 4 2 8 3" xfId="1434"/>
    <cellStyle name="Saída 4 2 9" xfId="437"/>
    <cellStyle name="Saída 4 2 9 2" xfId="952"/>
    <cellStyle name="Saída 4 2 9 3" xfId="1303"/>
    <cellStyle name="Saída 4 3" xfId="100"/>
    <cellStyle name="Saída 4 3 10" xfId="500"/>
    <cellStyle name="Saída 4 3 10 2" xfId="1015"/>
    <cellStyle name="Saída 4 3 10 3" xfId="1366"/>
    <cellStyle name="Saída 4 3 11" xfId="613"/>
    <cellStyle name="Saída 4 3 11 2" xfId="1128"/>
    <cellStyle name="Saída 4 3 11 3" xfId="1479"/>
    <cellStyle name="Saída 4 3 12" xfId="325"/>
    <cellStyle name="Saída 4 3 12 2" xfId="840"/>
    <cellStyle name="Saída 4 3 12 3" xfId="1173"/>
    <cellStyle name="Saída 4 3 2" xfId="257"/>
    <cellStyle name="Saída 4 3 2 2" xfId="773"/>
    <cellStyle name="Saída 4 3 3" xfId="295"/>
    <cellStyle name="Saída 4 3 3 2" xfId="810"/>
    <cellStyle name="Saída 4 3 3 3" xfId="782"/>
    <cellStyle name="Saída 4 3 4" xfId="401"/>
    <cellStyle name="Saída 4 3 4 2" xfId="916"/>
    <cellStyle name="Saída 4 3 4 3" xfId="1267"/>
    <cellStyle name="Saída 4 3 5" xfId="455"/>
    <cellStyle name="Saída 4 3 5 2" xfId="970"/>
    <cellStyle name="Saída 4 3 5 3" xfId="1321"/>
    <cellStyle name="Saída 4 3 6" xfId="422"/>
    <cellStyle name="Saída 4 3 6 2" xfId="937"/>
    <cellStyle name="Saída 4 3 6 3" xfId="1288"/>
    <cellStyle name="Saída 4 3 7" xfId="484"/>
    <cellStyle name="Saída 4 3 7 2" xfId="999"/>
    <cellStyle name="Saída 4 3 7 3" xfId="1350"/>
    <cellStyle name="Saída 4 3 8" xfId="552"/>
    <cellStyle name="Saída 4 3 8 2" xfId="1067"/>
    <cellStyle name="Saída 4 3 8 3" xfId="1418"/>
    <cellStyle name="Saída 4 3 9" xfId="515"/>
    <cellStyle name="Saída 4 3 9 2" xfId="1030"/>
    <cellStyle name="Saída 4 3 9 3" xfId="1381"/>
    <cellStyle name="Saída 4 4" xfId="114"/>
    <cellStyle name="Saída 4 4 10" xfId="305"/>
    <cellStyle name="Saída 4 4 10 2" xfId="820"/>
    <cellStyle name="Saída 4 4 10 3" xfId="1183"/>
    <cellStyle name="Saída 4 4 11" xfId="521"/>
    <cellStyle name="Saída 4 4 11 2" xfId="1036"/>
    <cellStyle name="Saída 4 4 11 3" xfId="1387"/>
    <cellStyle name="Saída 4 4 12" xfId="647"/>
    <cellStyle name="Saída 4 4 12 2" xfId="1162"/>
    <cellStyle name="Saída 4 4 12 3" xfId="1513"/>
    <cellStyle name="Saída 4 4 2" xfId="271"/>
    <cellStyle name="Saída 4 4 2 2" xfId="786"/>
    <cellStyle name="Saída 4 4 3" xfId="382"/>
    <cellStyle name="Saída 4 4 3 2" xfId="897"/>
    <cellStyle name="Saída 4 4 3 3" xfId="1248"/>
    <cellStyle name="Saída 4 4 4" xfId="415"/>
    <cellStyle name="Saída 4 4 4 2" xfId="930"/>
    <cellStyle name="Saída 4 4 4 3" xfId="1281"/>
    <cellStyle name="Saída 4 4 5" xfId="469"/>
    <cellStyle name="Saída 4 4 5 2" xfId="984"/>
    <cellStyle name="Saída 4 4 5 3" xfId="1335"/>
    <cellStyle name="Saída 4 4 6" xfId="390"/>
    <cellStyle name="Saída 4 4 6 2" xfId="905"/>
    <cellStyle name="Saída 4 4 6 3" xfId="1256"/>
    <cellStyle name="Saída 4 4 7" xfId="342"/>
    <cellStyle name="Saída 4 4 7 2" xfId="857"/>
    <cellStyle name="Saída 4 4 7 3" xfId="1169"/>
    <cellStyle name="Saída 4 4 8" xfId="566"/>
    <cellStyle name="Saída 4 4 8 2" xfId="1081"/>
    <cellStyle name="Saída 4 4 8 3" xfId="1432"/>
    <cellStyle name="Saída 4 4 9" xfId="448"/>
    <cellStyle name="Saída 4 4 9 2" xfId="963"/>
    <cellStyle name="Saída 4 4 9 3" xfId="1314"/>
    <cellStyle name="Saída 4 5" xfId="247"/>
    <cellStyle name="Saída 4 5 2" xfId="772"/>
    <cellStyle name="Saída 4 6" xfId="365"/>
    <cellStyle name="Saída 4 6 2" xfId="880"/>
    <cellStyle name="Saída 4 6 3" xfId="1231"/>
    <cellStyle name="Saída 4 7" xfId="349"/>
    <cellStyle name="Saída 4 7 2" xfId="864"/>
    <cellStyle name="Saída 4 7 3" xfId="1216"/>
    <cellStyle name="Saída 4 8" xfId="430"/>
    <cellStyle name="Saída 4 8 2" xfId="945"/>
    <cellStyle name="Saída 4 8 3" xfId="1296"/>
    <cellStyle name="Saída 4 9" xfId="360"/>
    <cellStyle name="Saída 4 9 2" xfId="875"/>
    <cellStyle name="Saída 4 9 3" xfId="1226"/>
    <cellStyle name="Saída 5" xfId="720"/>
    <cellStyle name="Saída 5 2" xfId="1210"/>
    <cellStyle name="Saída 5 3" xfId="1521"/>
    <cellStyle name="Saída 6" xfId="728"/>
    <cellStyle name="Saída 6 2" xfId="1212"/>
    <cellStyle name="Saída 6 3" xfId="1523"/>
    <cellStyle name="Separador de milhares 2" xfId="13"/>
    <cellStyle name="Separador de milhares 2 2" xfId="76"/>
    <cellStyle name="Separador de milhares 2 2 2" xfId="223"/>
    <cellStyle name="Separador de milhares 2 2 3" xfId="340"/>
    <cellStyle name="Separador de milhares 2 2 3 2" xfId="855"/>
    <cellStyle name="Separador de milhares 2 3" xfId="75"/>
    <cellStyle name="Separador de milhares 2 3 2" xfId="339"/>
    <cellStyle name="Separador de milhares 2 3 2 2" xfId="854"/>
    <cellStyle name="Separador de milhares 2 4" xfId="222"/>
    <cellStyle name="Separador de milhares 2 5" xfId="291"/>
    <cellStyle name="Separador de milhares 2 5 2" xfId="806"/>
    <cellStyle name="Separador de milhares 3" xfId="224"/>
    <cellStyle name="Separador de milhares 3 2" xfId="225"/>
    <cellStyle name="Separador de milhares 4" xfId="226"/>
    <cellStyle name="Separador de milhares 6" xfId="227"/>
    <cellStyle name="Separador de milhares 7" xfId="228"/>
    <cellStyle name="Separador de milhares 8" xfId="229"/>
    <cellStyle name="TableStyleLight1" xfId="8"/>
    <cellStyle name="Texto de Aviso 2" xfId="77"/>
    <cellStyle name="Texto Explicativo 2" xfId="78"/>
    <cellStyle name="Title" xfId="721"/>
    <cellStyle name="Título 1 1" xfId="12"/>
    <cellStyle name="Título 1 2" xfId="79"/>
    <cellStyle name="Título 1 2 2" xfId="230"/>
    <cellStyle name="Título 1 3" xfId="723"/>
    <cellStyle name="Título 2 2" xfId="80"/>
    <cellStyle name="Título 2 2 2" xfId="231"/>
    <cellStyle name="Título 2 3" xfId="724"/>
    <cellStyle name="Título 3 2" xfId="81"/>
    <cellStyle name="Título 3 2 2" xfId="232"/>
    <cellStyle name="Título 3 3" xfId="725"/>
    <cellStyle name="Título 4 2" xfId="82"/>
    <cellStyle name="Título 4 2 2" xfId="233"/>
    <cellStyle name="Título 5" xfId="722"/>
    <cellStyle name="Titulo1" xfId="234"/>
    <cellStyle name="Titulo2" xfId="235"/>
    <cellStyle name="Total 2" xfId="83"/>
    <cellStyle name="Total 2 10" xfId="352"/>
    <cellStyle name="Total 2 10 2" xfId="867"/>
    <cellStyle name="Total 2 10 3" xfId="1218"/>
    <cellStyle name="Total 2 11" xfId="520"/>
    <cellStyle name="Total 2 11 2" xfId="1035"/>
    <cellStyle name="Total 2 11 3" xfId="1386"/>
    <cellStyle name="Total 2 12" xfId="537"/>
    <cellStyle name="Total 2 12 2" xfId="1052"/>
    <cellStyle name="Total 2 12 3" xfId="1403"/>
    <cellStyle name="Total 2 13" xfId="486"/>
    <cellStyle name="Total 2 13 2" xfId="1001"/>
    <cellStyle name="Total 2 13 3" xfId="1352"/>
    <cellStyle name="Total 2 14" xfId="575"/>
    <cellStyle name="Total 2 14 2" xfId="1090"/>
    <cellStyle name="Total 2 14 3" xfId="1441"/>
    <cellStyle name="Total 2 15" xfId="608"/>
    <cellStyle name="Total 2 15 2" xfId="1123"/>
    <cellStyle name="Total 2 15 3" xfId="1474"/>
    <cellStyle name="Total 2 16" xfId="477"/>
    <cellStyle name="Total 2 16 2" xfId="992"/>
    <cellStyle name="Total 2 16 3" xfId="1343"/>
    <cellStyle name="Total 2 2" xfId="119"/>
    <cellStyle name="Total 2 2 10" xfId="590"/>
    <cellStyle name="Total 2 2 10 2" xfId="1105"/>
    <cellStyle name="Total 2 2 10 3" xfId="1456"/>
    <cellStyle name="Total 2 2 11" xfId="634"/>
    <cellStyle name="Total 2 2 11 2" xfId="1149"/>
    <cellStyle name="Total 2 2 11 3" xfId="1500"/>
    <cellStyle name="Total 2 2 12" xfId="487"/>
    <cellStyle name="Total 2 2 12 2" xfId="1002"/>
    <cellStyle name="Total 2 2 12 3" xfId="1353"/>
    <cellStyle name="Total 2 2 2" xfId="276"/>
    <cellStyle name="Total 2 2 2 2" xfId="785"/>
    <cellStyle name="Total 2 2 3" xfId="387"/>
    <cellStyle name="Total 2 2 3 2" xfId="902"/>
    <cellStyle name="Total 2 2 3 3" xfId="1253"/>
    <cellStyle name="Total 2 2 4" xfId="420"/>
    <cellStyle name="Total 2 2 4 2" xfId="935"/>
    <cellStyle name="Total 2 2 4 3" xfId="1286"/>
    <cellStyle name="Total 2 2 5" xfId="474"/>
    <cellStyle name="Total 2 2 5 2" xfId="989"/>
    <cellStyle name="Total 2 2 5 3" xfId="1340"/>
    <cellStyle name="Total 2 2 6" xfId="428"/>
    <cellStyle name="Total 2 2 6 2" xfId="943"/>
    <cellStyle name="Total 2 2 6 3" xfId="1294"/>
    <cellStyle name="Total 2 2 7" xfId="530"/>
    <cellStyle name="Total 2 2 7 2" xfId="1045"/>
    <cellStyle name="Total 2 2 7 3" xfId="1396"/>
    <cellStyle name="Total 2 2 8" xfId="571"/>
    <cellStyle name="Total 2 2 8 2" xfId="1086"/>
    <cellStyle name="Total 2 2 8 3" xfId="1437"/>
    <cellStyle name="Total 2 2 9" xfId="527"/>
    <cellStyle name="Total 2 2 9 2" xfId="1042"/>
    <cellStyle name="Total 2 2 9 3" xfId="1393"/>
    <cellStyle name="Total 2 3" xfId="120"/>
    <cellStyle name="Total 2 3 10" xfId="595"/>
    <cellStyle name="Total 2 3 10 2" xfId="1110"/>
    <cellStyle name="Total 2 3 10 3" xfId="1461"/>
    <cellStyle name="Total 2 3 11" xfId="635"/>
    <cellStyle name="Total 2 3 11 2" xfId="1150"/>
    <cellStyle name="Total 2 3 11 3" xfId="1501"/>
    <cellStyle name="Total 2 3 12" xfId="597"/>
    <cellStyle name="Total 2 3 12 2" xfId="1112"/>
    <cellStyle name="Total 2 3 12 3" xfId="1463"/>
    <cellStyle name="Total 2 3 2" xfId="277"/>
    <cellStyle name="Total 2 3 2 2" xfId="761"/>
    <cellStyle name="Total 2 3 3" xfId="388"/>
    <cellStyle name="Total 2 3 3 2" xfId="903"/>
    <cellStyle name="Total 2 3 3 3" xfId="1254"/>
    <cellStyle name="Total 2 3 4" xfId="421"/>
    <cellStyle name="Total 2 3 4 2" xfId="936"/>
    <cellStyle name="Total 2 3 4 3" xfId="1287"/>
    <cellStyle name="Total 2 3 5" xfId="475"/>
    <cellStyle name="Total 2 3 5 2" xfId="990"/>
    <cellStyle name="Total 2 3 5 3" xfId="1341"/>
    <cellStyle name="Total 2 3 6" xfId="429"/>
    <cellStyle name="Total 2 3 6 2" xfId="944"/>
    <cellStyle name="Total 2 3 6 3" xfId="1295"/>
    <cellStyle name="Total 2 3 7" xfId="531"/>
    <cellStyle name="Total 2 3 7 2" xfId="1046"/>
    <cellStyle name="Total 2 3 7 3" xfId="1397"/>
    <cellStyle name="Total 2 3 8" xfId="572"/>
    <cellStyle name="Total 2 3 8 2" xfId="1087"/>
    <cellStyle name="Total 2 3 8 3" xfId="1438"/>
    <cellStyle name="Total 2 3 9" xfId="513"/>
    <cellStyle name="Total 2 3 9 2" xfId="1028"/>
    <cellStyle name="Total 2 3 9 3" xfId="1379"/>
    <cellStyle name="Total 2 4" xfId="95"/>
    <cellStyle name="Total 2 4 10" xfId="483"/>
    <cellStyle name="Total 2 4 10 2" xfId="998"/>
    <cellStyle name="Total 2 4 10 3" xfId="1349"/>
    <cellStyle name="Total 2 4 11" xfId="577"/>
    <cellStyle name="Total 2 4 11 2" xfId="1092"/>
    <cellStyle name="Total 2 4 11 3" xfId="1443"/>
    <cellStyle name="Total 2 4 12" xfId="364"/>
    <cellStyle name="Total 2 4 12 2" xfId="879"/>
    <cellStyle name="Total 2 4 12 3" xfId="1230"/>
    <cellStyle name="Total 2 4 2" xfId="252"/>
    <cellStyle name="Total 2 4 2 2" xfId="796"/>
    <cellStyle name="Total 2 4 3" xfId="300"/>
    <cellStyle name="Total 2 4 3 2" xfId="815"/>
    <cellStyle name="Total 2 4 3 3" xfId="781"/>
    <cellStyle name="Total 2 4 4" xfId="396"/>
    <cellStyle name="Total 2 4 4 2" xfId="911"/>
    <cellStyle name="Total 2 4 4 3" xfId="1262"/>
    <cellStyle name="Total 2 4 5" xfId="450"/>
    <cellStyle name="Total 2 4 5 2" xfId="965"/>
    <cellStyle name="Total 2 4 5 3" xfId="1316"/>
    <cellStyle name="Total 2 4 6" xfId="341"/>
    <cellStyle name="Total 2 4 6 2" xfId="856"/>
    <cellStyle name="Total 2 4 6 3" xfId="738"/>
    <cellStyle name="Total 2 4 7" xfId="366"/>
    <cellStyle name="Total 2 4 7 2" xfId="881"/>
    <cellStyle name="Total 2 4 7 3" xfId="1232"/>
    <cellStyle name="Total 2 4 8" xfId="547"/>
    <cellStyle name="Total 2 4 8 2" xfId="1062"/>
    <cellStyle name="Total 2 4 8 3" xfId="1413"/>
    <cellStyle name="Total 2 4 9" xfId="498"/>
    <cellStyle name="Total 2 4 9 2" xfId="1013"/>
    <cellStyle name="Total 2 4 9 3" xfId="1364"/>
    <cellStyle name="Total 2 5" xfId="236"/>
    <cellStyle name="Total 2 5 2" xfId="281"/>
    <cellStyle name="Total 2 5 2 2" xfId="784"/>
    <cellStyle name="Total 2 5 3" xfId="790"/>
    <cellStyle name="Total 2 6" xfId="250"/>
    <cellStyle name="Total 2 6 2" xfId="766"/>
    <cellStyle name="Total 2 7" xfId="308"/>
    <cellStyle name="Total 2 7 2" xfId="823"/>
    <cellStyle name="Total 2 7 3" xfId="779"/>
    <cellStyle name="Total 2 8" xfId="336"/>
    <cellStyle name="Total 2 8 2" xfId="851"/>
    <cellStyle name="Total 2 8 3" xfId="1170"/>
    <cellStyle name="Total 2 9" xfId="438"/>
    <cellStyle name="Total 2 9 2" xfId="953"/>
    <cellStyle name="Total 2 9 3" xfId="1304"/>
    <cellStyle name="Total 3" xfId="729"/>
    <cellStyle name="Total 3 2" xfId="1213"/>
    <cellStyle name="Total 3 3" xfId="1524"/>
    <cellStyle name="Vírgula" xfId="1" builtinId="3"/>
    <cellStyle name="Vírgula 2" xfId="84"/>
    <cellStyle name="Vírgula 2 2" xfId="238"/>
    <cellStyle name="Vírgula 2 3" xfId="241"/>
    <cellStyle name="Vírgula 2 4" xfId="343"/>
    <cellStyle name="Vírgula 2 4 2" xfId="858"/>
    <cellStyle name="Vírgula 2 5" xfId="735"/>
    <cellStyle name="Vírgula 2 5 2" xfId="1215"/>
    <cellStyle name="Vírgula 3" xfId="74"/>
    <cellStyle name="Vírgula 3 2" xfId="240"/>
    <cellStyle name="Vírgula 3 3" xfId="239"/>
    <cellStyle name="Vírgula 4" xfId="90"/>
    <cellStyle name="Vírgula 4 2" xfId="348"/>
    <cellStyle name="Vírgula 4 2 2" xfId="863"/>
    <cellStyle name="Vírgula 5" xfId="93"/>
    <cellStyle name="Vírgula 5 2" xfId="351"/>
    <cellStyle name="Vírgula 5 2 2" xfId="866"/>
    <cellStyle name="Vírgula 5 3" xfId="767"/>
    <cellStyle name="Vírgula 6" xfId="237"/>
    <cellStyle name="Vírgula 7" xfId="283"/>
    <cellStyle name="Vírgula 7 2" xfId="798"/>
    <cellStyle name="Vírgula 8" xfId="734"/>
    <cellStyle name="Vírgula 8 2" xfId="1214"/>
    <cellStyle name="Vírgula 9" xfId="736"/>
    <cellStyle name="Warning Text" xfId="7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5</xdr:row>
          <xdr:rowOff>66675</xdr:rowOff>
        </xdr:from>
        <xdr:to>
          <xdr:col>2</xdr:col>
          <xdr:colOff>628650</xdr:colOff>
          <xdr:row>8</xdr:row>
          <xdr:rowOff>142875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0"/>
  <sheetViews>
    <sheetView tabSelected="1" topLeftCell="C1" zoomScaleNormal="100" zoomScaleSheetLayoutView="90" workbookViewId="0">
      <selection activeCell="G8" sqref="G8"/>
    </sheetView>
  </sheetViews>
  <sheetFormatPr defaultRowHeight="15.75" x14ac:dyDescent="0.25"/>
  <cols>
    <col min="1" max="1" width="26.140625" style="54" hidden="1" customWidth="1"/>
    <col min="2" max="2" width="9.140625" style="134"/>
    <col min="3" max="3" width="136.28515625" style="51" customWidth="1"/>
    <col min="4" max="4" width="11.42578125" style="82" customWidth="1"/>
    <col min="5" max="5" width="13.140625" style="50" customWidth="1"/>
    <col min="6" max="6" width="16.85546875" style="50" customWidth="1"/>
    <col min="7" max="7" width="18" style="85" customWidth="1"/>
    <col min="8" max="8" width="18.140625" style="52" customWidth="1"/>
    <col min="9" max="9" width="17.5703125" style="52" customWidth="1"/>
    <col min="10" max="10" width="11.42578125" style="29" customWidth="1"/>
  </cols>
  <sheetData>
    <row r="1" spans="1:10" s="27" customFormat="1" x14ac:dyDescent="0.25">
      <c r="B1" s="120" t="s">
        <v>53</v>
      </c>
      <c r="C1" s="97"/>
      <c r="D1" s="81"/>
      <c r="E1" s="96"/>
      <c r="F1" s="96"/>
      <c r="G1" s="84"/>
      <c r="H1" s="84"/>
      <c r="I1" s="84"/>
      <c r="J1" s="31"/>
    </row>
    <row r="2" spans="1:10" s="27" customFormat="1" x14ac:dyDescent="0.25">
      <c r="B2" s="53" t="s">
        <v>74</v>
      </c>
      <c r="C2" s="97"/>
      <c r="D2" s="81"/>
      <c r="E2" s="127"/>
      <c r="F2" s="127"/>
      <c r="G2" s="85"/>
      <c r="H2" s="85"/>
      <c r="I2" s="85"/>
      <c r="J2" s="31"/>
    </row>
    <row r="3" spans="1:10" x14ac:dyDescent="0.25">
      <c r="B3" s="54"/>
      <c r="C3" s="99"/>
      <c r="E3" s="183" t="s">
        <v>23</v>
      </c>
      <c r="F3" s="183"/>
      <c r="G3" s="183"/>
      <c r="H3" s="183"/>
      <c r="I3" s="170">
        <v>0.24</v>
      </c>
    </row>
    <row r="4" spans="1:10" s="42" customFormat="1" x14ac:dyDescent="0.25">
      <c r="B4" s="120" t="s">
        <v>76</v>
      </c>
      <c r="C4" s="99"/>
      <c r="D4" s="82"/>
      <c r="E4" s="171" t="s">
        <v>414</v>
      </c>
      <c r="F4" s="171"/>
      <c r="G4" s="171"/>
      <c r="H4" s="171"/>
      <c r="I4" s="172">
        <v>0.15</v>
      </c>
      <c r="J4" s="29"/>
    </row>
    <row r="5" spans="1:10" s="42" customFormat="1" x14ac:dyDescent="0.25">
      <c r="A5" s="95"/>
      <c r="B5" s="134"/>
      <c r="C5" s="99"/>
      <c r="D5" s="82"/>
      <c r="E5" s="139"/>
      <c r="F5" s="139"/>
      <c r="G5" s="139"/>
      <c r="H5" s="139"/>
      <c r="I5" s="101"/>
      <c r="J5" s="29"/>
    </row>
    <row r="6" spans="1:10" s="2" customFormat="1" ht="19.5" customHeight="1" x14ac:dyDescent="0.25">
      <c r="A6" s="182" t="s">
        <v>22</v>
      </c>
      <c r="B6" s="182"/>
      <c r="C6" s="182"/>
      <c r="D6" s="182"/>
      <c r="E6" s="182"/>
      <c r="F6" s="182"/>
      <c r="G6" s="182"/>
      <c r="H6" s="182"/>
      <c r="I6" s="182"/>
      <c r="J6" s="31"/>
    </row>
    <row r="7" spans="1:10" s="2" customFormat="1" ht="39.75" customHeight="1" x14ac:dyDescent="0.25">
      <c r="A7" s="109" t="s">
        <v>24</v>
      </c>
      <c r="B7" s="109" t="s">
        <v>25</v>
      </c>
      <c r="C7" s="109" t="s">
        <v>26</v>
      </c>
      <c r="D7" s="91" t="s">
        <v>65</v>
      </c>
      <c r="E7" s="109" t="s">
        <v>27</v>
      </c>
      <c r="F7" s="109" t="s">
        <v>449</v>
      </c>
      <c r="G7" s="92" t="s">
        <v>450</v>
      </c>
      <c r="H7" s="92" t="s">
        <v>28</v>
      </c>
      <c r="I7" s="92" t="s">
        <v>29</v>
      </c>
      <c r="J7" s="31"/>
    </row>
    <row r="8" spans="1:10" s="114" customFormat="1" x14ac:dyDescent="0.25">
      <c r="A8" s="110"/>
      <c r="B8" s="110">
        <v>1</v>
      </c>
      <c r="C8" s="111" t="s">
        <v>30</v>
      </c>
      <c r="D8" s="111"/>
      <c r="E8" s="112"/>
      <c r="F8" s="112"/>
      <c r="G8" s="111"/>
      <c r="H8" s="111"/>
      <c r="I8" s="113">
        <f>SUM(I10:I13)</f>
        <v>0</v>
      </c>
      <c r="J8" s="143"/>
    </row>
    <row r="9" spans="1:10" s="119" customFormat="1" x14ac:dyDescent="0.25">
      <c r="A9" s="115"/>
      <c r="B9" s="115" t="s">
        <v>48</v>
      </c>
      <c r="C9" s="116" t="s">
        <v>62</v>
      </c>
      <c r="D9" s="117"/>
      <c r="E9" s="115"/>
      <c r="F9" s="115"/>
      <c r="G9" s="118"/>
      <c r="H9" s="118"/>
      <c r="I9" s="118"/>
      <c r="J9" s="144"/>
    </row>
    <row r="10" spans="1:10" s="43" customFormat="1" x14ac:dyDescent="0.25">
      <c r="A10" s="89" t="s">
        <v>83</v>
      </c>
      <c r="B10" s="89" t="s">
        <v>67</v>
      </c>
      <c r="C10" s="87" t="s">
        <v>118</v>
      </c>
      <c r="D10" s="88">
        <v>4</v>
      </c>
      <c r="E10" s="89" t="s">
        <v>34</v>
      </c>
      <c r="F10" s="89"/>
      <c r="G10" s="131"/>
      <c r="H10" s="90"/>
      <c r="I10" s="90">
        <f>H10*D10</f>
        <v>0</v>
      </c>
      <c r="J10" s="47"/>
    </row>
    <row r="11" spans="1:10" s="119" customFormat="1" x14ac:dyDescent="0.25">
      <c r="A11" s="115"/>
      <c r="B11" s="115" t="s">
        <v>49</v>
      </c>
      <c r="C11" s="116" t="s">
        <v>63</v>
      </c>
      <c r="D11" s="117"/>
      <c r="E11" s="115"/>
      <c r="F11" s="115"/>
      <c r="G11" s="118"/>
      <c r="H11" s="118"/>
      <c r="I11" s="118"/>
      <c r="J11" s="144"/>
    </row>
    <row r="12" spans="1:10" s="43" customFormat="1" x14ac:dyDescent="0.25">
      <c r="A12" s="89" t="s">
        <v>31</v>
      </c>
      <c r="B12" s="89" t="s">
        <v>68</v>
      </c>
      <c r="C12" s="87" t="s">
        <v>51</v>
      </c>
      <c r="D12" s="88">
        <v>2</v>
      </c>
      <c r="E12" s="89" t="s">
        <v>32</v>
      </c>
      <c r="F12" s="89"/>
      <c r="G12" s="131"/>
      <c r="H12" s="90"/>
      <c r="I12" s="90">
        <f t="shared" ref="I12:I13" si="0">H12*D12</f>
        <v>0</v>
      </c>
      <c r="J12" s="47"/>
    </row>
    <row r="13" spans="1:10" s="43" customFormat="1" x14ac:dyDescent="0.25">
      <c r="A13" s="89" t="s">
        <v>33</v>
      </c>
      <c r="B13" s="89" t="s">
        <v>69</v>
      </c>
      <c r="C13" s="87" t="s">
        <v>64</v>
      </c>
      <c r="D13" s="88">
        <v>1</v>
      </c>
      <c r="E13" s="89" t="s">
        <v>34</v>
      </c>
      <c r="F13" s="89"/>
      <c r="G13" s="131"/>
      <c r="H13" s="90"/>
      <c r="I13" s="90">
        <f t="shared" si="0"/>
        <v>0</v>
      </c>
      <c r="J13" s="47"/>
    </row>
    <row r="14" spans="1:10" s="114" customFormat="1" x14ac:dyDescent="0.25">
      <c r="A14" s="110"/>
      <c r="B14" s="110">
        <v>2</v>
      </c>
      <c r="C14" s="111" t="s">
        <v>52</v>
      </c>
      <c r="D14" s="111"/>
      <c r="E14" s="112"/>
      <c r="F14" s="112"/>
      <c r="G14" s="111"/>
      <c r="H14" s="111"/>
      <c r="I14" s="113">
        <f>SUM(I15:I15)</f>
        <v>0</v>
      </c>
      <c r="J14" s="143"/>
    </row>
    <row r="15" spans="1:10" s="43" customFormat="1" ht="31.5" x14ac:dyDescent="0.25">
      <c r="A15" s="89" t="s">
        <v>73</v>
      </c>
      <c r="B15" s="89" t="s">
        <v>50</v>
      </c>
      <c r="C15" s="87" t="s">
        <v>427</v>
      </c>
      <c r="D15" s="88">
        <v>1</v>
      </c>
      <c r="E15" s="137" t="s">
        <v>54</v>
      </c>
      <c r="F15" s="137"/>
      <c r="G15" s="131"/>
      <c r="H15" s="90"/>
      <c r="I15" s="90">
        <f>H15*D15</f>
        <v>0</v>
      </c>
      <c r="J15" s="47"/>
    </row>
    <row r="16" spans="1:10" s="43" customFormat="1" x14ac:dyDescent="0.25">
      <c r="A16" s="110"/>
      <c r="B16" s="110">
        <v>3</v>
      </c>
      <c r="C16" s="111" t="s">
        <v>75</v>
      </c>
      <c r="D16" s="111"/>
      <c r="E16" s="112"/>
      <c r="F16" s="112"/>
      <c r="G16" s="111"/>
      <c r="H16" s="111"/>
      <c r="I16" s="113">
        <f>SUM(I18:I26)</f>
        <v>0</v>
      </c>
      <c r="J16" s="47"/>
    </row>
    <row r="17" spans="1:10" s="119" customFormat="1" x14ac:dyDescent="0.25">
      <c r="A17" s="115"/>
      <c r="B17" s="115" t="s">
        <v>70</v>
      </c>
      <c r="C17" s="116" t="s">
        <v>114</v>
      </c>
      <c r="D17" s="117"/>
      <c r="E17" s="115"/>
      <c r="F17" s="115"/>
      <c r="G17" s="118"/>
      <c r="H17" s="118"/>
      <c r="I17" s="118"/>
      <c r="J17" s="144"/>
    </row>
    <row r="18" spans="1:10" x14ac:dyDescent="0.25">
      <c r="A18" s="89" t="s">
        <v>140</v>
      </c>
      <c r="B18" s="89" t="s">
        <v>102</v>
      </c>
      <c r="C18" s="146" t="s">
        <v>402</v>
      </c>
      <c r="D18" s="88">
        <v>444</v>
      </c>
      <c r="E18" s="89" t="s">
        <v>35</v>
      </c>
      <c r="F18" s="89"/>
      <c r="G18" s="90"/>
      <c r="H18" s="147"/>
      <c r="I18" s="147">
        <f>H18*D18</f>
        <v>0</v>
      </c>
    </row>
    <row r="19" spans="1:10" s="43" customFormat="1" x14ac:dyDescent="0.25">
      <c r="A19" s="89" t="s">
        <v>90</v>
      </c>
      <c r="B19" s="89" t="s">
        <v>103</v>
      </c>
      <c r="C19" s="87" t="s">
        <v>403</v>
      </c>
      <c r="D19" s="88">
        <v>175</v>
      </c>
      <c r="E19" s="89" t="s">
        <v>35</v>
      </c>
      <c r="F19" s="89"/>
      <c r="G19" s="131"/>
      <c r="H19" s="90"/>
      <c r="I19" s="90">
        <f>H19*D19</f>
        <v>0</v>
      </c>
      <c r="J19" s="47"/>
    </row>
    <row r="20" spans="1:10" s="119" customFormat="1" x14ac:dyDescent="0.25">
      <c r="A20" s="115"/>
      <c r="B20" s="115" t="s">
        <v>71</v>
      </c>
      <c r="C20" s="116" t="s">
        <v>113</v>
      </c>
      <c r="D20" s="117"/>
      <c r="E20" s="115"/>
      <c r="F20" s="115"/>
      <c r="G20" s="118"/>
      <c r="H20" s="118"/>
      <c r="I20" s="118"/>
      <c r="J20" s="144"/>
    </row>
    <row r="21" spans="1:10" s="43" customFormat="1" ht="31.5" x14ac:dyDescent="0.25">
      <c r="A21" s="89" t="s">
        <v>81</v>
      </c>
      <c r="B21" s="89" t="s">
        <v>104</v>
      </c>
      <c r="C21" s="87" t="s">
        <v>82</v>
      </c>
      <c r="D21" s="88">
        <f>20*2.9</f>
        <v>58</v>
      </c>
      <c r="E21" s="89" t="s">
        <v>35</v>
      </c>
      <c r="F21" s="89"/>
      <c r="G21" s="131"/>
      <c r="H21" s="90"/>
      <c r="I21" s="90">
        <f>H21*D21</f>
        <v>0</v>
      </c>
      <c r="J21" s="47"/>
    </row>
    <row r="22" spans="1:10" s="43" customFormat="1" ht="31.5" x14ac:dyDescent="0.25">
      <c r="A22" s="89" t="s">
        <v>80</v>
      </c>
      <c r="B22" s="89" t="s">
        <v>105</v>
      </c>
      <c r="C22" s="87" t="s">
        <v>149</v>
      </c>
      <c r="D22" s="88">
        <v>85</v>
      </c>
      <c r="E22" s="89" t="s">
        <v>35</v>
      </c>
      <c r="F22" s="89"/>
      <c r="G22" s="131"/>
      <c r="H22" s="90"/>
      <c r="I22" s="90">
        <f>H22*D22</f>
        <v>0</v>
      </c>
      <c r="J22" s="47"/>
    </row>
    <row r="23" spans="1:10" s="43" customFormat="1" x14ac:dyDescent="0.25">
      <c r="A23" s="89" t="s">
        <v>150</v>
      </c>
      <c r="B23" s="89" t="s">
        <v>106</v>
      </c>
      <c r="C23" s="87" t="s">
        <v>151</v>
      </c>
      <c r="D23" s="88">
        <f>8*2.5</f>
        <v>20</v>
      </c>
      <c r="E23" s="89" t="s">
        <v>35</v>
      </c>
      <c r="F23" s="89"/>
      <c r="G23" s="131"/>
      <c r="H23" s="90"/>
      <c r="I23" s="90">
        <f t="shared" ref="I23:I25" si="1">H23*D23</f>
        <v>0</v>
      </c>
      <c r="J23" s="47"/>
    </row>
    <row r="24" spans="1:10" s="43" customFormat="1" ht="31.5" x14ac:dyDescent="0.25">
      <c r="A24" s="89" t="s">
        <v>84</v>
      </c>
      <c r="B24" s="89" t="s">
        <v>107</v>
      </c>
      <c r="C24" s="87" t="s">
        <v>389</v>
      </c>
      <c r="D24" s="88">
        <v>60</v>
      </c>
      <c r="E24" s="89" t="s">
        <v>35</v>
      </c>
      <c r="F24" s="89"/>
      <c r="G24" s="131"/>
      <c r="H24" s="90"/>
      <c r="I24" s="90">
        <f t="shared" si="1"/>
        <v>0</v>
      </c>
      <c r="J24" s="47"/>
    </row>
    <row r="25" spans="1:10" s="43" customFormat="1" x14ac:dyDescent="0.25">
      <c r="A25" s="89" t="s">
        <v>152</v>
      </c>
      <c r="B25" s="89" t="s">
        <v>108</v>
      </c>
      <c r="C25" s="87" t="s">
        <v>153</v>
      </c>
      <c r="D25" s="88">
        <v>60</v>
      </c>
      <c r="E25" s="89" t="s">
        <v>35</v>
      </c>
      <c r="F25" s="89"/>
      <c r="G25" s="131"/>
      <c r="H25" s="90"/>
      <c r="I25" s="90">
        <f t="shared" si="1"/>
        <v>0</v>
      </c>
      <c r="J25" s="47"/>
    </row>
    <row r="26" spans="1:10" s="94" customFormat="1" x14ac:dyDescent="0.25">
      <c r="A26" s="102"/>
      <c r="B26" s="89"/>
      <c r="C26" s="103"/>
      <c r="D26" s="104"/>
      <c r="E26" s="102"/>
      <c r="F26" s="102"/>
      <c r="G26" s="105"/>
      <c r="H26" s="90"/>
      <c r="I26" s="90"/>
      <c r="J26" s="108"/>
    </row>
    <row r="27" spans="1:10" s="43" customFormat="1" x14ac:dyDescent="0.25">
      <c r="A27" s="110"/>
      <c r="B27" s="110">
        <v>4</v>
      </c>
      <c r="C27" s="111" t="s">
        <v>78</v>
      </c>
      <c r="D27" s="111"/>
      <c r="E27" s="112"/>
      <c r="F27" s="112"/>
      <c r="G27" s="111"/>
      <c r="H27" s="111"/>
      <c r="I27" s="113">
        <f>SUM(I29:I61)</f>
        <v>0</v>
      </c>
      <c r="J27" s="47"/>
    </row>
    <row r="28" spans="1:10" s="119" customFormat="1" x14ac:dyDescent="0.25">
      <c r="A28" s="115"/>
      <c r="B28" s="115" t="s">
        <v>117</v>
      </c>
      <c r="C28" s="116" t="s">
        <v>79</v>
      </c>
      <c r="D28" s="117"/>
      <c r="E28" s="115"/>
      <c r="F28" s="115"/>
      <c r="G28" s="118"/>
      <c r="H28" s="118"/>
      <c r="I28" s="118"/>
      <c r="J28" s="144"/>
    </row>
    <row r="29" spans="1:10" s="43" customFormat="1" x14ac:dyDescent="0.25">
      <c r="A29" s="89" t="s">
        <v>86</v>
      </c>
      <c r="B29" s="89" t="s">
        <v>166</v>
      </c>
      <c r="C29" s="87" t="s">
        <v>100</v>
      </c>
      <c r="D29" s="88">
        <v>3</v>
      </c>
      <c r="E29" s="89" t="s">
        <v>34</v>
      </c>
      <c r="F29" s="89"/>
      <c r="G29" s="131"/>
      <c r="H29" s="90"/>
      <c r="I29" s="90">
        <f t="shared" ref="I29" si="2">H29*D29</f>
        <v>0</v>
      </c>
      <c r="J29" s="47"/>
    </row>
    <row r="30" spans="1:10" s="43" customFormat="1" x14ac:dyDescent="0.25">
      <c r="A30" s="89" t="s">
        <v>87</v>
      </c>
      <c r="B30" s="89" t="s">
        <v>167</v>
      </c>
      <c r="C30" s="87" t="s">
        <v>101</v>
      </c>
      <c r="D30" s="88">
        <v>2</v>
      </c>
      <c r="E30" s="89" t="s">
        <v>34</v>
      </c>
      <c r="F30" s="89"/>
      <c r="G30" s="131"/>
      <c r="H30" s="90"/>
      <c r="I30" s="90">
        <f t="shared" ref="I30" si="3">H30*D30</f>
        <v>0</v>
      </c>
      <c r="J30" s="47"/>
    </row>
    <row r="31" spans="1:10" s="119" customFormat="1" x14ac:dyDescent="0.25">
      <c r="A31" s="115"/>
      <c r="B31" s="115" t="s">
        <v>165</v>
      </c>
      <c r="C31" s="116" t="s">
        <v>85</v>
      </c>
      <c r="D31" s="117"/>
      <c r="E31" s="115"/>
      <c r="F31" s="115"/>
      <c r="G31" s="118"/>
      <c r="H31" s="118"/>
      <c r="I31" s="118"/>
      <c r="J31" s="144"/>
    </row>
    <row r="32" spans="1:10" s="43" customFormat="1" x14ac:dyDescent="0.25">
      <c r="A32" s="89" t="s">
        <v>98</v>
      </c>
      <c r="B32" s="89" t="s">
        <v>168</v>
      </c>
      <c r="C32" s="87" t="s">
        <v>99</v>
      </c>
      <c r="D32" s="88">
        <v>1</v>
      </c>
      <c r="E32" s="89" t="s">
        <v>34</v>
      </c>
      <c r="F32" s="89"/>
      <c r="G32" s="131"/>
      <c r="H32" s="90"/>
      <c r="I32" s="90">
        <f>H32*D32</f>
        <v>0</v>
      </c>
      <c r="J32" s="47"/>
    </row>
    <row r="33" spans="1:10" s="42" customFormat="1" ht="31.5" x14ac:dyDescent="0.25">
      <c r="A33" s="89" t="s">
        <v>383</v>
      </c>
      <c r="B33" s="89" t="s">
        <v>169</v>
      </c>
      <c r="C33" s="87" t="s">
        <v>405</v>
      </c>
      <c r="D33" s="88">
        <v>1</v>
      </c>
      <c r="E33" s="89" t="s">
        <v>34</v>
      </c>
      <c r="F33" s="89"/>
      <c r="G33" s="131"/>
      <c r="H33" s="90"/>
      <c r="I33" s="90">
        <f t="shared" ref="I33" si="4">H33*D33</f>
        <v>0</v>
      </c>
      <c r="J33" s="29"/>
    </row>
    <row r="34" spans="1:10" s="42" customFormat="1" ht="31.5" x14ac:dyDescent="0.25">
      <c r="A34" s="89" t="s">
        <v>109</v>
      </c>
      <c r="B34" s="89" t="s">
        <v>170</v>
      </c>
      <c r="C34" s="87" t="s">
        <v>406</v>
      </c>
      <c r="D34" s="88">
        <v>1</v>
      </c>
      <c r="E34" s="89" t="s">
        <v>34</v>
      </c>
      <c r="F34" s="89"/>
      <c r="G34" s="131"/>
      <c r="H34" s="90"/>
      <c r="I34" s="90">
        <f t="shared" ref="I34:I38" si="5">H34*D34</f>
        <v>0</v>
      </c>
      <c r="J34" s="29"/>
    </row>
    <row r="35" spans="1:10" s="42" customFormat="1" x14ac:dyDescent="0.25">
      <c r="A35" s="89" t="s">
        <v>109</v>
      </c>
      <c r="B35" s="89" t="s">
        <v>171</v>
      </c>
      <c r="C35" s="87" t="s">
        <v>110</v>
      </c>
      <c r="D35" s="88">
        <v>1</v>
      </c>
      <c r="E35" s="89" t="s">
        <v>34</v>
      </c>
      <c r="F35" s="89"/>
      <c r="G35" s="131"/>
      <c r="H35" s="90"/>
      <c r="I35" s="90">
        <f t="shared" si="5"/>
        <v>0</v>
      </c>
      <c r="J35" s="29"/>
    </row>
    <row r="36" spans="1:10" s="42" customFormat="1" x14ac:dyDescent="0.25">
      <c r="A36" s="89" t="s">
        <v>109</v>
      </c>
      <c r="B36" s="89" t="s">
        <v>172</v>
      </c>
      <c r="C36" s="87" t="s">
        <v>121</v>
      </c>
      <c r="D36" s="88">
        <v>1</v>
      </c>
      <c r="E36" s="89" t="s">
        <v>34</v>
      </c>
      <c r="F36" s="89"/>
      <c r="G36" s="131"/>
      <c r="H36" s="90"/>
      <c r="I36" s="90">
        <f t="shared" si="5"/>
        <v>0</v>
      </c>
      <c r="J36" s="29"/>
    </row>
    <row r="37" spans="1:10" s="42" customFormat="1" x14ac:dyDescent="0.25">
      <c r="A37" s="89" t="s">
        <v>109</v>
      </c>
      <c r="B37" s="89" t="s">
        <v>173</v>
      </c>
      <c r="C37" s="87" t="s">
        <v>111</v>
      </c>
      <c r="D37" s="88">
        <v>2</v>
      </c>
      <c r="E37" s="89" t="s">
        <v>34</v>
      </c>
      <c r="F37" s="89"/>
      <c r="G37" s="131"/>
      <c r="H37" s="90"/>
      <c r="I37" s="90">
        <f t="shared" si="5"/>
        <v>0</v>
      </c>
      <c r="J37" s="29"/>
    </row>
    <row r="38" spans="1:10" s="42" customFormat="1" ht="31.5" x14ac:dyDescent="0.25">
      <c r="A38" s="89" t="s">
        <v>109</v>
      </c>
      <c r="B38" s="89" t="s">
        <v>174</v>
      </c>
      <c r="C38" s="87" t="s">
        <v>407</v>
      </c>
      <c r="D38" s="88">
        <v>1</v>
      </c>
      <c r="E38" s="89" t="s">
        <v>34</v>
      </c>
      <c r="F38" s="89"/>
      <c r="G38" s="131"/>
      <c r="H38" s="90"/>
      <c r="I38" s="90">
        <f t="shared" si="5"/>
        <v>0</v>
      </c>
      <c r="J38" s="29"/>
    </row>
    <row r="39" spans="1:10" s="42" customFormat="1" x14ac:dyDescent="0.25">
      <c r="A39" s="89" t="s">
        <v>109</v>
      </c>
      <c r="B39" s="89" t="s">
        <v>175</v>
      </c>
      <c r="C39" s="87" t="s">
        <v>112</v>
      </c>
      <c r="D39" s="88">
        <v>1</v>
      </c>
      <c r="E39" s="89" t="s">
        <v>34</v>
      </c>
      <c r="F39" s="89"/>
      <c r="G39" s="131"/>
      <c r="H39" s="90"/>
      <c r="I39" s="90">
        <f t="shared" ref="I39:I44" si="6">H39*D39</f>
        <v>0</v>
      </c>
      <c r="J39" s="29"/>
    </row>
    <row r="40" spans="1:10" s="42" customFormat="1" x14ac:dyDescent="0.25">
      <c r="A40" s="89" t="s">
        <v>109</v>
      </c>
      <c r="B40" s="89" t="s">
        <v>176</v>
      </c>
      <c r="C40" s="87" t="s">
        <v>119</v>
      </c>
      <c r="D40" s="88">
        <v>1</v>
      </c>
      <c r="E40" s="89" t="s">
        <v>34</v>
      </c>
      <c r="F40" s="89"/>
      <c r="G40" s="131"/>
      <c r="H40" s="90"/>
      <c r="I40" s="90">
        <f t="shared" si="6"/>
        <v>0</v>
      </c>
      <c r="J40" s="29"/>
    </row>
    <row r="41" spans="1:10" s="42" customFormat="1" x14ac:dyDescent="0.25">
      <c r="A41" s="89" t="s">
        <v>109</v>
      </c>
      <c r="B41" s="89" t="s">
        <v>177</v>
      </c>
      <c r="C41" s="87" t="s">
        <v>120</v>
      </c>
      <c r="D41" s="88">
        <v>1</v>
      </c>
      <c r="E41" s="89" t="s">
        <v>34</v>
      </c>
      <c r="F41" s="89"/>
      <c r="G41" s="131"/>
      <c r="H41" s="90"/>
      <c r="I41" s="90">
        <f t="shared" si="6"/>
        <v>0</v>
      </c>
      <c r="J41" s="29"/>
    </row>
    <row r="42" spans="1:10" s="42" customFormat="1" x14ac:dyDescent="0.25">
      <c r="A42" s="89" t="s">
        <v>109</v>
      </c>
      <c r="B42" s="89" t="s">
        <v>178</v>
      </c>
      <c r="C42" s="87" t="s">
        <v>122</v>
      </c>
      <c r="D42" s="88">
        <v>1</v>
      </c>
      <c r="E42" s="89" t="s">
        <v>34</v>
      </c>
      <c r="F42" s="89"/>
      <c r="G42" s="131"/>
      <c r="H42" s="90"/>
      <c r="I42" s="90">
        <f t="shared" si="6"/>
        <v>0</v>
      </c>
      <c r="J42" s="29"/>
    </row>
    <row r="43" spans="1:10" s="42" customFormat="1" x14ac:dyDescent="0.25">
      <c r="A43" s="89" t="s">
        <v>109</v>
      </c>
      <c r="B43" s="89" t="s">
        <v>179</v>
      </c>
      <c r="C43" s="87" t="s">
        <v>123</v>
      </c>
      <c r="D43" s="88">
        <v>1</v>
      </c>
      <c r="E43" s="89" t="s">
        <v>34</v>
      </c>
      <c r="F43" s="89"/>
      <c r="G43" s="131"/>
      <c r="H43" s="90"/>
      <c r="I43" s="90">
        <f t="shared" si="6"/>
        <v>0</v>
      </c>
      <c r="J43" s="29"/>
    </row>
    <row r="44" spans="1:10" s="42" customFormat="1" x14ac:dyDescent="0.25">
      <c r="A44" s="89" t="s">
        <v>109</v>
      </c>
      <c r="B44" s="89" t="s">
        <v>180</v>
      </c>
      <c r="C44" s="87" t="s">
        <v>124</v>
      </c>
      <c r="D44" s="88">
        <v>1</v>
      </c>
      <c r="E44" s="89" t="s">
        <v>34</v>
      </c>
      <c r="F44" s="89"/>
      <c r="G44" s="131"/>
      <c r="H44" s="90"/>
      <c r="I44" s="90">
        <f t="shared" si="6"/>
        <v>0</v>
      </c>
      <c r="J44" s="29"/>
    </row>
    <row r="45" spans="1:10" x14ac:dyDescent="0.25">
      <c r="A45" s="89" t="s">
        <v>109</v>
      </c>
      <c r="B45" s="89" t="s">
        <v>181</v>
      </c>
      <c r="C45" s="87" t="s">
        <v>125</v>
      </c>
      <c r="D45" s="88">
        <v>1</v>
      </c>
      <c r="E45" s="89" t="s">
        <v>34</v>
      </c>
      <c r="F45" s="89"/>
      <c r="G45" s="131"/>
      <c r="H45" s="90"/>
      <c r="I45" s="90">
        <f t="shared" ref="I45:I46" si="7">H45*D45</f>
        <v>0</v>
      </c>
    </row>
    <row r="46" spans="1:10" s="42" customFormat="1" x14ac:dyDescent="0.25">
      <c r="A46" s="89" t="s">
        <v>410</v>
      </c>
      <c r="B46" s="89" t="s">
        <v>409</v>
      </c>
      <c r="C46" s="87" t="s">
        <v>408</v>
      </c>
      <c r="D46" s="88">
        <v>3</v>
      </c>
      <c r="E46" s="89" t="s">
        <v>34</v>
      </c>
      <c r="F46" s="89"/>
      <c r="G46" s="131"/>
      <c r="H46" s="90"/>
      <c r="I46" s="90">
        <f t="shared" si="7"/>
        <v>0</v>
      </c>
      <c r="J46" s="29"/>
    </row>
    <row r="47" spans="1:10" s="119" customFormat="1" x14ac:dyDescent="0.25">
      <c r="A47" s="115"/>
      <c r="B47" s="115" t="s">
        <v>154</v>
      </c>
      <c r="C47" s="116" t="s">
        <v>89</v>
      </c>
      <c r="D47" s="117"/>
      <c r="E47" s="115"/>
      <c r="F47" s="115"/>
      <c r="G47" s="118"/>
      <c r="H47" s="118"/>
      <c r="I47" s="118"/>
      <c r="J47" s="144"/>
    </row>
    <row r="48" spans="1:10" s="42" customFormat="1" x14ac:dyDescent="0.25">
      <c r="A48" s="89" t="s">
        <v>126</v>
      </c>
      <c r="B48" s="89" t="s">
        <v>182</v>
      </c>
      <c r="C48" s="87" t="s">
        <v>388</v>
      </c>
      <c r="D48" s="131">
        <f>4.95*2.5</f>
        <v>12.375</v>
      </c>
      <c r="E48" s="89" t="s">
        <v>35</v>
      </c>
      <c r="F48" s="89"/>
      <c r="G48" s="131"/>
      <c r="H48" s="90"/>
      <c r="I48" s="90">
        <f t="shared" ref="I48" si="8">H48*D48</f>
        <v>0</v>
      </c>
      <c r="J48" s="30"/>
    </row>
    <row r="49" spans="1:10" s="42" customFormat="1" x14ac:dyDescent="0.25">
      <c r="A49" s="89" t="s">
        <v>126</v>
      </c>
      <c r="B49" s="89" t="s">
        <v>183</v>
      </c>
      <c r="C49" s="87" t="s">
        <v>127</v>
      </c>
      <c r="D49" s="131">
        <f>5.2*2.9</f>
        <v>15.08</v>
      </c>
      <c r="E49" s="89" t="s">
        <v>35</v>
      </c>
      <c r="F49" s="89"/>
      <c r="G49" s="131"/>
      <c r="H49" s="90"/>
      <c r="I49" s="90">
        <f t="shared" ref="I49:I60" si="9">H49*D49</f>
        <v>0</v>
      </c>
      <c r="J49" s="29"/>
    </row>
    <row r="50" spans="1:10" s="42" customFormat="1" x14ac:dyDescent="0.25">
      <c r="A50" s="89" t="s">
        <v>126</v>
      </c>
      <c r="B50" s="89" t="s">
        <v>184</v>
      </c>
      <c r="C50" s="87" t="s">
        <v>128</v>
      </c>
      <c r="D50" s="131">
        <f>2.52*2.5</f>
        <v>6.3</v>
      </c>
      <c r="E50" s="89" t="s">
        <v>35</v>
      </c>
      <c r="F50" s="89"/>
      <c r="G50" s="131"/>
      <c r="H50" s="90"/>
      <c r="I50" s="90">
        <f t="shared" si="9"/>
        <v>0</v>
      </c>
      <c r="J50" s="29"/>
    </row>
    <row r="51" spans="1:10" s="42" customFormat="1" x14ac:dyDescent="0.25">
      <c r="A51" s="89" t="s">
        <v>126</v>
      </c>
      <c r="B51" s="89" t="s">
        <v>185</v>
      </c>
      <c r="C51" s="87" t="s">
        <v>129</v>
      </c>
      <c r="D51" s="131">
        <f>1.64*2.5</f>
        <v>4.0999999999999996</v>
      </c>
      <c r="E51" s="89" t="s">
        <v>35</v>
      </c>
      <c r="F51" s="89"/>
      <c r="G51" s="131"/>
      <c r="H51" s="90"/>
      <c r="I51" s="90">
        <f t="shared" si="9"/>
        <v>0</v>
      </c>
      <c r="J51" s="29"/>
    </row>
    <row r="52" spans="1:10" s="42" customFormat="1" x14ac:dyDescent="0.25">
      <c r="A52" s="89" t="s">
        <v>126</v>
      </c>
      <c r="B52" s="89" t="s">
        <v>186</v>
      </c>
      <c r="C52" s="87" t="s">
        <v>130</v>
      </c>
      <c r="D52" s="131">
        <f>2.82*2.5*2</f>
        <v>14.1</v>
      </c>
      <c r="E52" s="89" t="s">
        <v>35</v>
      </c>
      <c r="F52" s="89"/>
      <c r="G52" s="131"/>
      <c r="H52" s="90"/>
      <c r="I52" s="90">
        <f t="shared" si="9"/>
        <v>0</v>
      </c>
      <c r="J52" s="29"/>
    </row>
    <row r="53" spans="1:10" s="42" customFormat="1" x14ac:dyDescent="0.25">
      <c r="A53" s="89" t="s">
        <v>126</v>
      </c>
      <c r="B53" s="89" t="s">
        <v>187</v>
      </c>
      <c r="C53" s="87" t="s">
        <v>131</v>
      </c>
      <c r="D53" s="131">
        <f>4.95*2.5</f>
        <v>12.375</v>
      </c>
      <c r="E53" s="89" t="s">
        <v>35</v>
      </c>
      <c r="F53" s="89"/>
      <c r="G53" s="131"/>
      <c r="H53" s="90"/>
      <c r="I53" s="90">
        <f t="shared" si="9"/>
        <v>0</v>
      </c>
      <c r="J53" s="29"/>
    </row>
    <row r="54" spans="1:10" s="42" customFormat="1" x14ac:dyDescent="0.25">
      <c r="A54" s="89" t="s">
        <v>126</v>
      </c>
      <c r="B54" s="89" t="s">
        <v>188</v>
      </c>
      <c r="C54" s="87" t="s">
        <v>132</v>
      </c>
      <c r="D54" s="131">
        <f>3.72*2.5</f>
        <v>9.3000000000000007</v>
      </c>
      <c r="E54" s="89" t="s">
        <v>35</v>
      </c>
      <c r="F54" s="89"/>
      <c r="G54" s="131"/>
      <c r="H54" s="90"/>
      <c r="I54" s="90">
        <f t="shared" si="9"/>
        <v>0</v>
      </c>
      <c r="J54" s="29"/>
    </row>
    <row r="55" spans="1:10" s="42" customFormat="1" x14ac:dyDescent="0.25">
      <c r="A55" s="89" t="s">
        <v>126</v>
      </c>
      <c r="B55" s="89" t="s">
        <v>189</v>
      </c>
      <c r="C55" s="87" t="s">
        <v>133</v>
      </c>
      <c r="D55" s="131">
        <f>1*0.95</f>
        <v>0.95</v>
      </c>
      <c r="E55" s="89" t="s">
        <v>35</v>
      </c>
      <c r="F55" s="89"/>
      <c r="G55" s="131"/>
      <c r="H55" s="90"/>
      <c r="I55" s="90">
        <f t="shared" si="9"/>
        <v>0</v>
      </c>
      <c r="J55" s="29"/>
    </row>
    <row r="56" spans="1:10" s="42" customFormat="1" x14ac:dyDescent="0.25">
      <c r="A56" s="89" t="s">
        <v>126</v>
      </c>
      <c r="B56" s="89" t="s">
        <v>190</v>
      </c>
      <c r="C56" s="87" t="s">
        <v>134</v>
      </c>
      <c r="D56" s="131">
        <f>2.7*0.95</f>
        <v>2.5649999999999999</v>
      </c>
      <c r="E56" s="89" t="s">
        <v>35</v>
      </c>
      <c r="F56" s="89"/>
      <c r="G56" s="131"/>
      <c r="H56" s="90"/>
      <c r="I56" s="90">
        <f t="shared" si="9"/>
        <v>0</v>
      </c>
      <c r="J56" s="29"/>
    </row>
    <row r="57" spans="1:10" s="42" customFormat="1" x14ac:dyDescent="0.25">
      <c r="A57" s="89" t="s">
        <v>126</v>
      </c>
      <c r="B57" s="89" t="s">
        <v>191</v>
      </c>
      <c r="C57" s="87" t="s">
        <v>135</v>
      </c>
      <c r="D57" s="131">
        <f>1.46*0.95</f>
        <v>1.387</v>
      </c>
      <c r="E57" s="89" t="s">
        <v>35</v>
      </c>
      <c r="F57" s="89"/>
      <c r="G57" s="131"/>
      <c r="H57" s="90"/>
      <c r="I57" s="90">
        <f t="shared" si="9"/>
        <v>0</v>
      </c>
      <c r="J57" s="29"/>
    </row>
    <row r="58" spans="1:10" s="42" customFormat="1" x14ac:dyDescent="0.25">
      <c r="A58" s="89" t="s">
        <v>126</v>
      </c>
      <c r="B58" s="89" t="s">
        <v>192</v>
      </c>
      <c r="C58" s="87" t="s">
        <v>136</v>
      </c>
      <c r="D58" s="131">
        <f>1.15*0.95</f>
        <v>1.0924999999999998</v>
      </c>
      <c r="E58" s="89" t="s">
        <v>35</v>
      </c>
      <c r="F58" s="89"/>
      <c r="G58" s="131"/>
      <c r="H58" s="90"/>
      <c r="I58" s="90">
        <f t="shared" si="9"/>
        <v>0</v>
      </c>
      <c r="J58" s="29"/>
    </row>
    <row r="59" spans="1:10" s="42" customFormat="1" x14ac:dyDescent="0.25">
      <c r="A59" s="89" t="s">
        <v>126</v>
      </c>
      <c r="B59" s="89" t="s">
        <v>193</v>
      </c>
      <c r="C59" s="87" t="s">
        <v>137</v>
      </c>
      <c r="D59" s="131">
        <f>3.45*0.95</f>
        <v>3.2774999999999999</v>
      </c>
      <c r="E59" s="89" t="s">
        <v>35</v>
      </c>
      <c r="F59" s="89"/>
      <c r="G59" s="131"/>
      <c r="H59" s="90"/>
      <c r="I59" s="90">
        <f t="shared" si="9"/>
        <v>0</v>
      </c>
      <c r="J59" s="29"/>
    </row>
    <row r="60" spans="1:10" s="42" customFormat="1" x14ac:dyDescent="0.25">
      <c r="A60" s="89" t="s">
        <v>126</v>
      </c>
      <c r="B60" s="89" t="s">
        <v>194</v>
      </c>
      <c r="C60" s="87" t="s">
        <v>138</v>
      </c>
      <c r="D60" s="131">
        <f>1.33*0.95</f>
        <v>1.2635000000000001</v>
      </c>
      <c r="E60" s="89" t="s">
        <v>35</v>
      </c>
      <c r="F60" s="89"/>
      <c r="G60" s="131"/>
      <c r="H60" s="90"/>
      <c r="I60" s="90">
        <f t="shared" si="9"/>
        <v>0</v>
      </c>
      <c r="J60" s="29"/>
    </row>
    <row r="61" spans="1:10" s="43" customFormat="1" x14ac:dyDescent="0.25">
      <c r="A61" s="89" t="s">
        <v>88</v>
      </c>
      <c r="B61" s="89" t="s">
        <v>195</v>
      </c>
      <c r="C61" s="87" t="s">
        <v>139</v>
      </c>
      <c r="D61" s="88">
        <f>1*0.6</f>
        <v>0.6</v>
      </c>
      <c r="E61" s="89" t="s">
        <v>35</v>
      </c>
      <c r="F61" s="89"/>
      <c r="G61" s="131"/>
      <c r="H61" s="90"/>
      <c r="I61" s="90">
        <f t="shared" ref="I61" si="10">H61*D61</f>
        <v>0</v>
      </c>
      <c r="J61" s="47"/>
    </row>
    <row r="62" spans="1:10" s="114" customFormat="1" ht="16.5" customHeight="1" x14ac:dyDescent="0.25">
      <c r="A62" s="110"/>
      <c r="B62" s="110">
        <v>5</v>
      </c>
      <c r="C62" s="111" t="s">
        <v>66</v>
      </c>
      <c r="D62" s="121"/>
      <c r="E62" s="110"/>
      <c r="F62" s="110"/>
      <c r="G62" s="113"/>
      <c r="H62" s="113"/>
      <c r="I62" s="113">
        <f>SUM(I63:I66)</f>
        <v>0</v>
      </c>
      <c r="J62" s="143"/>
    </row>
    <row r="63" spans="1:10" s="43" customFormat="1" x14ac:dyDescent="0.25">
      <c r="A63" s="89" t="s">
        <v>385</v>
      </c>
      <c r="B63" s="89" t="s">
        <v>147</v>
      </c>
      <c r="C63" s="87" t="s">
        <v>384</v>
      </c>
      <c r="D63" s="88">
        <v>500</v>
      </c>
      <c r="E63" s="89" t="s">
        <v>35</v>
      </c>
      <c r="F63" s="89"/>
      <c r="G63" s="131"/>
      <c r="H63" s="90"/>
      <c r="I63" s="90">
        <f t="shared" ref="I63" si="11">H63*D63</f>
        <v>0</v>
      </c>
      <c r="J63" s="47"/>
    </row>
    <row r="64" spans="1:10" s="43" customFormat="1" x14ac:dyDescent="0.25">
      <c r="A64" s="89" t="s">
        <v>390</v>
      </c>
      <c r="B64" s="89" t="s">
        <v>148</v>
      </c>
      <c r="C64" s="87" t="s">
        <v>428</v>
      </c>
      <c r="D64" s="135">
        <v>83</v>
      </c>
      <c r="E64" s="89" t="s">
        <v>35</v>
      </c>
      <c r="F64" s="89"/>
      <c r="G64" s="131"/>
      <c r="H64" s="90"/>
      <c r="I64" s="90">
        <f t="shared" ref="I64:I66" si="12">H64*D64</f>
        <v>0</v>
      </c>
      <c r="J64" s="47"/>
    </row>
    <row r="65" spans="1:10" s="43" customFormat="1" x14ac:dyDescent="0.25">
      <c r="A65" s="89" t="s">
        <v>386</v>
      </c>
      <c r="B65" s="89" t="s">
        <v>387</v>
      </c>
      <c r="C65" s="87" t="s">
        <v>412</v>
      </c>
      <c r="D65" s="135">
        <v>35</v>
      </c>
      <c r="E65" s="89" t="s">
        <v>163</v>
      </c>
      <c r="F65" s="89"/>
      <c r="G65" s="131"/>
      <c r="H65" s="90"/>
      <c r="I65" s="90">
        <f t="shared" si="12"/>
        <v>0</v>
      </c>
      <c r="J65" s="47"/>
    </row>
    <row r="66" spans="1:10" s="130" customFormat="1" x14ac:dyDescent="0.25">
      <c r="A66" s="141" t="s">
        <v>391</v>
      </c>
      <c r="B66" s="89" t="s">
        <v>392</v>
      </c>
      <c r="C66" s="142" t="s">
        <v>411</v>
      </c>
      <c r="D66" s="135">
        <v>4.2</v>
      </c>
      <c r="E66" s="141" t="s">
        <v>35</v>
      </c>
      <c r="F66" s="141"/>
      <c r="G66" s="131"/>
      <c r="H66" s="131"/>
      <c r="I66" s="131">
        <f t="shared" si="12"/>
        <v>0</v>
      </c>
      <c r="J66" s="145"/>
    </row>
    <row r="67" spans="1:10" s="43" customFormat="1" x14ac:dyDescent="0.25">
      <c r="A67" s="110"/>
      <c r="B67" s="110">
        <v>6</v>
      </c>
      <c r="C67" s="111" t="s">
        <v>77</v>
      </c>
      <c r="D67" s="111"/>
      <c r="E67" s="112"/>
      <c r="F67" s="112"/>
      <c r="G67" s="111"/>
      <c r="H67" s="111"/>
      <c r="I67" s="113">
        <f>SUM(I69:I76)</f>
        <v>0</v>
      </c>
      <c r="J67" s="47"/>
    </row>
    <row r="68" spans="1:10" s="119" customFormat="1" x14ac:dyDescent="0.25">
      <c r="A68" s="115"/>
      <c r="B68" s="115" t="s">
        <v>159</v>
      </c>
      <c r="C68" s="116" t="s">
        <v>115</v>
      </c>
      <c r="D68" s="117"/>
      <c r="E68" s="115"/>
      <c r="F68" s="115"/>
      <c r="G68" s="118"/>
      <c r="H68" s="118"/>
      <c r="I68" s="118"/>
      <c r="J68" s="144"/>
    </row>
    <row r="69" spans="1:10" s="43" customFormat="1" x14ac:dyDescent="0.25">
      <c r="A69" s="89" t="s">
        <v>94</v>
      </c>
      <c r="B69" s="89" t="s">
        <v>396</v>
      </c>
      <c r="C69" s="87" t="s">
        <v>141</v>
      </c>
      <c r="D69" s="88">
        <f>270+174</f>
        <v>444</v>
      </c>
      <c r="E69" s="89" t="s">
        <v>35</v>
      </c>
      <c r="F69" s="89"/>
      <c r="G69" s="131"/>
      <c r="H69" s="90"/>
      <c r="I69" s="90">
        <f t="shared" ref="I69" si="13">H69*D69</f>
        <v>0</v>
      </c>
      <c r="J69" s="47"/>
    </row>
    <row r="70" spans="1:10" s="43" customFormat="1" x14ac:dyDescent="0.25">
      <c r="A70" s="89" t="s">
        <v>93</v>
      </c>
      <c r="B70" s="89" t="s">
        <v>397</v>
      </c>
      <c r="C70" s="87" t="s">
        <v>142</v>
      </c>
      <c r="D70" s="88">
        <f>270+174</f>
        <v>444</v>
      </c>
      <c r="E70" s="89" t="s">
        <v>35</v>
      </c>
      <c r="F70" s="89"/>
      <c r="G70" s="131"/>
      <c r="H70" s="90"/>
      <c r="I70" s="90">
        <f t="shared" ref="I70" si="14">H70*D70</f>
        <v>0</v>
      </c>
      <c r="J70" s="47"/>
    </row>
    <row r="71" spans="1:10" s="119" customFormat="1" x14ac:dyDescent="0.25">
      <c r="A71" s="115"/>
      <c r="B71" s="115" t="s">
        <v>162</v>
      </c>
      <c r="C71" s="116" t="s">
        <v>116</v>
      </c>
      <c r="D71" s="117"/>
      <c r="E71" s="115"/>
      <c r="F71" s="115"/>
      <c r="G71" s="118"/>
      <c r="H71" s="118"/>
      <c r="I71" s="118"/>
      <c r="J71" s="144"/>
    </row>
    <row r="72" spans="1:10" s="43" customFormat="1" x14ac:dyDescent="0.25">
      <c r="A72" s="89" t="s">
        <v>95</v>
      </c>
      <c r="B72" s="89" t="s">
        <v>398</v>
      </c>
      <c r="C72" s="87" t="s">
        <v>145</v>
      </c>
      <c r="D72" s="88">
        <f>254+256+14</f>
        <v>524</v>
      </c>
      <c r="E72" s="89" t="s">
        <v>35</v>
      </c>
      <c r="F72" s="89"/>
      <c r="G72" s="131"/>
      <c r="H72" s="90"/>
      <c r="I72" s="90">
        <f>H72*D72</f>
        <v>0</v>
      </c>
      <c r="J72" s="47"/>
    </row>
    <row r="73" spans="1:10" s="43" customFormat="1" x14ac:dyDescent="0.25">
      <c r="A73" s="89" t="s">
        <v>144</v>
      </c>
      <c r="B73" s="89" t="s">
        <v>399</v>
      </c>
      <c r="C73" s="87" t="s">
        <v>146</v>
      </c>
      <c r="D73" s="88">
        <f>529+182.7+14+0.3</f>
        <v>726</v>
      </c>
      <c r="E73" s="89" t="s">
        <v>35</v>
      </c>
      <c r="F73" s="89"/>
      <c r="G73" s="131"/>
      <c r="H73" s="90"/>
      <c r="I73" s="90">
        <f>H73*D73</f>
        <v>0</v>
      </c>
      <c r="J73" s="47"/>
    </row>
    <row r="74" spans="1:10" s="119" customFormat="1" x14ac:dyDescent="0.25">
      <c r="A74" s="115"/>
      <c r="B74" s="115" t="s">
        <v>196</v>
      </c>
      <c r="C74" s="116" t="s">
        <v>78</v>
      </c>
      <c r="D74" s="117"/>
      <c r="E74" s="115"/>
      <c r="F74" s="115"/>
      <c r="G74" s="118"/>
      <c r="H74" s="118"/>
      <c r="I74" s="118"/>
      <c r="J74" s="144"/>
    </row>
    <row r="75" spans="1:10" s="43" customFormat="1" x14ac:dyDescent="0.25">
      <c r="A75" s="89" t="s">
        <v>143</v>
      </c>
      <c r="B75" s="89" t="s">
        <v>400</v>
      </c>
      <c r="C75" s="87" t="s">
        <v>415</v>
      </c>
      <c r="D75" s="88">
        <f>0.9*2.1*2*1.1</f>
        <v>4.1580000000000004</v>
      </c>
      <c r="E75" s="89" t="s">
        <v>35</v>
      </c>
      <c r="F75" s="89"/>
      <c r="G75" s="131"/>
      <c r="H75" s="90"/>
      <c r="I75" s="90">
        <f t="shared" ref="I75" si="15">H75*D75</f>
        <v>0</v>
      </c>
      <c r="J75" s="47"/>
    </row>
    <row r="76" spans="1:10" s="43" customFormat="1" x14ac:dyDescent="0.25">
      <c r="A76" s="89" t="s">
        <v>96</v>
      </c>
      <c r="B76" s="89" t="s">
        <v>401</v>
      </c>
      <c r="C76" s="87" t="s">
        <v>97</v>
      </c>
      <c r="D76" s="88">
        <v>20</v>
      </c>
      <c r="E76" s="89" t="s">
        <v>35</v>
      </c>
      <c r="F76" s="89"/>
      <c r="G76" s="131"/>
      <c r="H76" s="90"/>
      <c r="I76" s="90">
        <f t="shared" ref="I76" si="16">H76*D76</f>
        <v>0</v>
      </c>
      <c r="J76" s="47"/>
    </row>
    <row r="77" spans="1:10" s="114" customFormat="1" ht="16.5" customHeight="1" x14ac:dyDescent="0.25">
      <c r="A77" s="110"/>
      <c r="B77" s="110">
        <v>7</v>
      </c>
      <c r="C77" s="111" t="s">
        <v>164</v>
      </c>
      <c r="D77" s="121"/>
      <c r="E77" s="110"/>
      <c r="F77" s="110"/>
      <c r="G77" s="113"/>
      <c r="H77" s="113"/>
      <c r="I77" s="113">
        <f>SUM(I79:I88)</f>
        <v>0</v>
      </c>
      <c r="J77" s="143"/>
    </row>
    <row r="78" spans="1:10" s="119" customFormat="1" x14ac:dyDescent="0.25">
      <c r="A78" s="115"/>
      <c r="B78" s="115" t="s">
        <v>197</v>
      </c>
      <c r="C78" s="116" t="s">
        <v>161</v>
      </c>
      <c r="D78" s="117"/>
      <c r="E78" s="115"/>
      <c r="F78" s="115"/>
      <c r="G78" s="118"/>
      <c r="H78" s="118"/>
      <c r="I78" s="118"/>
      <c r="J78" s="144"/>
    </row>
    <row r="79" spans="1:10" s="158" customFormat="1" ht="47.25" x14ac:dyDescent="0.25">
      <c r="A79" s="154" t="s">
        <v>47</v>
      </c>
      <c r="B79" s="154" t="s">
        <v>374</v>
      </c>
      <c r="C79" s="155" t="s">
        <v>155</v>
      </c>
      <c r="D79" s="156">
        <v>1</v>
      </c>
      <c r="E79" s="154" t="s">
        <v>34</v>
      </c>
      <c r="F79" s="154"/>
      <c r="G79" s="159"/>
      <c r="H79" s="159"/>
      <c r="I79" s="159">
        <f t="shared" ref="I79" si="17">H79*D79</f>
        <v>0</v>
      </c>
      <c r="J79" s="157"/>
    </row>
    <row r="80" spans="1:10" s="158" customFormat="1" ht="47.25" x14ac:dyDescent="0.25">
      <c r="A80" s="154" t="s">
        <v>47</v>
      </c>
      <c r="B80" s="154" t="s">
        <v>375</v>
      </c>
      <c r="C80" s="155" t="s">
        <v>156</v>
      </c>
      <c r="D80" s="156">
        <v>4</v>
      </c>
      <c r="E80" s="154" t="s">
        <v>34</v>
      </c>
      <c r="F80" s="154"/>
      <c r="G80" s="159"/>
      <c r="H80" s="159"/>
      <c r="I80" s="159">
        <f t="shared" ref="I80:I81" si="18">H80*D80</f>
        <v>0</v>
      </c>
      <c r="J80" s="157"/>
    </row>
    <row r="81" spans="1:10" s="158" customFormat="1" ht="47.25" x14ac:dyDescent="0.25">
      <c r="A81" s="154" t="s">
        <v>47</v>
      </c>
      <c r="B81" s="154" t="s">
        <v>376</v>
      </c>
      <c r="C81" s="155" t="s">
        <v>157</v>
      </c>
      <c r="D81" s="156">
        <v>1</v>
      </c>
      <c r="E81" s="154" t="s">
        <v>34</v>
      </c>
      <c r="F81" s="154"/>
      <c r="G81" s="159"/>
      <c r="H81" s="159"/>
      <c r="I81" s="159">
        <f t="shared" si="18"/>
        <v>0</v>
      </c>
      <c r="J81" s="157"/>
    </row>
    <row r="82" spans="1:10" s="158" customFormat="1" ht="47.25" x14ac:dyDescent="0.25">
      <c r="A82" s="154" t="s">
        <v>47</v>
      </c>
      <c r="B82" s="154" t="s">
        <v>377</v>
      </c>
      <c r="C82" s="155" t="s">
        <v>158</v>
      </c>
      <c r="D82" s="156">
        <v>2</v>
      </c>
      <c r="E82" s="154" t="s">
        <v>34</v>
      </c>
      <c r="F82" s="154"/>
      <c r="G82" s="159"/>
      <c r="H82" s="159"/>
      <c r="I82" s="159">
        <f t="shared" ref="I82" si="19">H82*D82</f>
        <v>0</v>
      </c>
      <c r="J82" s="157"/>
    </row>
    <row r="83" spans="1:10" s="119" customFormat="1" x14ac:dyDescent="0.25">
      <c r="A83" s="115"/>
      <c r="B83" s="115" t="s">
        <v>378</v>
      </c>
      <c r="C83" s="116" t="s">
        <v>160</v>
      </c>
      <c r="D83" s="117"/>
      <c r="E83" s="115"/>
      <c r="F83" s="115"/>
      <c r="G83" s="118"/>
      <c r="H83" s="118"/>
      <c r="I83" s="118"/>
      <c r="J83" s="144"/>
    </row>
    <row r="84" spans="1:10" s="43" customFormat="1" ht="47.25" x14ac:dyDescent="0.25">
      <c r="A84" s="89" t="s">
        <v>420</v>
      </c>
      <c r="B84" s="89" t="s">
        <v>379</v>
      </c>
      <c r="C84" s="87" t="s">
        <v>416</v>
      </c>
      <c r="D84" s="88">
        <v>1</v>
      </c>
      <c r="E84" s="89" t="s">
        <v>417</v>
      </c>
      <c r="F84" s="89"/>
      <c r="G84" s="131"/>
      <c r="H84" s="90"/>
      <c r="I84" s="90">
        <f t="shared" ref="I84" si="20">H84*D84</f>
        <v>0</v>
      </c>
      <c r="J84" s="47"/>
    </row>
    <row r="85" spans="1:10" s="43" customFormat="1" ht="47.25" x14ac:dyDescent="0.25">
      <c r="A85" s="89" t="s">
        <v>421</v>
      </c>
      <c r="B85" s="89" t="s">
        <v>380</v>
      </c>
      <c r="C85" s="87" t="s">
        <v>422</v>
      </c>
      <c r="D85" s="88">
        <v>4</v>
      </c>
      <c r="E85" s="89" t="s">
        <v>417</v>
      </c>
      <c r="F85" s="89"/>
      <c r="G85" s="131"/>
      <c r="H85" s="90"/>
      <c r="I85" s="90">
        <f t="shared" ref="I85:I87" si="21">H85*D85</f>
        <v>0</v>
      </c>
      <c r="J85" s="47"/>
    </row>
    <row r="86" spans="1:10" s="94" customFormat="1" ht="47.25" x14ac:dyDescent="0.25">
      <c r="A86" s="89" t="s">
        <v>424</v>
      </c>
      <c r="B86" s="89" t="s">
        <v>418</v>
      </c>
      <c r="C86" s="87" t="s">
        <v>423</v>
      </c>
      <c r="D86" s="88">
        <v>1</v>
      </c>
      <c r="E86" s="89" t="s">
        <v>417</v>
      </c>
      <c r="F86" s="89"/>
      <c r="G86" s="131"/>
      <c r="H86" s="90"/>
      <c r="I86" s="90">
        <f t="shared" si="21"/>
        <v>0</v>
      </c>
      <c r="J86" s="108"/>
    </row>
    <row r="87" spans="1:10" s="94" customFormat="1" ht="47.25" x14ac:dyDescent="0.25">
      <c r="A87" s="89" t="s">
        <v>426</v>
      </c>
      <c r="B87" s="89" t="s">
        <v>419</v>
      </c>
      <c r="C87" s="87" t="s">
        <v>425</v>
      </c>
      <c r="D87" s="88">
        <v>2</v>
      </c>
      <c r="E87" s="89" t="s">
        <v>417</v>
      </c>
      <c r="F87" s="89"/>
      <c r="G87" s="131"/>
      <c r="H87" s="90"/>
      <c r="I87" s="90">
        <f t="shared" si="21"/>
        <v>0</v>
      </c>
      <c r="J87" s="108"/>
    </row>
    <row r="88" spans="1:10" s="94" customFormat="1" x14ac:dyDescent="0.25">
      <c r="A88" s="89" t="s">
        <v>438</v>
      </c>
      <c r="B88" s="89" t="s">
        <v>439</v>
      </c>
      <c r="C88" s="87" t="s">
        <v>440</v>
      </c>
      <c r="D88" s="88">
        <v>38</v>
      </c>
      <c r="E88" s="89" t="s">
        <v>163</v>
      </c>
      <c r="F88" s="89"/>
      <c r="G88" s="131"/>
      <c r="H88" s="90"/>
      <c r="I88" s="90">
        <f t="shared" ref="I88" si="22">H88*D88</f>
        <v>0</v>
      </c>
      <c r="J88" s="108"/>
    </row>
    <row r="89" spans="1:10" s="114" customFormat="1" ht="16.5" customHeight="1" x14ac:dyDescent="0.25">
      <c r="A89" s="110"/>
      <c r="B89" s="110">
        <v>8</v>
      </c>
      <c r="C89" s="111" t="s">
        <v>91</v>
      </c>
      <c r="D89" s="121"/>
      <c r="E89" s="110"/>
      <c r="F89" s="110"/>
      <c r="G89" s="113"/>
      <c r="H89" s="113"/>
      <c r="I89" s="113">
        <f>SUM(I91:I153)</f>
        <v>0</v>
      </c>
      <c r="J89" s="143"/>
    </row>
    <row r="90" spans="1:10" s="119" customFormat="1" x14ac:dyDescent="0.25">
      <c r="A90" s="115"/>
      <c r="B90" s="115" t="s">
        <v>198</v>
      </c>
      <c r="C90" s="116" t="s">
        <v>91</v>
      </c>
      <c r="D90" s="117"/>
      <c r="E90" s="115"/>
      <c r="F90" s="115"/>
      <c r="G90" s="118"/>
      <c r="H90" s="118"/>
      <c r="I90" s="118"/>
      <c r="J90" s="144"/>
    </row>
    <row r="91" spans="1:10" s="94" customFormat="1" x14ac:dyDescent="0.25">
      <c r="A91" s="89" t="s">
        <v>199</v>
      </c>
      <c r="B91" s="89" t="s">
        <v>312</v>
      </c>
      <c r="C91" s="175" t="s">
        <v>200</v>
      </c>
      <c r="D91" s="88">
        <v>6</v>
      </c>
      <c r="E91" s="89" t="s">
        <v>201</v>
      </c>
      <c r="F91" s="89"/>
      <c r="G91" s="131"/>
      <c r="H91" s="90"/>
      <c r="I91" s="90">
        <f t="shared" ref="I91:I139" si="23">H91*D91</f>
        <v>0</v>
      </c>
      <c r="J91" s="174"/>
    </row>
    <row r="92" spans="1:10" s="94" customFormat="1" x14ac:dyDescent="0.25">
      <c r="A92" s="89" t="s">
        <v>47</v>
      </c>
      <c r="B92" s="89" t="s">
        <v>313</v>
      </c>
      <c r="C92" s="175" t="s">
        <v>202</v>
      </c>
      <c r="D92" s="88">
        <v>170</v>
      </c>
      <c r="E92" s="89" t="s">
        <v>201</v>
      </c>
      <c r="F92" s="89"/>
      <c r="G92" s="131"/>
      <c r="H92" s="90"/>
      <c r="I92" s="90">
        <f t="shared" si="23"/>
        <v>0</v>
      </c>
      <c r="J92" s="108"/>
    </row>
    <row r="93" spans="1:10" s="94" customFormat="1" x14ac:dyDescent="0.25">
      <c r="A93" s="89" t="s">
        <v>203</v>
      </c>
      <c r="B93" s="89" t="s">
        <v>314</v>
      </c>
      <c r="C93" s="175" t="s">
        <v>204</v>
      </c>
      <c r="D93" s="88">
        <v>106</v>
      </c>
      <c r="E93" s="89" t="s">
        <v>163</v>
      </c>
      <c r="F93" s="89"/>
      <c r="G93" s="131"/>
      <c r="H93" s="90"/>
      <c r="I93" s="90">
        <f t="shared" si="23"/>
        <v>0</v>
      </c>
      <c r="J93" s="108"/>
    </row>
    <row r="94" spans="1:10" s="94" customFormat="1" x14ac:dyDescent="0.25">
      <c r="A94" s="89" t="s">
        <v>205</v>
      </c>
      <c r="B94" s="89" t="s">
        <v>315</v>
      </c>
      <c r="C94" s="175" t="s">
        <v>206</v>
      </c>
      <c r="D94" s="88">
        <v>2700</v>
      </c>
      <c r="E94" s="89" t="s">
        <v>163</v>
      </c>
      <c r="F94" s="89"/>
      <c r="G94" s="131"/>
      <c r="H94" s="90"/>
      <c r="I94" s="90">
        <f t="shared" si="23"/>
        <v>0</v>
      </c>
      <c r="J94" s="108"/>
    </row>
    <row r="95" spans="1:10" s="94" customFormat="1" x14ac:dyDescent="0.25">
      <c r="A95" s="89" t="s">
        <v>207</v>
      </c>
      <c r="B95" s="89" t="s">
        <v>316</v>
      </c>
      <c r="C95" s="175" t="s">
        <v>208</v>
      </c>
      <c r="D95" s="88">
        <v>300</v>
      </c>
      <c r="E95" s="89" t="s">
        <v>163</v>
      </c>
      <c r="F95" s="89"/>
      <c r="G95" s="131"/>
      <c r="H95" s="90"/>
      <c r="I95" s="90">
        <f t="shared" si="23"/>
        <v>0</v>
      </c>
      <c r="J95" s="108"/>
    </row>
    <row r="96" spans="1:10" s="94" customFormat="1" x14ac:dyDescent="0.25">
      <c r="A96" s="89" t="s">
        <v>209</v>
      </c>
      <c r="B96" s="89" t="s">
        <v>317</v>
      </c>
      <c r="C96" s="175" t="s">
        <v>210</v>
      </c>
      <c r="D96" s="88">
        <v>210</v>
      </c>
      <c r="E96" s="89" t="s">
        <v>163</v>
      </c>
      <c r="F96" s="89"/>
      <c r="G96" s="131"/>
      <c r="H96" s="90"/>
      <c r="I96" s="90">
        <f t="shared" si="23"/>
        <v>0</v>
      </c>
      <c r="J96" s="108"/>
    </row>
    <row r="97" spans="1:10" s="94" customFormat="1" x14ac:dyDescent="0.25">
      <c r="A97" s="89" t="s">
        <v>47</v>
      </c>
      <c r="B97" s="89" t="s">
        <v>318</v>
      </c>
      <c r="C97" s="175" t="s">
        <v>211</v>
      </c>
      <c r="D97" s="88">
        <v>1</v>
      </c>
      <c r="E97" s="89"/>
      <c r="F97" s="89"/>
      <c r="G97" s="131"/>
      <c r="H97" s="90"/>
      <c r="I97" s="90">
        <f t="shared" si="23"/>
        <v>0</v>
      </c>
      <c r="J97" s="108"/>
    </row>
    <row r="98" spans="1:10" s="94" customFormat="1" x14ac:dyDescent="0.25">
      <c r="A98" s="89" t="s">
        <v>47</v>
      </c>
      <c r="B98" s="89" t="s">
        <v>319</v>
      </c>
      <c r="C98" s="175" t="s">
        <v>212</v>
      </c>
      <c r="D98" s="88">
        <v>1</v>
      </c>
      <c r="E98" s="89" t="s">
        <v>163</v>
      </c>
      <c r="F98" s="89"/>
      <c r="G98" s="131"/>
      <c r="H98" s="90"/>
      <c r="I98" s="90">
        <f t="shared" si="23"/>
        <v>0</v>
      </c>
      <c r="J98" s="108"/>
    </row>
    <row r="99" spans="1:10" s="94" customFormat="1" x14ac:dyDescent="0.25">
      <c r="A99" s="89" t="s">
        <v>213</v>
      </c>
      <c r="B99" s="89" t="s">
        <v>320</v>
      </c>
      <c r="C99" s="175" t="s">
        <v>214</v>
      </c>
      <c r="D99" s="88">
        <v>6</v>
      </c>
      <c r="E99" s="89" t="s">
        <v>201</v>
      </c>
      <c r="F99" s="89"/>
      <c r="G99" s="131"/>
      <c r="H99" s="90"/>
      <c r="I99" s="90">
        <f t="shared" si="23"/>
        <v>0</v>
      </c>
      <c r="J99" s="108"/>
    </row>
    <row r="100" spans="1:10" s="94" customFormat="1" ht="31.5" x14ac:dyDescent="0.25">
      <c r="A100" s="89" t="s">
        <v>215</v>
      </c>
      <c r="B100" s="89" t="s">
        <v>321</v>
      </c>
      <c r="C100" s="175" t="s">
        <v>216</v>
      </c>
      <c r="D100" s="88">
        <v>48</v>
      </c>
      <c r="E100" s="89" t="s">
        <v>163</v>
      </c>
      <c r="F100" s="89"/>
      <c r="G100" s="131"/>
      <c r="H100" s="90"/>
      <c r="I100" s="90">
        <f t="shared" si="23"/>
        <v>0</v>
      </c>
      <c r="J100" s="108"/>
    </row>
    <row r="101" spans="1:10" s="94" customFormat="1" x14ac:dyDescent="0.25">
      <c r="A101" s="89" t="s">
        <v>217</v>
      </c>
      <c r="B101" s="89" t="s">
        <v>322</v>
      </c>
      <c r="C101" s="175" t="s">
        <v>218</v>
      </c>
      <c r="D101" s="88">
        <v>12</v>
      </c>
      <c r="E101" s="89" t="s">
        <v>201</v>
      </c>
      <c r="F101" s="89"/>
      <c r="G101" s="131"/>
      <c r="H101" s="90"/>
      <c r="I101" s="90">
        <f t="shared" si="23"/>
        <v>0</v>
      </c>
      <c r="J101" s="108"/>
    </row>
    <row r="102" spans="1:10" s="94" customFormat="1" x14ac:dyDescent="0.25">
      <c r="A102" s="89" t="s">
        <v>219</v>
      </c>
      <c r="B102" s="89" t="s">
        <v>323</v>
      </c>
      <c r="C102" s="175" t="s">
        <v>220</v>
      </c>
      <c r="D102" s="88">
        <v>54</v>
      </c>
      <c r="E102" s="89" t="s">
        <v>201</v>
      </c>
      <c r="F102" s="89"/>
      <c r="G102" s="131"/>
      <c r="H102" s="90"/>
      <c r="I102" s="90">
        <f t="shared" si="23"/>
        <v>0</v>
      </c>
      <c r="J102" s="108"/>
    </row>
    <row r="103" spans="1:10" s="94" customFormat="1" x14ac:dyDescent="0.25">
      <c r="A103" s="89" t="s">
        <v>221</v>
      </c>
      <c r="B103" s="89" t="s">
        <v>324</v>
      </c>
      <c r="C103" s="175" t="s">
        <v>222</v>
      </c>
      <c r="D103" s="88">
        <v>18</v>
      </c>
      <c r="E103" s="89" t="s">
        <v>201</v>
      </c>
      <c r="F103" s="89"/>
      <c r="G103" s="131"/>
      <c r="H103" s="90"/>
      <c r="I103" s="90">
        <f t="shared" si="23"/>
        <v>0</v>
      </c>
      <c r="J103" s="108"/>
    </row>
    <row r="104" spans="1:10" s="94" customFormat="1" x14ac:dyDescent="0.25">
      <c r="A104" s="89" t="s">
        <v>223</v>
      </c>
      <c r="B104" s="89" t="s">
        <v>325</v>
      </c>
      <c r="C104" s="175" t="s">
        <v>224</v>
      </c>
      <c r="D104" s="88">
        <v>4</v>
      </c>
      <c r="E104" s="89" t="s">
        <v>201</v>
      </c>
      <c r="F104" s="89"/>
      <c r="G104" s="131"/>
      <c r="H104" s="90"/>
      <c r="I104" s="90">
        <f t="shared" si="23"/>
        <v>0</v>
      </c>
      <c r="J104" s="108"/>
    </row>
    <row r="105" spans="1:10" s="94" customFormat="1" x14ac:dyDescent="0.25">
      <c r="A105" s="89" t="s">
        <v>225</v>
      </c>
      <c r="B105" s="89" t="s">
        <v>326</v>
      </c>
      <c r="C105" s="175" t="s">
        <v>226</v>
      </c>
      <c r="D105" s="88">
        <v>6</v>
      </c>
      <c r="E105" s="89" t="s">
        <v>201</v>
      </c>
      <c r="F105" s="89"/>
      <c r="G105" s="131"/>
      <c r="H105" s="90"/>
      <c r="I105" s="90">
        <f t="shared" si="23"/>
        <v>0</v>
      </c>
      <c r="J105" s="108"/>
    </row>
    <row r="106" spans="1:10" s="94" customFormat="1" x14ac:dyDescent="0.25">
      <c r="A106" s="89" t="s">
        <v>227</v>
      </c>
      <c r="B106" s="89" t="s">
        <v>327</v>
      </c>
      <c r="C106" s="175" t="s">
        <v>228</v>
      </c>
      <c r="D106" s="88">
        <v>20</v>
      </c>
      <c r="E106" s="89" t="s">
        <v>201</v>
      </c>
      <c r="F106" s="89"/>
      <c r="G106" s="131"/>
      <c r="H106" s="90"/>
      <c r="I106" s="90">
        <f t="shared" si="23"/>
        <v>0</v>
      </c>
      <c r="J106" s="108"/>
    </row>
    <row r="107" spans="1:10" s="94" customFormat="1" x14ac:dyDescent="0.25">
      <c r="A107" s="89" t="s">
        <v>229</v>
      </c>
      <c r="B107" s="89" t="s">
        <v>328</v>
      </c>
      <c r="C107" s="175" t="s">
        <v>230</v>
      </c>
      <c r="D107" s="88">
        <v>7</v>
      </c>
      <c r="E107" s="89" t="s">
        <v>201</v>
      </c>
      <c r="F107" s="89"/>
      <c r="G107" s="131"/>
      <c r="H107" s="90"/>
      <c r="I107" s="90">
        <f t="shared" si="23"/>
        <v>0</v>
      </c>
      <c r="J107" s="108"/>
    </row>
    <row r="108" spans="1:10" s="94" customFormat="1" x14ac:dyDescent="0.25">
      <c r="A108" s="89" t="s">
        <v>231</v>
      </c>
      <c r="B108" s="89" t="s">
        <v>329</v>
      </c>
      <c r="C108" s="175" t="s">
        <v>232</v>
      </c>
      <c r="D108" s="88">
        <v>1</v>
      </c>
      <c r="E108" s="89" t="s">
        <v>201</v>
      </c>
      <c r="F108" s="89"/>
      <c r="G108" s="131"/>
      <c r="H108" s="90"/>
      <c r="I108" s="90">
        <f t="shared" si="23"/>
        <v>0</v>
      </c>
      <c r="J108" s="108"/>
    </row>
    <row r="109" spans="1:10" s="94" customFormat="1" x14ac:dyDescent="0.25">
      <c r="A109" s="89" t="s">
        <v>233</v>
      </c>
      <c r="B109" s="89" t="s">
        <v>330</v>
      </c>
      <c r="C109" s="175" t="s">
        <v>234</v>
      </c>
      <c r="D109" s="88">
        <v>2</v>
      </c>
      <c r="E109" s="89" t="s">
        <v>201</v>
      </c>
      <c r="F109" s="89"/>
      <c r="G109" s="131"/>
      <c r="H109" s="90"/>
      <c r="I109" s="90">
        <f t="shared" si="23"/>
        <v>0</v>
      </c>
      <c r="J109" s="108"/>
    </row>
    <row r="110" spans="1:10" s="94" customFormat="1" x14ac:dyDescent="0.25">
      <c r="A110" s="89" t="s">
        <v>235</v>
      </c>
      <c r="B110" s="89" t="s">
        <v>331</v>
      </c>
      <c r="C110" s="175" t="s">
        <v>236</v>
      </c>
      <c r="D110" s="88">
        <v>2</v>
      </c>
      <c r="E110" s="89" t="s">
        <v>201</v>
      </c>
      <c r="F110" s="89"/>
      <c r="G110" s="131"/>
      <c r="H110" s="90"/>
      <c r="I110" s="90">
        <f t="shared" si="23"/>
        <v>0</v>
      </c>
      <c r="J110" s="108"/>
    </row>
    <row r="111" spans="1:10" s="94" customFormat="1" x14ac:dyDescent="0.25">
      <c r="A111" s="89" t="s">
        <v>237</v>
      </c>
      <c r="B111" s="89" t="s">
        <v>332</v>
      </c>
      <c r="C111" s="175" t="s">
        <v>238</v>
      </c>
      <c r="D111" s="88">
        <v>4</v>
      </c>
      <c r="E111" s="89" t="s">
        <v>201</v>
      </c>
      <c r="F111" s="89"/>
      <c r="G111" s="131"/>
      <c r="H111" s="90"/>
      <c r="I111" s="90">
        <f t="shared" si="23"/>
        <v>0</v>
      </c>
      <c r="J111" s="108"/>
    </row>
    <row r="112" spans="1:10" s="94" customFormat="1" ht="15.75" customHeight="1" x14ac:dyDescent="0.25">
      <c r="A112" s="89" t="s">
        <v>239</v>
      </c>
      <c r="B112" s="89" t="s">
        <v>333</v>
      </c>
      <c r="C112" s="175" t="s">
        <v>433</v>
      </c>
      <c r="D112" s="88">
        <v>132</v>
      </c>
      <c r="E112" s="89" t="s">
        <v>163</v>
      </c>
      <c r="F112" s="89"/>
      <c r="G112" s="131"/>
      <c r="H112" s="90"/>
      <c r="I112" s="90">
        <f t="shared" si="23"/>
        <v>0</v>
      </c>
      <c r="J112" s="108"/>
    </row>
    <row r="113" spans="1:10" s="94" customFormat="1" x14ac:dyDescent="0.25">
      <c r="A113" s="89" t="s">
        <v>240</v>
      </c>
      <c r="B113" s="89" t="s">
        <v>334</v>
      </c>
      <c r="C113" s="175" t="s">
        <v>241</v>
      </c>
      <c r="D113" s="88">
        <v>6</v>
      </c>
      <c r="E113" s="89" t="s">
        <v>163</v>
      </c>
      <c r="F113" s="89"/>
      <c r="G113" s="131"/>
      <c r="H113" s="90"/>
      <c r="I113" s="90">
        <f t="shared" si="23"/>
        <v>0</v>
      </c>
      <c r="J113" s="108"/>
    </row>
    <row r="114" spans="1:10" s="94" customFormat="1" ht="31.5" x14ac:dyDescent="0.25">
      <c r="A114" s="89" t="s">
        <v>242</v>
      </c>
      <c r="B114" s="89" t="s">
        <v>335</v>
      </c>
      <c r="C114" s="175" t="s">
        <v>243</v>
      </c>
      <c r="D114" s="88">
        <v>9</v>
      </c>
      <c r="E114" s="89" t="s">
        <v>163</v>
      </c>
      <c r="F114" s="89"/>
      <c r="G114" s="131"/>
      <c r="H114" s="90"/>
      <c r="I114" s="90">
        <f t="shared" si="23"/>
        <v>0</v>
      </c>
      <c r="J114" s="108"/>
    </row>
    <row r="115" spans="1:10" s="94" customFormat="1" x14ac:dyDescent="0.25">
      <c r="A115" s="89" t="s">
        <v>47</v>
      </c>
      <c r="B115" s="89" t="s">
        <v>336</v>
      </c>
      <c r="C115" s="175" t="s">
        <v>244</v>
      </c>
      <c r="D115" s="88">
        <v>224</v>
      </c>
      <c r="E115" s="89" t="s">
        <v>201</v>
      </c>
      <c r="F115" s="89"/>
      <c r="G115" s="131"/>
      <c r="H115" s="90"/>
      <c r="I115" s="90">
        <f t="shared" si="23"/>
        <v>0</v>
      </c>
      <c r="J115" s="108"/>
    </row>
    <row r="116" spans="1:10" s="94" customFormat="1" x14ac:dyDescent="0.25">
      <c r="A116" s="89" t="s">
        <v>245</v>
      </c>
      <c r="B116" s="89" t="s">
        <v>337</v>
      </c>
      <c r="C116" s="175" t="s">
        <v>246</v>
      </c>
      <c r="D116" s="88">
        <v>2</v>
      </c>
      <c r="E116" s="89" t="s">
        <v>201</v>
      </c>
      <c r="F116" s="89"/>
      <c r="G116" s="131"/>
      <c r="H116" s="90"/>
      <c r="I116" s="90">
        <f t="shared" si="23"/>
        <v>0</v>
      </c>
      <c r="J116" s="108"/>
    </row>
    <row r="117" spans="1:10" s="94" customFormat="1" x14ac:dyDescent="0.25">
      <c r="A117" s="89" t="s">
        <v>247</v>
      </c>
      <c r="B117" s="89" t="s">
        <v>338</v>
      </c>
      <c r="C117" s="175" t="s">
        <v>248</v>
      </c>
      <c r="D117" s="88">
        <v>4</v>
      </c>
      <c r="E117" s="89" t="s">
        <v>201</v>
      </c>
      <c r="F117" s="89"/>
      <c r="G117" s="131"/>
      <c r="H117" s="90"/>
      <c r="I117" s="90">
        <f t="shared" si="23"/>
        <v>0</v>
      </c>
      <c r="J117" s="108"/>
    </row>
    <row r="118" spans="1:10" s="94" customFormat="1" x14ac:dyDescent="0.25">
      <c r="A118" s="89" t="s">
        <v>249</v>
      </c>
      <c r="B118" s="89" t="s">
        <v>339</v>
      </c>
      <c r="C118" s="175" t="s">
        <v>250</v>
      </c>
      <c r="D118" s="88">
        <v>5</v>
      </c>
      <c r="E118" s="89" t="s">
        <v>201</v>
      </c>
      <c r="F118" s="89"/>
      <c r="G118" s="131"/>
      <c r="H118" s="90"/>
      <c r="I118" s="90">
        <f t="shared" si="23"/>
        <v>0</v>
      </c>
      <c r="J118" s="108"/>
    </row>
    <row r="119" spans="1:10" s="94" customFormat="1" x14ac:dyDescent="0.25">
      <c r="A119" s="89" t="s">
        <v>434</v>
      </c>
      <c r="B119" s="89" t="s">
        <v>340</v>
      </c>
      <c r="C119" s="175" t="s">
        <v>435</v>
      </c>
      <c r="D119" s="88">
        <v>2</v>
      </c>
      <c r="E119" s="89" t="s">
        <v>201</v>
      </c>
      <c r="F119" s="89"/>
      <c r="G119" s="131"/>
      <c r="H119" s="90"/>
      <c r="I119" s="90">
        <f t="shared" si="23"/>
        <v>0</v>
      </c>
      <c r="J119" s="108"/>
    </row>
    <row r="120" spans="1:10" s="94" customFormat="1" x14ac:dyDescent="0.25">
      <c r="A120" s="89" t="s">
        <v>251</v>
      </c>
      <c r="B120" s="89" t="s">
        <v>341</v>
      </c>
      <c r="C120" s="175" t="s">
        <v>252</v>
      </c>
      <c r="D120" s="88">
        <v>6</v>
      </c>
      <c r="E120" s="89" t="s">
        <v>201</v>
      </c>
      <c r="F120" s="89"/>
      <c r="G120" s="131"/>
      <c r="H120" s="90"/>
      <c r="I120" s="90">
        <f t="shared" si="23"/>
        <v>0</v>
      </c>
      <c r="J120" s="108"/>
    </row>
    <row r="121" spans="1:10" s="94" customFormat="1" x14ac:dyDescent="0.25">
      <c r="A121" s="89" t="s">
        <v>253</v>
      </c>
      <c r="B121" s="89" t="s">
        <v>342</v>
      </c>
      <c r="C121" s="175" t="s">
        <v>254</v>
      </c>
      <c r="D121" s="88">
        <v>10</v>
      </c>
      <c r="E121" s="89" t="s">
        <v>201</v>
      </c>
      <c r="F121" s="89"/>
      <c r="G121" s="131"/>
      <c r="H121" s="90"/>
      <c r="I121" s="90">
        <f t="shared" si="23"/>
        <v>0</v>
      </c>
      <c r="J121" s="108"/>
    </row>
    <row r="122" spans="1:10" s="94" customFormat="1" x14ac:dyDescent="0.25">
      <c r="A122" s="89" t="s">
        <v>255</v>
      </c>
      <c r="B122" s="89" t="s">
        <v>343</v>
      </c>
      <c r="C122" s="175" t="s">
        <v>256</v>
      </c>
      <c r="D122" s="88">
        <v>4</v>
      </c>
      <c r="E122" s="89" t="s">
        <v>201</v>
      </c>
      <c r="F122" s="89"/>
      <c r="G122" s="131"/>
      <c r="H122" s="90"/>
      <c r="I122" s="90">
        <f t="shared" si="23"/>
        <v>0</v>
      </c>
      <c r="J122" s="108"/>
    </row>
    <row r="123" spans="1:10" s="94" customFormat="1" ht="31.5" x14ac:dyDescent="0.25">
      <c r="A123" s="89" t="s">
        <v>257</v>
      </c>
      <c r="B123" s="89" t="s">
        <v>344</v>
      </c>
      <c r="C123" s="175" t="s">
        <v>258</v>
      </c>
      <c r="D123" s="88">
        <v>25</v>
      </c>
      <c r="E123" s="89" t="s">
        <v>201</v>
      </c>
      <c r="F123" s="89"/>
      <c r="G123" s="131"/>
      <c r="H123" s="90"/>
      <c r="I123" s="90">
        <f t="shared" si="23"/>
        <v>0</v>
      </c>
      <c r="J123" s="108"/>
    </row>
    <row r="124" spans="1:10" s="94" customFormat="1" ht="31.5" x14ac:dyDescent="0.25">
      <c r="A124" s="89" t="s">
        <v>259</v>
      </c>
      <c r="B124" s="89" t="s">
        <v>345</v>
      </c>
      <c r="C124" s="175" t="s">
        <v>260</v>
      </c>
      <c r="D124" s="88">
        <v>180</v>
      </c>
      <c r="E124" s="89" t="s">
        <v>163</v>
      </c>
      <c r="F124" s="89"/>
      <c r="G124" s="131"/>
      <c r="H124" s="90"/>
      <c r="I124" s="90">
        <f t="shared" si="23"/>
        <v>0</v>
      </c>
      <c r="J124" s="108"/>
    </row>
    <row r="125" spans="1:10" s="94" customFormat="1" x14ac:dyDescent="0.25">
      <c r="A125" s="89" t="s">
        <v>261</v>
      </c>
      <c r="B125" s="89" t="s">
        <v>346</v>
      </c>
      <c r="C125" s="175" t="s">
        <v>262</v>
      </c>
      <c r="D125" s="88">
        <v>25</v>
      </c>
      <c r="E125" s="89" t="s">
        <v>201</v>
      </c>
      <c r="F125" s="89"/>
      <c r="G125" s="131"/>
      <c r="H125" s="90"/>
      <c r="I125" s="90">
        <f t="shared" si="23"/>
        <v>0</v>
      </c>
      <c r="J125" s="108"/>
    </row>
    <row r="126" spans="1:10" s="94" customFormat="1" ht="31.5" x14ac:dyDescent="0.25">
      <c r="A126" s="89" t="s">
        <v>263</v>
      </c>
      <c r="B126" s="89" t="s">
        <v>347</v>
      </c>
      <c r="C126" s="175" t="s">
        <v>264</v>
      </c>
      <c r="D126" s="88">
        <v>1</v>
      </c>
      <c r="E126" s="89" t="s">
        <v>201</v>
      </c>
      <c r="F126" s="89"/>
      <c r="G126" s="131"/>
      <c r="H126" s="90"/>
      <c r="I126" s="90">
        <f t="shared" si="23"/>
        <v>0</v>
      </c>
      <c r="J126" s="108"/>
    </row>
    <row r="127" spans="1:10" s="94" customFormat="1" ht="31.5" x14ac:dyDescent="0.25">
      <c r="A127" s="89" t="s">
        <v>265</v>
      </c>
      <c r="B127" s="89" t="s">
        <v>348</v>
      </c>
      <c r="C127" s="175" t="s">
        <v>266</v>
      </c>
      <c r="D127" s="88">
        <v>1</v>
      </c>
      <c r="E127" s="89" t="s">
        <v>201</v>
      </c>
      <c r="F127" s="89"/>
      <c r="G127" s="131"/>
      <c r="H127" s="90"/>
      <c r="I127" s="90">
        <f t="shared" si="23"/>
        <v>0</v>
      </c>
      <c r="J127" s="108"/>
    </row>
    <row r="128" spans="1:10" s="94" customFormat="1" x14ac:dyDescent="0.25">
      <c r="A128" s="89" t="s">
        <v>267</v>
      </c>
      <c r="B128" s="89" t="s">
        <v>349</v>
      </c>
      <c r="C128" s="175" t="s">
        <v>268</v>
      </c>
      <c r="D128" s="88">
        <v>48</v>
      </c>
      <c r="E128" s="89" t="s">
        <v>201</v>
      </c>
      <c r="F128" s="89"/>
      <c r="G128" s="131"/>
      <c r="H128" s="90"/>
      <c r="I128" s="90">
        <f t="shared" si="23"/>
        <v>0</v>
      </c>
      <c r="J128" s="108"/>
    </row>
    <row r="129" spans="1:10" s="94" customFormat="1" x14ac:dyDescent="0.25">
      <c r="A129" s="89" t="s">
        <v>269</v>
      </c>
      <c r="B129" s="89" t="s">
        <v>350</v>
      </c>
      <c r="C129" s="175" t="s">
        <v>270</v>
      </c>
      <c r="D129" s="88">
        <v>30</v>
      </c>
      <c r="E129" s="89" t="s">
        <v>201</v>
      </c>
      <c r="F129" s="89"/>
      <c r="G129" s="131"/>
      <c r="H129" s="90"/>
      <c r="I129" s="90">
        <f t="shared" si="23"/>
        <v>0</v>
      </c>
      <c r="J129" s="108"/>
    </row>
    <row r="130" spans="1:10" s="94" customFormat="1" x14ac:dyDescent="0.25">
      <c r="A130" s="89" t="s">
        <v>271</v>
      </c>
      <c r="B130" s="89" t="s">
        <v>351</v>
      </c>
      <c r="C130" s="175" t="s">
        <v>272</v>
      </c>
      <c r="D130" s="88">
        <v>24</v>
      </c>
      <c r="E130" s="89" t="s">
        <v>201</v>
      </c>
      <c r="F130" s="89"/>
      <c r="G130" s="131"/>
      <c r="H130" s="90"/>
      <c r="I130" s="90">
        <f t="shared" si="23"/>
        <v>0</v>
      </c>
      <c r="J130" s="108"/>
    </row>
    <row r="131" spans="1:10" s="94" customFormat="1" x14ac:dyDescent="0.25">
      <c r="A131" s="89" t="s">
        <v>273</v>
      </c>
      <c r="B131" s="89" t="s">
        <v>352</v>
      </c>
      <c r="C131" s="175" t="s">
        <v>274</v>
      </c>
      <c r="D131" s="88">
        <v>1</v>
      </c>
      <c r="E131" s="89" t="s">
        <v>201</v>
      </c>
      <c r="F131" s="89"/>
      <c r="G131" s="131"/>
      <c r="H131" s="90"/>
      <c r="I131" s="90">
        <f t="shared" si="23"/>
        <v>0</v>
      </c>
      <c r="J131" s="108"/>
    </row>
    <row r="132" spans="1:10" s="94" customFormat="1" ht="15.75" customHeight="1" x14ac:dyDescent="0.25">
      <c r="A132" s="89" t="s">
        <v>275</v>
      </c>
      <c r="B132" s="89" t="s">
        <v>353</v>
      </c>
      <c r="C132" s="175" t="s">
        <v>276</v>
      </c>
      <c r="D132" s="88">
        <v>10</v>
      </c>
      <c r="E132" s="89" t="s">
        <v>201</v>
      </c>
      <c r="F132" s="89"/>
      <c r="G132" s="131"/>
      <c r="H132" s="90"/>
      <c r="I132" s="90">
        <f t="shared" si="23"/>
        <v>0</v>
      </c>
      <c r="J132" s="108"/>
    </row>
    <row r="133" spans="1:10" s="94" customFormat="1" ht="31.5" x14ac:dyDescent="0.25">
      <c r="A133" s="89" t="s">
        <v>277</v>
      </c>
      <c r="B133" s="89" t="s">
        <v>354</v>
      </c>
      <c r="C133" s="175" t="s">
        <v>436</v>
      </c>
      <c r="D133" s="88">
        <v>6</v>
      </c>
      <c r="E133" s="89" t="s">
        <v>201</v>
      </c>
      <c r="F133" s="89"/>
      <c r="G133" s="131"/>
      <c r="H133" s="90"/>
      <c r="I133" s="90">
        <f t="shared" si="23"/>
        <v>0</v>
      </c>
      <c r="J133" s="108"/>
    </row>
    <row r="134" spans="1:10" s="94" customFormat="1" ht="31.5" x14ac:dyDescent="0.25">
      <c r="A134" s="89" t="s">
        <v>278</v>
      </c>
      <c r="B134" s="89" t="s">
        <v>355</v>
      </c>
      <c r="C134" s="175" t="s">
        <v>279</v>
      </c>
      <c r="D134" s="88">
        <v>290</v>
      </c>
      <c r="E134" s="89" t="s">
        <v>201</v>
      </c>
      <c r="F134" s="89"/>
      <c r="G134" s="131"/>
      <c r="H134" s="90"/>
      <c r="I134" s="90">
        <f t="shared" si="23"/>
        <v>0</v>
      </c>
      <c r="J134" s="108"/>
    </row>
    <row r="135" spans="1:10" s="94" customFormat="1" x14ac:dyDescent="0.25">
      <c r="A135" s="89" t="s">
        <v>280</v>
      </c>
      <c r="B135" s="89" t="s">
        <v>356</v>
      </c>
      <c r="C135" s="175" t="s">
        <v>281</v>
      </c>
      <c r="D135" s="88">
        <v>20</v>
      </c>
      <c r="E135" s="89" t="s">
        <v>201</v>
      </c>
      <c r="F135" s="89"/>
      <c r="G135" s="131"/>
      <c r="H135" s="90"/>
      <c r="I135" s="90">
        <f t="shared" si="23"/>
        <v>0</v>
      </c>
      <c r="J135" s="108"/>
    </row>
    <row r="136" spans="1:10" s="94" customFormat="1" x14ac:dyDescent="0.25">
      <c r="A136" s="89" t="s">
        <v>282</v>
      </c>
      <c r="B136" s="89" t="s">
        <v>357</v>
      </c>
      <c r="C136" s="175" t="s">
        <v>283</v>
      </c>
      <c r="D136" s="88">
        <v>3</v>
      </c>
      <c r="E136" s="89" t="s">
        <v>201</v>
      </c>
      <c r="F136" s="89"/>
      <c r="G136" s="131"/>
      <c r="H136" s="90"/>
      <c r="I136" s="90">
        <f t="shared" si="23"/>
        <v>0</v>
      </c>
      <c r="J136" s="108"/>
    </row>
    <row r="137" spans="1:10" s="94" customFormat="1" x14ac:dyDescent="0.25">
      <c r="A137" s="89" t="s">
        <v>284</v>
      </c>
      <c r="B137" s="89" t="s">
        <v>358</v>
      </c>
      <c r="C137" s="175" t="s">
        <v>285</v>
      </c>
      <c r="D137" s="88">
        <v>72</v>
      </c>
      <c r="E137" s="89" t="s">
        <v>201</v>
      </c>
      <c r="F137" s="89"/>
      <c r="G137" s="131"/>
      <c r="H137" s="90"/>
      <c r="I137" s="90">
        <f t="shared" si="23"/>
        <v>0</v>
      </c>
      <c r="J137" s="108"/>
    </row>
    <row r="138" spans="1:10" s="94" customFormat="1" x14ac:dyDescent="0.25">
      <c r="A138" s="89" t="s">
        <v>286</v>
      </c>
      <c r="B138" s="89" t="s">
        <v>359</v>
      </c>
      <c r="C138" s="175" t="s">
        <v>287</v>
      </c>
      <c r="D138" s="88">
        <v>32</v>
      </c>
      <c r="E138" s="89" t="s">
        <v>201</v>
      </c>
      <c r="F138" s="89"/>
      <c r="G138" s="131"/>
      <c r="H138" s="90"/>
      <c r="I138" s="90">
        <f t="shared" si="23"/>
        <v>0</v>
      </c>
      <c r="J138" s="108"/>
    </row>
    <row r="139" spans="1:10" s="94" customFormat="1" x14ac:dyDescent="0.25">
      <c r="A139" s="89" t="s">
        <v>288</v>
      </c>
      <c r="B139" s="89" t="s">
        <v>437</v>
      </c>
      <c r="C139" s="175" t="s">
        <v>289</v>
      </c>
      <c r="D139" s="88">
        <v>18</v>
      </c>
      <c r="E139" s="89" t="s">
        <v>201</v>
      </c>
      <c r="F139" s="89"/>
      <c r="G139" s="131"/>
      <c r="H139" s="90"/>
      <c r="I139" s="90">
        <f t="shared" si="23"/>
        <v>0</v>
      </c>
      <c r="J139" s="108"/>
    </row>
    <row r="140" spans="1:10" s="119" customFormat="1" x14ac:dyDescent="0.25">
      <c r="A140" s="115"/>
      <c r="B140" s="115" t="s">
        <v>360</v>
      </c>
      <c r="C140" s="116" t="s">
        <v>92</v>
      </c>
      <c r="D140" s="117"/>
      <c r="E140" s="115"/>
      <c r="F140" s="115"/>
      <c r="G140" s="118"/>
      <c r="H140" s="118"/>
      <c r="I140" s="118"/>
      <c r="J140" s="173"/>
    </row>
    <row r="141" spans="1:10" s="94" customFormat="1" x14ac:dyDescent="0.25">
      <c r="A141" s="89" t="s">
        <v>291</v>
      </c>
      <c r="B141" s="89" t="s">
        <v>361</v>
      </c>
      <c r="C141" s="87" t="s">
        <v>292</v>
      </c>
      <c r="D141" s="88">
        <v>63</v>
      </c>
      <c r="E141" s="89" t="s">
        <v>201</v>
      </c>
      <c r="F141" s="89"/>
      <c r="G141" s="131"/>
      <c r="H141" s="90"/>
      <c r="I141" s="90">
        <f t="shared" ref="I141" si="24">H141*D141</f>
        <v>0</v>
      </c>
      <c r="J141" s="108"/>
    </row>
    <row r="142" spans="1:10" s="94" customFormat="1" x14ac:dyDescent="0.25">
      <c r="A142" s="89" t="s">
        <v>293</v>
      </c>
      <c r="B142" s="89" t="s">
        <v>362</v>
      </c>
      <c r="C142" s="87" t="s">
        <v>294</v>
      </c>
      <c r="D142" s="88">
        <v>1214</v>
      </c>
      <c r="E142" s="89" t="s">
        <v>163</v>
      </c>
      <c r="F142" s="89"/>
      <c r="G142" s="131"/>
      <c r="H142" s="90"/>
      <c r="I142" s="90">
        <f t="shared" ref="I142:I153" si="25">H142*D142</f>
        <v>0</v>
      </c>
      <c r="J142" s="108"/>
    </row>
    <row r="143" spans="1:10" s="94" customFormat="1" x14ac:dyDescent="0.25">
      <c r="A143" s="89" t="s">
        <v>239</v>
      </c>
      <c r="B143" s="89" t="s">
        <v>363</v>
      </c>
      <c r="C143" s="87" t="s">
        <v>295</v>
      </c>
      <c r="D143" s="88">
        <v>30</v>
      </c>
      <c r="E143" s="89" t="s">
        <v>163</v>
      </c>
      <c r="F143" s="89"/>
      <c r="G143" s="131"/>
      <c r="H143" s="90"/>
      <c r="I143" s="90">
        <f t="shared" si="25"/>
        <v>0</v>
      </c>
      <c r="J143" s="108"/>
    </row>
    <row r="144" spans="1:10" s="94" customFormat="1" x14ac:dyDescent="0.25">
      <c r="A144" s="89" t="s">
        <v>240</v>
      </c>
      <c r="B144" s="89" t="s">
        <v>364</v>
      </c>
      <c r="C144" s="87" t="s">
        <v>241</v>
      </c>
      <c r="D144" s="88">
        <v>6</v>
      </c>
      <c r="E144" s="89" t="s">
        <v>163</v>
      </c>
      <c r="F144" s="89"/>
      <c r="G144" s="131"/>
      <c r="H144" s="90"/>
      <c r="I144" s="90">
        <f t="shared" si="25"/>
        <v>0</v>
      </c>
      <c r="J144" s="108"/>
    </row>
    <row r="145" spans="1:10" s="94" customFormat="1" ht="31.5" x14ac:dyDescent="0.25">
      <c r="A145" s="89" t="s">
        <v>219</v>
      </c>
      <c r="B145" s="89" t="s">
        <v>365</v>
      </c>
      <c r="C145" s="87" t="s">
        <v>296</v>
      </c>
      <c r="D145" s="88">
        <v>12</v>
      </c>
      <c r="E145" s="89" t="s">
        <v>201</v>
      </c>
      <c r="F145" s="89"/>
      <c r="G145" s="131"/>
      <c r="H145" s="90"/>
      <c r="I145" s="90">
        <f t="shared" si="25"/>
        <v>0</v>
      </c>
      <c r="J145" s="108"/>
    </row>
    <row r="146" spans="1:10" s="94" customFormat="1" x14ac:dyDescent="0.25">
      <c r="A146" s="89" t="s">
        <v>297</v>
      </c>
      <c r="B146" s="89" t="s">
        <v>366</v>
      </c>
      <c r="C146" s="87" t="s">
        <v>298</v>
      </c>
      <c r="D146" s="88">
        <v>8</v>
      </c>
      <c r="E146" s="89" t="s">
        <v>201</v>
      </c>
      <c r="F146" s="89"/>
      <c r="G146" s="131"/>
      <c r="H146" s="90"/>
      <c r="I146" s="90">
        <f t="shared" si="25"/>
        <v>0</v>
      </c>
      <c r="J146" s="108"/>
    </row>
    <row r="147" spans="1:10" s="94" customFormat="1" x14ac:dyDescent="0.25">
      <c r="A147" s="89" t="s">
        <v>299</v>
      </c>
      <c r="B147" s="89" t="s">
        <v>367</v>
      </c>
      <c r="C147" s="87" t="s">
        <v>300</v>
      </c>
      <c r="D147" s="88">
        <v>3</v>
      </c>
      <c r="E147" s="89" t="s">
        <v>201</v>
      </c>
      <c r="F147" s="89"/>
      <c r="G147" s="131"/>
      <c r="H147" s="90"/>
      <c r="I147" s="90">
        <f t="shared" si="25"/>
        <v>0</v>
      </c>
      <c r="J147" s="108"/>
    </row>
    <row r="148" spans="1:10" s="94" customFormat="1" x14ac:dyDescent="0.25">
      <c r="A148" s="89" t="s">
        <v>301</v>
      </c>
      <c r="B148" s="89" t="s">
        <v>368</v>
      </c>
      <c r="C148" s="87" t="s">
        <v>302</v>
      </c>
      <c r="D148" s="88">
        <v>16</v>
      </c>
      <c r="E148" s="89" t="s">
        <v>201</v>
      </c>
      <c r="F148" s="89"/>
      <c r="G148" s="131"/>
      <c r="H148" s="90"/>
      <c r="I148" s="90">
        <f t="shared" si="25"/>
        <v>0</v>
      </c>
      <c r="J148" s="108"/>
    </row>
    <row r="149" spans="1:10" s="94" customFormat="1" x14ac:dyDescent="0.25">
      <c r="A149" s="89" t="s">
        <v>303</v>
      </c>
      <c r="B149" s="89" t="s">
        <v>369</v>
      </c>
      <c r="C149" s="87" t="s">
        <v>304</v>
      </c>
      <c r="D149" s="88">
        <v>6</v>
      </c>
      <c r="E149" s="89" t="s">
        <v>201</v>
      </c>
      <c r="F149" s="89"/>
      <c r="G149" s="131"/>
      <c r="H149" s="90"/>
      <c r="I149" s="90">
        <f t="shared" si="25"/>
        <v>0</v>
      </c>
      <c r="J149" s="108"/>
    </row>
    <row r="150" spans="1:10" s="94" customFormat="1" x14ac:dyDescent="0.25">
      <c r="A150" s="89" t="s">
        <v>305</v>
      </c>
      <c r="B150" s="89" t="s">
        <v>370</v>
      </c>
      <c r="C150" s="87" t="s">
        <v>306</v>
      </c>
      <c r="D150" s="88">
        <v>1</v>
      </c>
      <c r="E150" s="89" t="s">
        <v>201</v>
      </c>
      <c r="F150" s="89"/>
      <c r="G150" s="131"/>
      <c r="H150" s="90"/>
      <c r="I150" s="90">
        <f t="shared" si="25"/>
        <v>0</v>
      </c>
      <c r="J150" s="108"/>
    </row>
    <row r="151" spans="1:10" s="94" customFormat="1" x14ac:dyDescent="0.25">
      <c r="A151" s="89" t="s">
        <v>307</v>
      </c>
      <c r="B151" s="89" t="s">
        <v>371</v>
      </c>
      <c r="C151" s="87" t="s">
        <v>308</v>
      </c>
      <c r="D151" s="88">
        <v>1</v>
      </c>
      <c r="E151" s="89" t="s">
        <v>201</v>
      </c>
      <c r="F151" s="89"/>
      <c r="G151" s="131"/>
      <c r="H151" s="90"/>
      <c r="I151" s="90">
        <f t="shared" si="25"/>
        <v>0</v>
      </c>
      <c r="J151" s="108"/>
    </row>
    <row r="152" spans="1:10" s="94" customFormat="1" x14ac:dyDescent="0.25">
      <c r="A152" s="89" t="s">
        <v>309</v>
      </c>
      <c r="B152" s="89" t="s">
        <v>372</v>
      </c>
      <c r="C152" s="87" t="s">
        <v>310</v>
      </c>
      <c r="D152" s="88">
        <v>65</v>
      </c>
      <c r="E152" s="89" t="s">
        <v>201</v>
      </c>
      <c r="F152" s="89"/>
      <c r="G152" s="131"/>
      <c r="H152" s="90"/>
      <c r="I152" s="90">
        <f t="shared" si="25"/>
        <v>0</v>
      </c>
      <c r="J152" s="108"/>
    </row>
    <row r="153" spans="1:10" s="94" customFormat="1" x14ac:dyDescent="0.25">
      <c r="A153" s="89" t="s">
        <v>47</v>
      </c>
      <c r="B153" s="89" t="s">
        <v>373</v>
      </c>
      <c r="C153" s="87" t="s">
        <v>311</v>
      </c>
      <c r="D153" s="88">
        <v>63</v>
      </c>
      <c r="E153" s="89" t="s">
        <v>201</v>
      </c>
      <c r="F153" s="89"/>
      <c r="G153" s="131"/>
      <c r="H153" s="90"/>
      <c r="I153" s="90">
        <f t="shared" si="25"/>
        <v>0</v>
      </c>
      <c r="J153" s="108"/>
    </row>
    <row r="154" spans="1:10" s="114" customFormat="1" ht="16.5" customHeight="1" x14ac:dyDescent="0.25">
      <c r="A154" s="110"/>
      <c r="B154" s="110">
        <v>9</v>
      </c>
      <c r="C154" s="111" t="s">
        <v>290</v>
      </c>
      <c r="D154" s="121"/>
      <c r="E154" s="110"/>
      <c r="F154" s="110"/>
      <c r="G154" s="113"/>
      <c r="H154" s="113"/>
      <c r="I154" s="113">
        <f>SUM(I155:I157)</f>
        <v>0</v>
      </c>
      <c r="J154" s="143"/>
    </row>
    <row r="155" spans="1:10" s="43" customFormat="1" x14ac:dyDescent="0.25">
      <c r="A155" s="89" t="s">
        <v>393</v>
      </c>
      <c r="B155" s="89" t="s">
        <v>381</v>
      </c>
      <c r="C155" s="87" t="s">
        <v>413</v>
      </c>
      <c r="D155" s="88">
        <v>24</v>
      </c>
      <c r="E155" s="89" t="s">
        <v>201</v>
      </c>
      <c r="F155" s="89"/>
      <c r="G155" s="131"/>
      <c r="H155" s="90"/>
      <c r="I155" s="90">
        <f t="shared" ref="I155" si="26">H155*D155</f>
        <v>0</v>
      </c>
      <c r="J155" s="47"/>
    </row>
    <row r="156" spans="1:10" s="43" customFormat="1" x14ac:dyDescent="0.25">
      <c r="A156" s="89" t="s">
        <v>47</v>
      </c>
      <c r="B156" s="89" t="s">
        <v>382</v>
      </c>
      <c r="C156" s="148" t="s">
        <v>395</v>
      </c>
      <c r="D156" s="88">
        <v>24</v>
      </c>
      <c r="E156" s="89" t="s">
        <v>201</v>
      </c>
      <c r="F156" s="89"/>
      <c r="G156" s="131"/>
      <c r="H156" s="90"/>
      <c r="I156" s="90">
        <f t="shared" ref="I156:I157" si="27">H156*D156</f>
        <v>0</v>
      </c>
      <c r="J156" s="47"/>
    </row>
    <row r="157" spans="1:10" s="43" customFormat="1" x14ac:dyDescent="0.25">
      <c r="A157" s="89" t="s">
        <v>47</v>
      </c>
      <c r="B157" s="89" t="s">
        <v>394</v>
      </c>
      <c r="C157" s="87" t="s">
        <v>446</v>
      </c>
      <c r="D157" s="88">
        <v>4</v>
      </c>
      <c r="E157" s="89" t="s">
        <v>201</v>
      </c>
      <c r="F157" s="89"/>
      <c r="G157" s="131"/>
      <c r="H157" s="90"/>
      <c r="I157" s="90">
        <f t="shared" si="27"/>
        <v>0</v>
      </c>
      <c r="J157" s="47"/>
    </row>
    <row r="158" spans="1:10" s="125" customFormat="1" x14ac:dyDescent="0.25">
      <c r="A158" s="140"/>
      <c r="B158" s="140"/>
      <c r="C158" s="122" t="s">
        <v>36</v>
      </c>
      <c r="D158" s="123"/>
      <c r="E158" s="140"/>
      <c r="F158" s="177"/>
      <c r="G158" s="124"/>
      <c r="H158" s="124"/>
      <c r="I158" s="124">
        <f>I8+I14+I16+I27+I62+I67+I77+I89+I154</f>
        <v>0</v>
      </c>
      <c r="J158" s="32"/>
    </row>
    <row r="159" spans="1:10" x14ac:dyDescent="0.25">
      <c r="A159" s="139"/>
      <c r="C159" s="99"/>
      <c r="E159" s="98"/>
      <c r="F159" s="98"/>
      <c r="H159" s="85"/>
      <c r="I159" s="85"/>
    </row>
    <row r="160" spans="1:10" s="43" customFormat="1" x14ac:dyDescent="0.25">
      <c r="A160" s="181" t="s">
        <v>37</v>
      </c>
      <c r="B160" s="181"/>
      <c r="C160" s="138"/>
      <c r="D160" s="126"/>
      <c r="E160" s="127"/>
      <c r="F160" s="127"/>
      <c r="G160" s="128"/>
      <c r="H160" s="128"/>
      <c r="I160" s="129"/>
      <c r="J160" s="47"/>
    </row>
    <row r="161" spans="1:10" s="43" customFormat="1" x14ac:dyDescent="0.25">
      <c r="A161" s="179" t="s">
        <v>58</v>
      </c>
      <c r="B161" s="179"/>
      <c r="C161" s="179"/>
      <c r="D161" s="179"/>
      <c r="E161" s="179"/>
      <c r="F161" s="179"/>
      <c r="G161" s="179"/>
      <c r="H161" s="179"/>
      <c r="I161" s="179"/>
      <c r="J161" s="47"/>
    </row>
    <row r="162" spans="1:10" s="43" customFormat="1" x14ac:dyDescent="0.25">
      <c r="A162" s="179" t="s">
        <v>59</v>
      </c>
      <c r="B162" s="179"/>
      <c r="C162" s="179"/>
      <c r="D162" s="179"/>
      <c r="E162" s="179"/>
      <c r="F162" s="179"/>
      <c r="G162" s="179"/>
      <c r="H162" s="179"/>
      <c r="I162" s="179"/>
      <c r="J162" s="47"/>
    </row>
    <row r="163" spans="1:10" s="130" customFormat="1" ht="29.25" customHeight="1" x14ac:dyDescent="0.25">
      <c r="A163" s="180" t="s">
        <v>72</v>
      </c>
      <c r="B163" s="180"/>
      <c r="C163" s="180"/>
      <c r="D163" s="180"/>
      <c r="E163" s="180"/>
      <c r="F163" s="180"/>
      <c r="G163" s="180"/>
      <c r="H163" s="180"/>
      <c r="I163" s="180"/>
      <c r="J163" s="145"/>
    </row>
    <row r="164" spans="1:10" s="28" customFormat="1" x14ac:dyDescent="0.25">
      <c r="A164" s="139"/>
      <c r="B164" s="127"/>
      <c r="C164" s="106"/>
      <c r="D164" s="83"/>
      <c r="E164" s="100"/>
      <c r="F164" s="100"/>
      <c r="G164" s="86"/>
      <c r="H164" s="86"/>
      <c r="I164" s="85"/>
      <c r="J164" s="29"/>
    </row>
    <row r="165" spans="1:10" s="43" customFormat="1" x14ac:dyDescent="0.25">
      <c r="A165" s="38" t="s">
        <v>404</v>
      </c>
      <c r="B165" s="38" t="s">
        <v>448</v>
      </c>
      <c r="C165" s="47"/>
      <c r="D165" s="136"/>
      <c r="E165" s="127"/>
      <c r="F165" s="127"/>
      <c r="G165" s="129"/>
      <c r="H165" s="129"/>
      <c r="I165" s="129"/>
      <c r="J165" s="47"/>
    </row>
    <row r="166" spans="1:10" x14ac:dyDescent="0.25">
      <c r="A166" s="107"/>
      <c r="B166" s="37"/>
      <c r="C166" s="108"/>
      <c r="E166" s="98"/>
      <c r="F166" s="98"/>
      <c r="H166" s="85"/>
      <c r="I166" s="85"/>
    </row>
    <row r="167" spans="1:10" x14ac:dyDescent="0.25">
      <c r="A167" s="178" t="s">
        <v>38</v>
      </c>
      <c r="B167" s="178"/>
      <c r="C167" s="178"/>
      <c r="D167" s="178" t="s">
        <v>38</v>
      </c>
      <c r="E167" s="178"/>
      <c r="F167" s="178"/>
      <c r="G167" s="178"/>
      <c r="H167" s="178"/>
      <c r="I167" s="178"/>
    </row>
    <row r="168" spans="1:10" x14ac:dyDescent="0.25">
      <c r="A168" s="178" t="s">
        <v>441</v>
      </c>
      <c r="B168" s="178"/>
      <c r="C168" s="178"/>
      <c r="D168" s="178" t="s">
        <v>443</v>
      </c>
      <c r="E168" s="178"/>
      <c r="F168" s="178"/>
      <c r="G168" s="178"/>
      <c r="H168" s="178"/>
      <c r="I168" s="178"/>
    </row>
    <row r="169" spans="1:10" x14ac:dyDescent="0.25">
      <c r="A169" s="178" t="s">
        <v>447</v>
      </c>
      <c r="B169" s="178"/>
      <c r="C169" s="178"/>
      <c r="D169" s="178" t="s">
        <v>444</v>
      </c>
      <c r="E169" s="178"/>
      <c r="F169" s="178"/>
      <c r="G169" s="178"/>
      <c r="H169" s="178"/>
      <c r="I169" s="178"/>
    </row>
    <row r="170" spans="1:10" x14ac:dyDescent="0.25">
      <c r="A170" s="178" t="s">
        <v>442</v>
      </c>
      <c r="B170" s="178"/>
      <c r="C170" s="178"/>
      <c r="D170" s="178" t="s">
        <v>445</v>
      </c>
      <c r="E170" s="178"/>
      <c r="F170" s="178"/>
      <c r="G170" s="178"/>
      <c r="H170" s="178"/>
      <c r="I170" s="178"/>
    </row>
  </sheetData>
  <mergeCells count="14">
    <mergeCell ref="A6:I6"/>
    <mergeCell ref="E3:H3"/>
    <mergeCell ref="A161:I161"/>
    <mergeCell ref="A167:C167"/>
    <mergeCell ref="A168:C168"/>
    <mergeCell ref="D168:I168"/>
    <mergeCell ref="D167:I167"/>
    <mergeCell ref="A169:C169"/>
    <mergeCell ref="A170:C170"/>
    <mergeCell ref="A162:I162"/>
    <mergeCell ref="A163:I163"/>
    <mergeCell ref="A160:B160"/>
    <mergeCell ref="D169:I169"/>
    <mergeCell ref="D170:I170"/>
  </mergeCells>
  <pageMargins left="0.51181102362204722" right="0.51181102362204722" top="0.78740157480314965" bottom="0.78740157480314965" header="0.31496062992125984" footer="0.31496062992125984"/>
  <pageSetup paperSize="9" scale="1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G54"/>
  <sheetViews>
    <sheetView view="pageBreakPreview" topLeftCell="A10" zoomScale="80" zoomScaleNormal="100" zoomScaleSheetLayoutView="80" workbookViewId="0">
      <selection activeCell="A48" sqref="A48"/>
    </sheetView>
  </sheetViews>
  <sheetFormatPr defaultRowHeight="15" x14ac:dyDescent="0.25"/>
  <cols>
    <col min="1" max="1" width="20.140625" customWidth="1"/>
    <col min="2" max="2" width="50.28515625" customWidth="1"/>
    <col min="3" max="3" width="18.42578125" customWidth="1"/>
  </cols>
  <sheetData>
    <row r="2" spans="1:7" x14ac:dyDescent="0.25">
      <c r="A2" s="160" t="s">
        <v>74</v>
      </c>
      <c r="B2" s="160"/>
      <c r="C2" s="160"/>
      <c r="D2" s="160"/>
      <c r="E2" s="161"/>
      <c r="F2" s="80"/>
      <c r="G2" s="80"/>
    </row>
    <row r="3" spans="1:7" x14ac:dyDescent="0.25">
      <c r="A3" s="160" t="s">
        <v>432</v>
      </c>
      <c r="B3" s="160"/>
      <c r="C3" s="160"/>
      <c r="D3" s="160"/>
      <c r="E3" s="161"/>
      <c r="F3" s="80"/>
      <c r="G3" s="80"/>
    </row>
    <row r="4" spans="1:7" x14ac:dyDescent="0.25">
      <c r="A4" s="160"/>
      <c r="B4" s="160"/>
      <c r="C4" s="160"/>
      <c r="D4" s="160"/>
      <c r="E4" s="161"/>
      <c r="F4" s="80"/>
      <c r="G4" s="80"/>
    </row>
    <row r="5" spans="1:7" x14ac:dyDescent="0.25">
      <c r="A5" s="184" t="s">
        <v>0</v>
      </c>
      <c r="B5" s="184"/>
      <c r="C5" s="184"/>
      <c r="D5" s="184"/>
      <c r="E5" s="184"/>
      <c r="F5" s="184"/>
      <c r="G5" s="3"/>
    </row>
    <row r="6" spans="1:7" x14ac:dyDescent="0.25">
      <c r="A6" s="80"/>
      <c r="B6" s="80"/>
      <c r="C6" s="80"/>
      <c r="D6" s="80"/>
      <c r="E6" s="161"/>
      <c r="F6" s="80"/>
      <c r="G6" s="80"/>
    </row>
    <row r="7" spans="1:7" x14ac:dyDescent="0.25">
      <c r="A7" s="80"/>
      <c r="B7" s="80"/>
      <c r="C7" s="80"/>
      <c r="D7" s="80"/>
      <c r="E7" s="161"/>
      <c r="F7" s="80"/>
      <c r="G7" s="80"/>
    </row>
    <row r="8" spans="1:7" x14ac:dyDescent="0.25">
      <c r="A8" s="4"/>
      <c r="B8" s="5"/>
      <c r="C8" s="4"/>
      <c r="D8" s="5"/>
      <c r="E8" s="162"/>
      <c r="F8" s="5"/>
      <c r="G8" s="5"/>
    </row>
    <row r="9" spans="1:7" x14ac:dyDescent="0.25">
      <c r="A9" s="4"/>
      <c r="B9" s="5"/>
      <c r="C9" s="4"/>
      <c r="D9" s="5"/>
      <c r="E9" s="162"/>
      <c r="F9" s="5"/>
      <c r="G9" s="5"/>
    </row>
    <row r="10" spans="1:7" ht="41.25" customHeight="1" x14ac:dyDescent="0.25">
      <c r="A10" s="186" t="s">
        <v>1</v>
      </c>
      <c r="B10" s="186"/>
      <c r="C10" s="186"/>
      <c r="D10" s="186"/>
      <c r="E10" s="186"/>
      <c r="F10" s="186"/>
      <c r="G10" s="5"/>
    </row>
    <row r="11" spans="1:7" x14ac:dyDescent="0.25">
      <c r="A11" s="5"/>
      <c r="B11" s="5"/>
      <c r="C11" s="4"/>
      <c r="D11" s="4"/>
      <c r="E11" s="162"/>
      <c r="F11" s="5"/>
      <c r="G11" s="5"/>
    </row>
    <row r="12" spans="1:7" x14ac:dyDescent="0.25">
      <c r="A12" s="185" t="s">
        <v>429</v>
      </c>
      <c r="B12" s="185"/>
      <c r="C12" s="185"/>
      <c r="D12" s="185"/>
      <c r="E12" s="185"/>
      <c r="F12" s="42"/>
      <c r="G12" s="42"/>
    </row>
    <row r="13" spans="1:7" x14ac:dyDescent="0.25">
      <c r="A13" s="185"/>
      <c r="B13" s="185"/>
      <c r="C13" s="185"/>
      <c r="D13" s="185"/>
      <c r="E13" s="185"/>
      <c r="F13" s="42"/>
      <c r="G13" s="42"/>
    </row>
    <row r="14" spans="1:7" x14ac:dyDescent="0.25">
      <c r="A14" s="163" t="s">
        <v>2</v>
      </c>
      <c r="B14" s="164" t="s">
        <v>3</v>
      </c>
      <c r="C14" s="165">
        <v>0.04</v>
      </c>
      <c r="D14" s="5"/>
      <c r="E14" s="42"/>
      <c r="F14" s="42"/>
      <c r="G14" s="42"/>
    </row>
    <row r="15" spans="1:7" x14ac:dyDescent="0.25">
      <c r="A15" s="6" t="s">
        <v>4</v>
      </c>
      <c r="B15" s="7" t="s">
        <v>5</v>
      </c>
      <c r="C15" s="8">
        <v>4.0000000000000001E-3</v>
      </c>
      <c r="D15" s="5"/>
      <c r="E15" s="42"/>
      <c r="F15" s="42"/>
      <c r="G15" s="42"/>
    </row>
    <row r="16" spans="1:7" x14ac:dyDescent="0.25">
      <c r="A16" s="6" t="s">
        <v>6</v>
      </c>
      <c r="B16" s="7" t="s">
        <v>60</v>
      </c>
      <c r="C16" s="8">
        <v>1.2699999999999999E-2</v>
      </c>
      <c r="D16" s="5"/>
      <c r="E16" s="42"/>
      <c r="F16" s="42"/>
      <c r="G16" s="42"/>
    </row>
    <row r="17" spans="1:7" x14ac:dyDescent="0.25">
      <c r="A17" s="6" t="s">
        <v>7</v>
      </c>
      <c r="B17" s="7" t="s">
        <v>8</v>
      </c>
      <c r="C17" s="8">
        <v>4.0000000000000001E-3</v>
      </c>
      <c r="D17" s="5"/>
      <c r="E17" s="42"/>
      <c r="F17" s="42"/>
      <c r="G17" s="42"/>
    </row>
    <row r="18" spans="1:7" x14ac:dyDescent="0.25">
      <c r="A18" s="6" t="s">
        <v>9</v>
      </c>
      <c r="B18" s="7" t="s">
        <v>10</v>
      </c>
      <c r="C18" s="8">
        <v>1.23E-2</v>
      </c>
      <c r="D18" s="5"/>
      <c r="E18" s="42"/>
      <c r="F18" s="42"/>
      <c r="G18" s="42"/>
    </row>
    <row r="19" spans="1:7" x14ac:dyDescent="0.25">
      <c r="A19" s="6" t="s">
        <v>11</v>
      </c>
      <c r="B19" s="7" t="s">
        <v>12</v>
      </c>
      <c r="C19" s="8">
        <v>7.3999999999999996E-2</v>
      </c>
      <c r="D19" s="5"/>
      <c r="E19" s="42"/>
      <c r="F19" s="42"/>
      <c r="G19" s="42"/>
    </row>
    <row r="20" spans="1:7" x14ac:dyDescent="0.25">
      <c r="A20" s="6" t="s">
        <v>13</v>
      </c>
      <c r="B20" s="7" t="s">
        <v>61</v>
      </c>
      <c r="C20" s="8">
        <f>SUM(C21:C24)</f>
        <v>7.1500000000000008E-2</v>
      </c>
      <c r="D20" s="5"/>
      <c r="E20" s="42"/>
      <c r="F20" s="42"/>
      <c r="G20" s="42"/>
    </row>
    <row r="21" spans="1:7" x14ac:dyDescent="0.25">
      <c r="A21" s="9"/>
      <c r="B21" s="10" t="s">
        <v>14</v>
      </c>
      <c r="C21" s="11">
        <v>6.4999999999999997E-3</v>
      </c>
      <c r="D21" s="5"/>
      <c r="E21" s="42"/>
      <c r="F21" s="42"/>
      <c r="G21" s="42"/>
    </row>
    <row r="22" spans="1:7" x14ac:dyDescent="0.25">
      <c r="A22" s="9"/>
      <c r="B22" s="10" t="s">
        <v>15</v>
      </c>
      <c r="C22" s="11">
        <v>0.03</v>
      </c>
      <c r="D22" s="5"/>
      <c r="E22" s="42"/>
      <c r="F22" s="42"/>
      <c r="G22" s="42"/>
    </row>
    <row r="23" spans="1:7" x14ac:dyDescent="0.25">
      <c r="A23" s="9"/>
      <c r="B23" s="10" t="s">
        <v>16</v>
      </c>
      <c r="C23" s="11"/>
      <c r="D23" s="80"/>
      <c r="E23" s="42"/>
      <c r="F23" s="42"/>
      <c r="G23" s="42"/>
    </row>
    <row r="24" spans="1:7" x14ac:dyDescent="0.25">
      <c r="A24" s="12"/>
      <c r="B24" s="13" t="s">
        <v>17</v>
      </c>
      <c r="C24" s="14">
        <v>3.5000000000000003E-2</v>
      </c>
      <c r="D24" s="80"/>
      <c r="E24" s="42"/>
      <c r="F24" s="42"/>
      <c r="G24" s="42"/>
    </row>
    <row r="25" spans="1:7" s="42" customFormat="1" ht="15.75" thickBot="1" x14ac:dyDescent="0.3">
      <c r="A25" s="15"/>
      <c r="B25" s="10"/>
      <c r="C25" s="16"/>
      <c r="D25" s="80"/>
    </row>
    <row r="26" spans="1:7" x14ac:dyDescent="0.25">
      <c r="A26" s="1"/>
      <c r="B26" s="17" t="s">
        <v>18</v>
      </c>
      <c r="C26" s="18"/>
      <c r="D26" s="80"/>
      <c r="E26" s="42"/>
      <c r="F26" s="42"/>
      <c r="G26" s="42"/>
    </row>
    <row r="27" spans="1:7" x14ac:dyDescent="0.25">
      <c r="A27" s="80"/>
      <c r="B27" s="166" t="s">
        <v>19</v>
      </c>
      <c r="C27" s="167">
        <f>ROUND(((((1+(C14+C15+C16+C17))*(1+C18)*(1+C19))/(1-C20))-1),4)</f>
        <v>0.24199999999999999</v>
      </c>
      <c r="D27" s="1"/>
      <c r="E27" s="42"/>
      <c r="F27" s="42"/>
      <c r="G27" s="42"/>
    </row>
    <row r="28" spans="1:7" ht="15.75" thickBot="1" x14ac:dyDescent="0.3">
      <c r="A28" s="19"/>
      <c r="B28" s="20" t="s">
        <v>20</v>
      </c>
      <c r="C28" s="21">
        <v>0.24</v>
      </c>
      <c r="D28" s="22"/>
      <c r="E28" s="42"/>
      <c r="F28" s="42"/>
      <c r="G28" s="42"/>
    </row>
    <row r="29" spans="1:7" x14ac:dyDescent="0.25">
      <c r="A29" s="1"/>
      <c r="B29" s="1"/>
      <c r="C29" s="1"/>
      <c r="D29" s="1"/>
      <c r="E29" s="42"/>
      <c r="F29" s="42"/>
      <c r="G29" s="42"/>
    </row>
    <row r="30" spans="1:7" x14ac:dyDescent="0.25">
      <c r="A30" s="4" t="s">
        <v>430</v>
      </c>
      <c r="B30" s="5"/>
      <c r="C30" s="4"/>
      <c r="D30" s="1"/>
      <c r="E30" s="42"/>
      <c r="F30" s="42"/>
      <c r="G30" s="42"/>
    </row>
    <row r="31" spans="1:7" x14ac:dyDescent="0.25">
      <c r="A31" s="163" t="s">
        <v>2</v>
      </c>
      <c r="B31" s="164" t="s">
        <v>3</v>
      </c>
      <c r="C31" s="165">
        <v>5.1999999999999998E-2</v>
      </c>
      <c r="D31" s="1"/>
      <c r="E31" s="42"/>
      <c r="F31" s="42"/>
      <c r="G31" s="42"/>
    </row>
    <row r="32" spans="1:7" x14ac:dyDescent="0.25">
      <c r="A32" s="6" t="s">
        <v>4</v>
      </c>
      <c r="B32" s="7" t="s">
        <v>5</v>
      </c>
      <c r="C32" s="8">
        <v>2.3999999999999998E-3</v>
      </c>
      <c r="D32" s="1"/>
      <c r="E32" s="42"/>
      <c r="F32" s="42"/>
      <c r="G32" s="42"/>
    </row>
    <row r="33" spans="1:7" x14ac:dyDescent="0.25">
      <c r="A33" s="6" t="s">
        <v>6</v>
      </c>
      <c r="B33" s="7" t="s">
        <v>60</v>
      </c>
      <c r="C33" s="8">
        <v>4.3E-3</v>
      </c>
      <c r="D33" s="1"/>
      <c r="E33" s="42"/>
      <c r="F33" s="42"/>
      <c r="G33" s="42"/>
    </row>
    <row r="34" spans="1:7" x14ac:dyDescent="0.25">
      <c r="A34" s="6" t="s">
        <v>7</v>
      </c>
      <c r="B34" s="7" t="s">
        <v>8</v>
      </c>
      <c r="C34" s="8">
        <v>2.0999999999999999E-3</v>
      </c>
      <c r="D34" s="1"/>
      <c r="E34" s="161"/>
      <c r="F34" s="80"/>
      <c r="G34" s="80"/>
    </row>
    <row r="35" spans="1:7" x14ac:dyDescent="0.25">
      <c r="A35" s="6" t="s">
        <v>9</v>
      </c>
      <c r="B35" s="7" t="s">
        <v>10</v>
      </c>
      <c r="C35" s="8">
        <v>0.01</v>
      </c>
      <c r="D35" s="1"/>
      <c r="E35" s="161"/>
      <c r="F35" s="80"/>
      <c r="G35" s="80"/>
    </row>
    <row r="36" spans="1:7" x14ac:dyDescent="0.25">
      <c r="A36" s="6" t="s">
        <v>11</v>
      </c>
      <c r="B36" s="7" t="s">
        <v>12</v>
      </c>
      <c r="C36" s="8">
        <v>4.1000000000000002E-2</v>
      </c>
      <c r="D36" s="1"/>
      <c r="E36" s="161"/>
      <c r="F36" s="80"/>
      <c r="G36" s="80"/>
    </row>
    <row r="37" spans="1:7" x14ac:dyDescent="0.25">
      <c r="A37" s="6" t="s">
        <v>13</v>
      </c>
      <c r="B37" s="7" t="s">
        <v>61</v>
      </c>
      <c r="C37" s="8">
        <f>SUM(C38:C41)</f>
        <v>3.6499999999999998E-2</v>
      </c>
      <c r="D37" s="1"/>
      <c r="E37" s="161"/>
      <c r="F37" s="80"/>
      <c r="G37" s="80"/>
    </row>
    <row r="38" spans="1:7" x14ac:dyDescent="0.25">
      <c r="A38" s="9"/>
      <c r="B38" s="10" t="s">
        <v>14</v>
      </c>
      <c r="C38" s="11">
        <v>6.4999999999999997E-3</v>
      </c>
      <c r="D38" s="1"/>
      <c r="E38" s="161"/>
      <c r="F38" s="80"/>
      <c r="G38" s="80"/>
    </row>
    <row r="39" spans="1:7" x14ac:dyDescent="0.25">
      <c r="A39" s="9"/>
      <c r="B39" s="10" t="s">
        <v>15</v>
      </c>
      <c r="C39" s="11">
        <v>0.03</v>
      </c>
      <c r="D39" s="1"/>
      <c r="E39" s="161"/>
      <c r="F39" s="80"/>
      <c r="G39" s="80"/>
    </row>
    <row r="40" spans="1:7" x14ac:dyDescent="0.25">
      <c r="A40" s="9"/>
      <c r="B40" s="10" t="s">
        <v>16</v>
      </c>
      <c r="C40" s="11"/>
      <c r="D40" s="1"/>
      <c r="E40" s="161"/>
      <c r="F40" s="80"/>
      <c r="G40" s="80"/>
    </row>
    <row r="41" spans="1:7" x14ac:dyDescent="0.25">
      <c r="A41" s="12"/>
      <c r="B41" s="13" t="s">
        <v>17</v>
      </c>
      <c r="C41" s="14"/>
      <c r="D41" s="1"/>
      <c r="E41" s="161"/>
      <c r="F41" s="80"/>
      <c r="G41" s="80"/>
    </row>
    <row r="42" spans="1:7" ht="15.75" thickBot="1" x14ac:dyDescent="0.3">
      <c r="A42" s="15"/>
      <c r="B42" s="10"/>
      <c r="C42" s="16"/>
      <c r="D42" s="1"/>
      <c r="E42" s="161"/>
      <c r="F42" s="80"/>
      <c r="G42" s="80"/>
    </row>
    <row r="43" spans="1:7" x14ac:dyDescent="0.25">
      <c r="A43" s="1"/>
      <c r="B43" s="17" t="s">
        <v>431</v>
      </c>
      <c r="C43" s="18"/>
      <c r="D43" s="1"/>
      <c r="E43" s="161"/>
      <c r="F43" s="80"/>
      <c r="G43" s="80"/>
    </row>
    <row r="44" spans="1:7" x14ac:dyDescent="0.25">
      <c r="A44" s="80"/>
      <c r="B44" s="166" t="s">
        <v>19</v>
      </c>
      <c r="C44" s="167">
        <f>((((1+(C31+C32+C33+C34))*(1+C35)*(1+C36))/(1-C37))-1)</f>
        <v>0.15758767825635678</v>
      </c>
      <c r="D44" s="1"/>
      <c r="E44" s="161"/>
      <c r="F44" s="80"/>
      <c r="G44" s="80"/>
    </row>
    <row r="45" spans="1:7" ht="15.75" thickBot="1" x14ac:dyDescent="0.3">
      <c r="A45" s="19"/>
      <c r="B45" s="20" t="s">
        <v>20</v>
      </c>
      <c r="C45" s="21">
        <v>0.15</v>
      </c>
      <c r="D45" s="22"/>
      <c r="E45" s="168"/>
      <c r="F45" s="19"/>
      <c r="G45" s="19"/>
    </row>
    <row r="46" spans="1:7" x14ac:dyDescent="0.25">
      <c r="A46" s="1"/>
      <c r="B46" s="1"/>
      <c r="C46" s="1"/>
      <c r="D46" s="1"/>
      <c r="E46" s="161"/>
      <c r="F46" s="80"/>
      <c r="G46" s="80"/>
    </row>
    <row r="47" spans="1:7" ht="15.75" x14ac:dyDescent="0.25">
      <c r="A47" s="38"/>
      <c r="B47" s="37"/>
      <c r="C47" s="47"/>
      <c r="D47" s="1"/>
      <c r="E47" s="161"/>
      <c r="F47" s="80"/>
      <c r="G47" s="80"/>
    </row>
    <row r="48" spans="1:7" ht="15.75" x14ac:dyDescent="0.25">
      <c r="A48" s="38"/>
      <c r="B48" s="38" t="s">
        <v>448</v>
      </c>
      <c r="C48" s="47"/>
      <c r="D48" s="1"/>
      <c r="E48" s="161"/>
      <c r="F48" s="80"/>
      <c r="G48" s="80"/>
    </row>
    <row r="49" spans="1:7" ht="15.75" x14ac:dyDescent="0.25">
      <c r="A49" s="107"/>
      <c r="B49" s="37"/>
      <c r="C49" s="108"/>
      <c r="D49" s="1"/>
      <c r="E49" s="169"/>
      <c r="F49" s="1"/>
      <c r="G49" s="1"/>
    </row>
    <row r="50" spans="1:7" ht="15.75" x14ac:dyDescent="0.25">
      <c r="A50" s="178" t="s">
        <v>38</v>
      </c>
      <c r="B50" s="178"/>
      <c r="C50" s="178"/>
      <c r="D50" s="1"/>
      <c r="E50" s="169"/>
      <c r="F50" s="1"/>
      <c r="G50" s="1"/>
    </row>
    <row r="51" spans="1:7" ht="15.75" x14ac:dyDescent="0.25">
      <c r="A51" s="178" t="s">
        <v>441</v>
      </c>
      <c r="B51" s="178"/>
      <c r="C51" s="178"/>
    </row>
    <row r="52" spans="1:7" ht="15.75" x14ac:dyDescent="0.25">
      <c r="A52" s="178" t="s">
        <v>447</v>
      </c>
      <c r="B52" s="178"/>
      <c r="C52" s="178"/>
    </row>
    <row r="53" spans="1:7" ht="15.75" x14ac:dyDescent="0.25">
      <c r="A53" s="178" t="s">
        <v>442</v>
      </c>
      <c r="B53" s="178"/>
      <c r="C53" s="178"/>
    </row>
    <row r="54" spans="1:7" ht="16.5" x14ac:dyDescent="0.3">
      <c r="A54" s="55"/>
      <c r="B54" s="55"/>
      <c r="C54" s="55"/>
    </row>
  </sheetData>
  <mergeCells count="7">
    <mergeCell ref="A50:C50"/>
    <mergeCell ref="A51:C51"/>
    <mergeCell ref="A52:C52"/>
    <mergeCell ref="A53:C53"/>
    <mergeCell ref="A5:F5"/>
    <mergeCell ref="A12:E13"/>
    <mergeCell ref="A10:F10"/>
  </mergeCells>
  <pageMargins left="0.511811024" right="0.511811024" top="0.78740157499999996" bottom="0.78740157499999996" header="0.31496062000000002" footer="0.31496062000000002"/>
  <pageSetup paperSize="9" scale="7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51" r:id="rId4">
          <objectPr defaultSize="0" r:id="rId5">
            <anchor moveWithCells="1">
              <from>
                <xdr:col>0</xdr:col>
                <xdr:colOff>200025</xdr:colOff>
                <xdr:row>5</xdr:row>
                <xdr:rowOff>66675</xdr:rowOff>
              </from>
              <to>
                <xdr:col>2</xdr:col>
                <xdr:colOff>628650</xdr:colOff>
                <xdr:row>8</xdr:row>
                <xdr:rowOff>142875</xdr:rowOff>
              </to>
            </anchor>
          </objectPr>
        </oleObject>
      </mc:Choice>
      <mc:Fallback>
        <oleObject progId="Word.Document.12" shapeId="2051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view="pageBreakPreview" topLeftCell="A4" zoomScale="80" zoomScaleNormal="90" zoomScaleSheetLayoutView="80" workbookViewId="0">
      <selection activeCell="F35" sqref="F35"/>
    </sheetView>
  </sheetViews>
  <sheetFormatPr defaultRowHeight="15.75" x14ac:dyDescent="0.25"/>
  <cols>
    <col min="1" max="1" width="9.28515625" style="29" bestFit="1" customWidth="1"/>
    <col min="2" max="2" width="39.28515625" style="29" customWidth="1"/>
    <col min="3" max="3" width="21.42578125" style="29" customWidth="1"/>
    <col min="4" max="4" width="19.7109375" style="29" bestFit="1" customWidth="1"/>
    <col min="5" max="5" width="16.28515625" style="29" customWidth="1"/>
    <col min="6" max="7" width="16.28515625" style="29" bestFit="1" customWidth="1"/>
    <col min="8" max="8" width="16.85546875" style="29" customWidth="1"/>
  </cols>
  <sheetData>
    <row r="1" spans="1:9" s="42" customFormat="1" x14ac:dyDescent="0.25">
      <c r="A1" s="49" t="s">
        <v>53</v>
      </c>
      <c r="B1" s="29"/>
      <c r="C1" s="29"/>
      <c r="D1" s="29"/>
      <c r="E1" s="29"/>
      <c r="F1" s="29"/>
      <c r="G1" s="29"/>
      <c r="H1" s="29"/>
    </row>
    <row r="2" spans="1:9" s="42" customFormat="1" x14ac:dyDescent="0.25">
      <c r="A2" s="54" t="s">
        <v>74</v>
      </c>
      <c r="B2" s="29"/>
      <c r="C2" s="29"/>
      <c r="D2" s="29"/>
      <c r="E2" s="29"/>
      <c r="F2" s="29"/>
      <c r="G2" s="29"/>
      <c r="H2" s="29"/>
    </row>
    <row r="3" spans="1:9" x14ac:dyDescent="0.25">
      <c r="A3" s="31"/>
    </row>
    <row r="4" spans="1:9" ht="16.5" x14ac:dyDescent="0.3">
      <c r="A4" s="49" t="s">
        <v>76</v>
      </c>
      <c r="B4" s="56"/>
      <c r="C4" s="57"/>
      <c r="D4" s="58"/>
      <c r="E4" s="59"/>
      <c r="F4" s="59"/>
      <c r="G4" s="59"/>
      <c r="I4" s="24"/>
    </row>
    <row r="5" spans="1:9" s="42" customFormat="1" x14ac:dyDescent="0.25">
      <c r="A5" s="53"/>
      <c r="B5" s="56"/>
      <c r="C5" s="57"/>
      <c r="D5" s="58"/>
      <c r="E5" s="59"/>
      <c r="F5" s="59"/>
      <c r="G5" s="60"/>
      <c r="H5" s="29"/>
    </row>
    <row r="6" spans="1:9" x14ac:dyDescent="0.25">
      <c r="A6" s="189" t="s">
        <v>39</v>
      </c>
      <c r="B6" s="189"/>
      <c r="C6" s="189"/>
      <c r="D6" s="189"/>
      <c r="E6" s="189"/>
      <c r="F6" s="61"/>
      <c r="G6" s="61"/>
      <c r="I6" s="23"/>
    </row>
    <row r="7" spans="1:9" ht="16.5" thickBot="1" x14ac:dyDescent="0.3">
      <c r="A7" s="62"/>
      <c r="B7" s="63"/>
      <c r="C7" s="64"/>
      <c r="D7" s="61"/>
      <c r="E7" s="61"/>
      <c r="F7" s="61"/>
      <c r="G7" s="61"/>
      <c r="I7" s="23"/>
    </row>
    <row r="8" spans="1:9" ht="15" customHeight="1" x14ac:dyDescent="0.25">
      <c r="A8" s="190" t="s">
        <v>25</v>
      </c>
      <c r="B8" s="192" t="s">
        <v>40</v>
      </c>
      <c r="C8" s="194" t="s">
        <v>41</v>
      </c>
      <c r="D8" s="187" t="s">
        <v>42</v>
      </c>
      <c r="E8" s="187" t="s">
        <v>55</v>
      </c>
      <c r="F8" s="187" t="s">
        <v>56</v>
      </c>
      <c r="G8" s="187" t="s">
        <v>57</v>
      </c>
      <c r="H8" s="187" t="s">
        <v>29</v>
      </c>
      <c r="I8" s="23"/>
    </row>
    <row r="9" spans="1:9" ht="15" customHeight="1" x14ac:dyDescent="0.25">
      <c r="A9" s="191"/>
      <c r="B9" s="193"/>
      <c r="C9" s="195"/>
      <c r="D9" s="188"/>
      <c r="E9" s="188"/>
      <c r="F9" s="188"/>
      <c r="G9" s="188"/>
      <c r="H9" s="188"/>
      <c r="I9" s="23"/>
    </row>
    <row r="10" spans="1:9" ht="15" customHeight="1" x14ac:dyDescent="0.25">
      <c r="A10" s="191"/>
      <c r="B10" s="193"/>
      <c r="C10" s="195"/>
      <c r="D10" s="188"/>
      <c r="E10" s="188"/>
      <c r="F10" s="188"/>
      <c r="G10" s="188"/>
      <c r="H10" s="188"/>
      <c r="I10" s="23"/>
    </row>
    <row r="11" spans="1:9" ht="16.5" x14ac:dyDescent="0.3">
      <c r="A11" s="196">
        <v>1</v>
      </c>
      <c r="B11" s="197" t="str">
        <f>ORÇAMENTO!C8</f>
        <v>SERVIÇOS PRELIMINARES E TÉCNICOS</v>
      </c>
      <c r="C11" s="65">
        <f>ORÇAMENTO!I8</f>
        <v>0</v>
      </c>
      <c r="D11" s="66">
        <f t="shared" ref="D11:G11" si="0">D12*$C$11</f>
        <v>0</v>
      </c>
      <c r="E11" s="66">
        <f t="shared" si="0"/>
        <v>0</v>
      </c>
      <c r="F11" s="67">
        <f t="shared" si="0"/>
        <v>0</v>
      </c>
      <c r="G11" s="66">
        <f t="shared" si="0"/>
        <v>0</v>
      </c>
      <c r="H11" s="67">
        <f t="shared" ref="H11:H18" si="1">D11+E11+F11+G11</f>
        <v>0</v>
      </c>
      <c r="I11" s="26"/>
    </row>
    <row r="12" spans="1:9" x14ac:dyDescent="0.25">
      <c r="A12" s="196"/>
      <c r="B12" s="197"/>
      <c r="C12" s="68" t="e">
        <f>C11/$C$29</f>
        <v>#DIV/0!</v>
      </c>
      <c r="D12" s="69">
        <v>1</v>
      </c>
      <c r="E12" s="69"/>
      <c r="F12" s="69"/>
      <c r="G12" s="69"/>
      <c r="H12" s="93">
        <f t="shared" si="1"/>
        <v>1</v>
      </c>
      <c r="I12" s="23"/>
    </row>
    <row r="13" spans="1:9" ht="16.5" x14ac:dyDescent="0.3">
      <c r="A13" s="196">
        <v>2</v>
      </c>
      <c r="B13" s="197" t="str">
        <f>ORÇAMENTO!C14</f>
        <v>GERENCIAMENTO DE OBRAS</v>
      </c>
      <c r="C13" s="65">
        <f>ORÇAMENTO!I14</f>
        <v>0</v>
      </c>
      <c r="D13" s="66">
        <f t="shared" ref="D13:G13" si="2">D14*$C13</f>
        <v>0</v>
      </c>
      <c r="E13" s="66">
        <f t="shared" si="2"/>
        <v>0</v>
      </c>
      <c r="F13" s="67">
        <f t="shared" si="2"/>
        <v>0</v>
      </c>
      <c r="G13" s="66">
        <f t="shared" si="2"/>
        <v>0</v>
      </c>
      <c r="H13" s="70">
        <f t="shared" si="1"/>
        <v>0</v>
      </c>
      <c r="I13" s="26"/>
    </row>
    <row r="14" spans="1:9" x14ac:dyDescent="0.25">
      <c r="A14" s="196"/>
      <c r="B14" s="197"/>
      <c r="C14" s="71" t="e">
        <f>C13/$C$29</f>
        <v>#DIV/0!</v>
      </c>
      <c r="D14" s="69">
        <v>0.25</v>
      </c>
      <c r="E14" s="72">
        <v>0.25</v>
      </c>
      <c r="F14" s="72">
        <v>0.25</v>
      </c>
      <c r="G14" s="72">
        <v>0.25</v>
      </c>
      <c r="H14" s="93">
        <f t="shared" si="1"/>
        <v>1</v>
      </c>
      <c r="I14" s="23"/>
    </row>
    <row r="15" spans="1:9" ht="16.5" x14ac:dyDescent="0.3">
      <c r="A15" s="196">
        <v>3</v>
      </c>
      <c r="B15" s="197" t="str">
        <f>ORÇAMENTO!C16</f>
        <v>REVESTIMENTOS</v>
      </c>
      <c r="C15" s="65">
        <f>ORÇAMENTO!I16</f>
        <v>0</v>
      </c>
      <c r="D15" s="66">
        <f t="shared" ref="D15:G15" si="3">D16*$C15</f>
        <v>0</v>
      </c>
      <c r="E15" s="66">
        <f t="shared" si="3"/>
        <v>0</v>
      </c>
      <c r="F15" s="67">
        <f t="shared" si="3"/>
        <v>0</v>
      </c>
      <c r="G15" s="66">
        <f t="shared" si="3"/>
        <v>0</v>
      </c>
      <c r="H15" s="70">
        <f t="shared" si="1"/>
        <v>0</v>
      </c>
      <c r="I15" s="25"/>
    </row>
    <row r="16" spans="1:9" x14ac:dyDescent="0.25">
      <c r="A16" s="196"/>
      <c r="B16" s="197"/>
      <c r="C16" s="71" t="e">
        <f>C15/$C$29</f>
        <v>#DIV/0!</v>
      </c>
      <c r="D16" s="69">
        <v>0.4</v>
      </c>
      <c r="E16" s="72">
        <v>0.3</v>
      </c>
      <c r="F16" s="72">
        <v>0.3</v>
      </c>
      <c r="G16" s="72"/>
      <c r="H16" s="93">
        <f t="shared" si="1"/>
        <v>1</v>
      </c>
      <c r="I16" s="23"/>
    </row>
    <row r="17" spans="1:10" x14ac:dyDescent="0.25">
      <c r="A17" s="196">
        <v>4</v>
      </c>
      <c r="B17" s="197" t="str">
        <f>ORÇAMENTO!C27</f>
        <v>ESQUADRIAS</v>
      </c>
      <c r="C17" s="65">
        <f>ORÇAMENTO!I27</f>
        <v>0</v>
      </c>
      <c r="D17" s="66">
        <f t="shared" ref="D17:G27" si="4">D18*$C17</f>
        <v>0</v>
      </c>
      <c r="E17" s="66">
        <f t="shared" si="4"/>
        <v>0</v>
      </c>
      <c r="F17" s="67">
        <f t="shared" si="4"/>
        <v>0</v>
      </c>
      <c r="G17" s="66">
        <f t="shared" si="4"/>
        <v>0</v>
      </c>
      <c r="H17" s="70">
        <f t="shared" si="1"/>
        <v>0</v>
      </c>
      <c r="I17" s="23"/>
    </row>
    <row r="18" spans="1:10" x14ac:dyDescent="0.25">
      <c r="A18" s="196"/>
      <c r="B18" s="197"/>
      <c r="C18" s="71" t="e">
        <f>C17/$C$29</f>
        <v>#DIV/0!</v>
      </c>
      <c r="D18" s="69"/>
      <c r="E18" s="72">
        <v>0.3</v>
      </c>
      <c r="F18" s="72">
        <v>0.4</v>
      </c>
      <c r="G18" s="72">
        <v>0.3</v>
      </c>
      <c r="H18" s="93">
        <f t="shared" si="1"/>
        <v>1</v>
      </c>
      <c r="I18" s="23"/>
    </row>
    <row r="19" spans="1:10" s="42" customFormat="1" x14ac:dyDescent="0.25">
      <c r="A19" s="196">
        <v>5</v>
      </c>
      <c r="B19" s="197" t="str">
        <f>ORÇAMENTO!C62</f>
        <v>PISOS</v>
      </c>
      <c r="C19" s="65">
        <f>ORÇAMENTO!I62</f>
        <v>0</v>
      </c>
      <c r="D19" s="66">
        <f t="shared" si="4"/>
        <v>0</v>
      </c>
      <c r="E19" s="66">
        <f t="shared" si="4"/>
        <v>0</v>
      </c>
      <c r="F19" s="67">
        <f t="shared" si="4"/>
        <v>0</v>
      </c>
      <c r="G19" s="66">
        <f t="shared" si="4"/>
        <v>0</v>
      </c>
      <c r="H19" s="70">
        <f t="shared" ref="H19:H28" si="5">D19+E19+F19+G19</f>
        <v>0</v>
      </c>
    </row>
    <row r="20" spans="1:10" s="42" customFormat="1" x14ac:dyDescent="0.25">
      <c r="A20" s="196"/>
      <c r="B20" s="197"/>
      <c r="C20" s="71" t="e">
        <f>C19/$C$29</f>
        <v>#DIV/0!</v>
      </c>
      <c r="D20" s="69"/>
      <c r="E20" s="72">
        <v>0.1</v>
      </c>
      <c r="F20" s="72">
        <v>0.5</v>
      </c>
      <c r="G20" s="72">
        <v>0.4</v>
      </c>
      <c r="H20" s="93">
        <f t="shared" si="5"/>
        <v>1</v>
      </c>
    </row>
    <row r="21" spans="1:10" s="42" customFormat="1" x14ac:dyDescent="0.25">
      <c r="A21" s="196">
        <v>6</v>
      </c>
      <c r="B21" s="197" t="str">
        <f>ORÇAMENTO!C67</f>
        <v>PINTURAS</v>
      </c>
      <c r="C21" s="65">
        <f>ORÇAMENTO!I67</f>
        <v>0</v>
      </c>
      <c r="D21" s="66">
        <f t="shared" si="4"/>
        <v>0</v>
      </c>
      <c r="E21" s="66">
        <f t="shared" si="4"/>
        <v>0</v>
      </c>
      <c r="F21" s="67">
        <f t="shared" si="4"/>
        <v>0</v>
      </c>
      <c r="G21" s="66">
        <f t="shared" si="4"/>
        <v>0</v>
      </c>
      <c r="H21" s="70">
        <f t="shared" si="5"/>
        <v>0</v>
      </c>
    </row>
    <row r="22" spans="1:10" s="42" customFormat="1" x14ac:dyDescent="0.25">
      <c r="A22" s="196"/>
      <c r="B22" s="197"/>
      <c r="C22" s="71" t="e">
        <f>C21/$C$29</f>
        <v>#DIV/0!</v>
      </c>
      <c r="D22" s="69">
        <v>0.1</v>
      </c>
      <c r="E22" s="72">
        <v>0.35</v>
      </c>
      <c r="F22" s="72">
        <v>0.35</v>
      </c>
      <c r="G22" s="72">
        <v>0.2</v>
      </c>
      <c r="H22" s="93">
        <f t="shared" si="5"/>
        <v>1</v>
      </c>
    </row>
    <row r="23" spans="1:10" s="42" customFormat="1" x14ac:dyDescent="0.25">
      <c r="A23" s="196">
        <v>7</v>
      </c>
      <c r="B23" s="197" t="str">
        <f>ORÇAMENTO!C77</f>
        <v>INSTALAÇÕES DE AR CONDICIONADO</v>
      </c>
      <c r="C23" s="65">
        <f>ORÇAMENTO!I77</f>
        <v>0</v>
      </c>
      <c r="D23" s="66">
        <f t="shared" si="4"/>
        <v>0</v>
      </c>
      <c r="E23" s="66">
        <f t="shared" si="4"/>
        <v>0</v>
      </c>
      <c r="F23" s="67">
        <f t="shared" si="4"/>
        <v>0</v>
      </c>
      <c r="G23" s="66">
        <f t="shared" si="4"/>
        <v>0</v>
      </c>
      <c r="H23" s="70">
        <f t="shared" si="5"/>
        <v>0</v>
      </c>
    </row>
    <row r="24" spans="1:10" s="42" customFormat="1" x14ac:dyDescent="0.25">
      <c r="A24" s="196"/>
      <c r="B24" s="197"/>
      <c r="C24" s="71" t="e">
        <f>C23/$C$29</f>
        <v>#DIV/0!</v>
      </c>
      <c r="D24" s="69"/>
      <c r="E24" s="72">
        <v>0.4</v>
      </c>
      <c r="F24" s="72">
        <v>0.4</v>
      </c>
      <c r="G24" s="72">
        <v>0.2</v>
      </c>
      <c r="H24" s="93">
        <f t="shared" si="5"/>
        <v>1</v>
      </c>
    </row>
    <row r="25" spans="1:10" s="42" customFormat="1" x14ac:dyDescent="0.25">
      <c r="A25" s="196">
        <v>8</v>
      </c>
      <c r="B25" s="197" t="str">
        <f>ORÇAMENTO!C89</f>
        <v>INSTALAÇÕES ELÉTRICAS</v>
      </c>
      <c r="C25" s="65">
        <f>ORÇAMENTO!I89</f>
        <v>0</v>
      </c>
      <c r="D25" s="66">
        <f t="shared" si="4"/>
        <v>0</v>
      </c>
      <c r="E25" s="66">
        <f t="shared" si="4"/>
        <v>0</v>
      </c>
      <c r="F25" s="67">
        <f t="shared" si="4"/>
        <v>0</v>
      </c>
      <c r="G25" s="66">
        <f t="shared" si="4"/>
        <v>0</v>
      </c>
      <c r="H25" s="70">
        <f t="shared" si="5"/>
        <v>0</v>
      </c>
    </row>
    <row r="26" spans="1:10" s="42" customFormat="1" x14ac:dyDescent="0.25">
      <c r="A26" s="196"/>
      <c r="B26" s="197"/>
      <c r="C26" s="71" t="e">
        <f>C25/$C$29</f>
        <v>#DIV/0!</v>
      </c>
      <c r="D26" s="69">
        <v>0.4</v>
      </c>
      <c r="E26" s="72">
        <v>0.3</v>
      </c>
      <c r="F26" s="72">
        <v>0.2</v>
      </c>
      <c r="G26" s="72">
        <v>0.1</v>
      </c>
      <c r="H26" s="93">
        <f t="shared" si="5"/>
        <v>0.99999999999999989</v>
      </c>
    </row>
    <row r="27" spans="1:10" s="42" customFormat="1" x14ac:dyDescent="0.25">
      <c r="A27" s="196">
        <v>9</v>
      </c>
      <c r="B27" s="197" t="str">
        <f>ORÇAMENTO!C154</f>
        <v>SERVIÇOS COMPLEMENTARES</v>
      </c>
      <c r="C27" s="65">
        <f>ORÇAMENTO!I154</f>
        <v>0</v>
      </c>
      <c r="D27" s="66">
        <f t="shared" si="4"/>
        <v>0</v>
      </c>
      <c r="E27" s="66">
        <f t="shared" si="4"/>
        <v>0</v>
      </c>
      <c r="F27" s="67">
        <f t="shared" si="4"/>
        <v>0</v>
      </c>
      <c r="G27" s="66">
        <f t="shared" si="4"/>
        <v>0</v>
      </c>
      <c r="H27" s="70">
        <f t="shared" si="5"/>
        <v>0</v>
      </c>
    </row>
    <row r="28" spans="1:10" s="42" customFormat="1" ht="16.5" thickBot="1" x14ac:dyDescent="0.3">
      <c r="A28" s="196"/>
      <c r="B28" s="197"/>
      <c r="C28" s="71" t="e">
        <f>C27/$C$29</f>
        <v>#DIV/0!</v>
      </c>
      <c r="D28" s="69"/>
      <c r="E28" s="72">
        <v>0.2</v>
      </c>
      <c r="F28" s="72">
        <v>0.4</v>
      </c>
      <c r="G28" s="72">
        <v>0.4</v>
      </c>
      <c r="H28" s="93">
        <f t="shared" si="5"/>
        <v>1</v>
      </c>
    </row>
    <row r="29" spans="1:10" ht="16.5" x14ac:dyDescent="0.3">
      <c r="A29" s="200" t="s">
        <v>29</v>
      </c>
      <c r="B29" s="201"/>
      <c r="C29" s="73">
        <f t="shared" ref="C29:H29" si="6">C11+C13+C15+C17+C19+C21+C23+C25+C27</f>
        <v>0</v>
      </c>
      <c r="D29" s="74">
        <f t="shared" si="6"/>
        <v>0</v>
      </c>
      <c r="E29" s="74">
        <f t="shared" si="6"/>
        <v>0</v>
      </c>
      <c r="F29" s="74">
        <f t="shared" si="6"/>
        <v>0</v>
      </c>
      <c r="G29" s="74">
        <f t="shared" si="6"/>
        <v>0</v>
      </c>
      <c r="H29" s="74">
        <f t="shared" si="6"/>
        <v>0</v>
      </c>
      <c r="I29" s="26"/>
    </row>
    <row r="30" spans="1:10" ht="16.5" thickBot="1" x14ac:dyDescent="0.3">
      <c r="A30" s="198" t="s">
        <v>43</v>
      </c>
      <c r="B30" s="199"/>
      <c r="C30" s="75" t="e">
        <f>C12+C14+C16+C18+C20+C22+C24+C26+C28</f>
        <v>#DIV/0!</v>
      </c>
      <c r="D30" s="76" t="e">
        <f>D29/$C$29</f>
        <v>#DIV/0!</v>
      </c>
      <c r="E30" s="76" t="e">
        <f>E29/$C$29</f>
        <v>#DIV/0!</v>
      </c>
      <c r="F30" s="76" t="e">
        <f>F29/$C$29</f>
        <v>#DIV/0!</v>
      </c>
      <c r="G30" s="76" t="e">
        <f>G29/$C$29</f>
        <v>#DIV/0!</v>
      </c>
      <c r="H30" s="76" t="e">
        <f>D30+E30+F30+G30</f>
        <v>#DIV/0!</v>
      </c>
      <c r="I30" s="23"/>
    </row>
    <row r="31" spans="1:10" x14ac:dyDescent="0.25">
      <c r="A31" s="77"/>
      <c r="B31" s="77"/>
      <c r="C31" s="78"/>
      <c r="D31" s="79"/>
      <c r="E31" s="79"/>
      <c r="F31" s="79"/>
      <c r="G31" s="79"/>
      <c r="I31" s="23"/>
      <c r="J31" s="23"/>
    </row>
    <row r="32" spans="1:10" x14ac:dyDescent="0.25">
      <c r="A32" s="38"/>
      <c r="B32" s="38" t="s">
        <v>448</v>
      </c>
      <c r="C32" s="47"/>
    </row>
    <row r="33" spans="1:7" x14ac:dyDescent="0.25">
      <c r="A33" s="38"/>
      <c r="B33" s="37"/>
      <c r="C33" s="30"/>
    </row>
    <row r="34" spans="1:7" x14ac:dyDescent="0.25">
      <c r="A34" s="37"/>
      <c r="B34" s="37"/>
      <c r="C34" s="178" t="s">
        <v>38</v>
      </c>
      <c r="D34" s="178"/>
      <c r="E34" s="178"/>
    </row>
    <row r="35" spans="1:7" x14ac:dyDescent="0.25">
      <c r="C35" s="178" t="s">
        <v>441</v>
      </c>
      <c r="D35" s="178"/>
      <c r="E35" s="178"/>
      <c r="F35" s="176"/>
      <c r="G35" s="176"/>
    </row>
    <row r="36" spans="1:7" x14ac:dyDescent="0.25">
      <c r="C36" s="178" t="s">
        <v>447</v>
      </c>
      <c r="D36" s="178"/>
      <c r="E36" s="178"/>
      <c r="F36" s="176"/>
      <c r="G36" s="176"/>
    </row>
    <row r="37" spans="1:7" x14ac:dyDescent="0.25">
      <c r="C37" s="178" t="s">
        <v>442</v>
      </c>
      <c r="D37" s="178"/>
      <c r="E37" s="178"/>
      <c r="F37" s="176"/>
      <c r="G37" s="176"/>
    </row>
    <row r="38" spans="1:7" x14ac:dyDescent="0.25">
      <c r="C38" s="178"/>
      <c r="D38" s="178"/>
      <c r="E38" s="178"/>
      <c r="F38" s="176"/>
      <c r="G38" s="176"/>
    </row>
  </sheetData>
  <mergeCells count="34">
    <mergeCell ref="B27:B28"/>
    <mergeCell ref="A17:A18"/>
    <mergeCell ref="B17:B18"/>
    <mergeCell ref="A30:B30"/>
    <mergeCell ref="A29:B29"/>
    <mergeCell ref="A19:A20"/>
    <mergeCell ref="B19:B20"/>
    <mergeCell ref="A21:A22"/>
    <mergeCell ref="B21:B22"/>
    <mergeCell ref="A23:A24"/>
    <mergeCell ref="B23:B24"/>
    <mergeCell ref="A25:A26"/>
    <mergeCell ref="B25:B26"/>
    <mergeCell ref="C36:E36"/>
    <mergeCell ref="C37:E37"/>
    <mergeCell ref="C38:E38"/>
    <mergeCell ref="A6:E6"/>
    <mergeCell ref="A8:A10"/>
    <mergeCell ref="B8:B10"/>
    <mergeCell ref="C8:C10"/>
    <mergeCell ref="D8:D10"/>
    <mergeCell ref="E8:E10"/>
    <mergeCell ref="A11:A12"/>
    <mergeCell ref="B11:B12"/>
    <mergeCell ref="A13:A14"/>
    <mergeCell ref="B13:B14"/>
    <mergeCell ref="A15:A16"/>
    <mergeCell ref="B15:B16"/>
    <mergeCell ref="A27:A28"/>
    <mergeCell ref="H8:H10"/>
    <mergeCell ref="F8:F10"/>
    <mergeCell ref="G8:G10"/>
    <mergeCell ref="C34:E34"/>
    <mergeCell ref="C35:E35"/>
  </mergeCells>
  <pageMargins left="0.511811024" right="0.511811024" top="0.78740157499999996" bottom="0.78740157499999996" header="0.31496062000000002" footer="0.3149606200000000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4"/>
  <sheetViews>
    <sheetView view="pageBreakPreview" zoomScaleNormal="100" zoomScaleSheetLayoutView="100" workbookViewId="0">
      <selection activeCell="A29" sqref="A29:C29"/>
    </sheetView>
  </sheetViews>
  <sheetFormatPr defaultRowHeight="15.75" x14ac:dyDescent="0.25"/>
  <cols>
    <col min="1" max="1" width="15.7109375" style="29" customWidth="1"/>
    <col min="2" max="2" width="50.7109375" style="29" customWidth="1"/>
    <col min="3" max="3" width="19.28515625" style="29" customWidth="1"/>
    <col min="4" max="4" width="17.42578125" style="29" customWidth="1"/>
    <col min="5" max="5" width="9.140625" style="29"/>
  </cols>
  <sheetData>
    <row r="3" spans="1:5" x14ac:dyDescent="0.25">
      <c r="A3" s="31" t="s">
        <v>21</v>
      </c>
      <c r="C3" s="30"/>
    </row>
    <row r="4" spans="1:5" s="43" customFormat="1" x14ac:dyDescent="0.25">
      <c r="A4" s="47" t="s">
        <v>74</v>
      </c>
      <c r="B4" s="47"/>
      <c r="C4" s="48"/>
      <c r="D4" s="47"/>
      <c r="E4" s="47"/>
    </row>
    <row r="5" spans="1:5" s="43" customFormat="1" x14ac:dyDescent="0.25">
      <c r="A5" s="47"/>
      <c r="B5" s="47"/>
      <c r="C5" s="48"/>
      <c r="D5" s="47"/>
      <c r="E5" s="47"/>
    </row>
    <row r="6" spans="1:5" x14ac:dyDescent="0.25">
      <c r="A6" s="32" t="s">
        <v>76</v>
      </c>
      <c r="C6" s="30"/>
    </row>
    <row r="7" spans="1:5" x14ac:dyDescent="0.25">
      <c r="A7" s="31"/>
      <c r="C7" s="30"/>
    </row>
    <row r="8" spans="1:5" ht="16.5" thickBot="1" x14ac:dyDescent="0.3">
      <c r="A8" s="31"/>
      <c r="C8" s="30"/>
    </row>
    <row r="9" spans="1:5" x14ac:dyDescent="0.25">
      <c r="A9" s="202" t="s">
        <v>44</v>
      </c>
      <c r="B9" s="203"/>
      <c r="C9" s="204"/>
    </row>
    <row r="10" spans="1:5" x14ac:dyDescent="0.25">
      <c r="A10" s="33" t="s">
        <v>25</v>
      </c>
      <c r="B10" s="34" t="s">
        <v>45</v>
      </c>
      <c r="C10" s="35" t="s">
        <v>29</v>
      </c>
    </row>
    <row r="11" spans="1:5" x14ac:dyDescent="0.25">
      <c r="A11" s="44">
        <v>1</v>
      </c>
      <c r="B11" s="45" t="str">
        <f>ORÇAMENTO!C8</f>
        <v>SERVIÇOS PRELIMINARES E TÉCNICOS</v>
      </c>
      <c r="C11" s="46">
        <f>ORÇAMENTO!I8</f>
        <v>0</v>
      </c>
    </row>
    <row r="12" spans="1:5" x14ac:dyDescent="0.25">
      <c r="A12" s="44">
        <v>2</v>
      </c>
      <c r="B12" s="45" t="str">
        <f>ORÇAMENTO!C14</f>
        <v>GERENCIAMENTO DE OBRAS</v>
      </c>
      <c r="C12" s="46">
        <f>ORÇAMENTO!I14</f>
        <v>0</v>
      </c>
    </row>
    <row r="13" spans="1:5" x14ac:dyDescent="0.25">
      <c r="A13" s="44">
        <v>3</v>
      </c>
      <c r="B13" s="45" t="str">
        <f>ORÇAMENTO!C16</f>
        <v>REVESTIMENTOS</v>
      </c>
      <c r="C13" s="46">
        <f>ORÇAMENTO!I16</f>
        <v>0</v>
      </c>
    </row>
    <row r="14" spans="1:5" s="42" customFormat="1" x14ac:dyDescent="0.25">
      <c r="A14" s="44">
        <v>4</v>
      </c>
      <c r="B14" s="149" t="s">
        <v>78</v>
      </c>
      <c r="C14" s="150">
        <f>ORÇAMENTO!I27</f>
        <v>0</v>
      </c>
      <c r="D14" s="29"/>
      <c r="E14" s="29"/>
    </row>
    <row r="15" spans="1:5" x14ac:dyDescent="0.25">
      <c r="A15" s="44">
        <v>5</v>
      </c>
      <c r="B15" s="45" t="str">
        <f>ORÇAMENTO!C62</f>
        <v>PISOS</v>
      </c>
      <c r="C15" s="46">
        <f>ORÇAMENTO!I62</f>
        <v>0</v>
      </c>
    </row>
    <row r="16" spans="1:5" s="42" customFormat="1" x14ac:dyDescent="0.25">
      <c r="A16" s="44">
        <v>6</v>
      </c>
      <c r="B16" s="132" t="str">
        <f>ORÇAMENTO!C67</f>
        <v>PINTURAS</v>
      </c>
      <c r="C16" s="133">
        <f>ORÇAMENTO!I67</f>
        <v>0</v>
      </c>
      <c r="D16" s="29"/>
      <c r="E16" s="29"/>
    </row>
    <row r="17" spans="1:5" s="42" customFormat="1" x14ac:dyDescent="0.25">
      <c r="A17" s="44">
        <v>7</v>
      </c>
      <c r="B17" s="132" t="str">
        <f>ORÇAMENTO!C77</f>
        <v>INSTALAÇÕES DE AR CONDICIONADO</v>
      </c>
      <c r="C17" s="133">
        <f>ORÇAMENTO!I77</f>
        <v>0</v>
      </c>
      <c r="D17" s="29"/>
      <c r="E17" s="29"/>
    </row>
    <row r="18" spans="1:5" s="42" customFormat="1" x14ac:dyDescent="0.25">
      <c r="A18" s="44">
        <v>8</v>
      </c>
      <c r="B18" s="132" t="str">
        <f>ORÇAMENTO!C89</f>
        <v>INSTALAÇÕES ELÉTRICAS</v>
      </c>
      <c r="C18" s="133">
        <f>ORÇAMENTO!I89</f>
        <v>0</v>
      </c>
      <c r="D18" s="29"/>
      <c r="E18" s="29"/>
    </row>
    <row r="19" spans="1:5" s="42" customFormat="1" x14ac:dyDescent="0.25">
      <c r="A19" s="151">
        <v>9</v>
      </c>
      <c r="B19" s="152" t="str">
        <f>ORÇAMENTO!C154</f>
        <v>SERVIÇOS COMPLEMENTARES</v>
      </c>
      <c r="C19" s="153">
        <f>ORÇAMENTO!I154</f>
        <v>0</v>
      </c>
      <c r="D19" s="29"/>
      <c r="E19" s="29"/>
    </row>
    <row r="20" spans="1:5" ht="16.5" thickBot="1" x14ac:dyDescent="0.3">
      <c r="A20" s="205" t="s">
        <v>29</v>
      </c>
      <c r="B20" s="206"/>
      <c r="C20" s="36">
        <f>SUM(C11:C19)</f>
        <v>0</v>
      </c>
    </row>
    <row r="22" spans="1:5" x14ac:dyDescent="0.25">
      <c r="A22" s="38"/>
      <c r="B22" s="38" t="s">
        <v>448</v>
      </c>
      <c r="C22" s="47"/>
    </row>
    <row r="23" spans="1:5" s="42" customFormat="1" x14ac:dyDescent="0.25">
      <c r="A23" s="38"/>
      <c r="B23" s="38"/>
      <c r="C23" s="47"/>
      <c r="D23" s="29"/>
      <c r="E23" s="29"/>
    </row>
    <row r="24" spans="1:5" s="43" customFormat="1" x14ac:dyDescent="0.25">
      <c r="A24" s="107"/>
      <c r="B24" s="37"/>
      <c r="C24" s="108"/>
      <c r="D24" s="47"/>
      <c r="E24" s="47"/>
    </row>
    <row r="25" spans="1:5" x14ac:dyDescent="0.25">
      <c r="A25" s="178" t="s">
        <v>38</v>
      </c>
      <c r="B25" s="178"/>
      <c r="C25" s="178"/>
    </row>
    <row r="26" spans="1:5" x14ac:dyDescent="0.25">
      <c r="A26" s="178" t="s">
        <v>441</v>
      </c>
      <c r="B26" s="178"/>
      <c r="C26" s="178"/>
    </row>
    <row r="27" spans="1:5" x14ac:dyDescent="0.25">
      <c r="A27" s="178" t="s">
        <v>447</v>
      </c>
      <c r="B27" s="178"/>
      <c r="C27" s="178"/>
    </row>
    <row r="28" spans="1:5" x14ac:dyDescent="0.25">
      <c r="A28" s="178" t="s">
        <v>442</v>
      </c>
      <c r="B28" s="178"/>
      <c r="C28" s="178"/>
      <c r="D28" s="39"/>
    </row>
    <row r="29" spans="1:5" x14ac:dyDescent="0.25">
      <c r="A29" s="178"/>
      <c r="B29" s="178"/>
      <c r="C29" s="178"/>
      <c r="D29" s="37"/>
    </row>
    <row r="30" spans="1:5" x14ac:dyDescent="0.25">
      <c r="A30" s="178"/>
      <c r="B30" s="178"/>
      <c r="C30" s="178"/>
      <c r="D30" s="37"/>
    </row>
    <row r="31" spans="1:5" x14ac:dyDescent="0.25">
      <c r="A31" s="178"/>
      <c r="B31" s="178"/>
      <c r="C31" s="178"/>
      <c r="D31" s="37"/>
    </row>
    <row r="33" spans="3:4" x14ac:dyDescent="0.25">
      <c r="C33" s="40"/>
      <c r="D33" s="41"/>
    </row>
    <row r="34" spans="3:4" x14ac:dyDescent="0.25">
      <c r="C34" s="40" t="s">
        <v>46</v>
      </c>
      <c r="D34" s="41"/>
    </row>
  </sheetData>
  <mergeCells count="9">
    <mergeCell ref="A9:C9"/>
    <mergeCell ref="A28:C28"/>
    <mergeCell ref="A29:C29"/>
    <mergeCell ref="A30:C30"/>
    <mergeCell ref="A31:C31"/>
    <mergeCell ref="A20:B20"/>
    <mergeCell ref="A26:C26"/>
    <mergeCell ref="A27:C27"/>
    <mergeCell ref="A25:C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</vt:i4>
      </vt:variant>
    </vt:vector>
  </HeadingPairs>
  <TitlesOfParts>
    <vt:vector size="9" baseType="lpstr">
      <vt:lpstr>ORÇAMENTO</vt:lpstr>
      <vt:lpstr>BDI</vt:lpstr>
      <vt:lpstr>CRONOGRAMA</vt:lpstr>
      <vt:lpstr>RESUMO</vt:lpstr>
      <vt:lpstr>BDI!Area_de_impressao</vt:lpstr>
      <vt:lpstr>CRONOGRAMA!Area_de_impressao</vt:lpstr>
      <vt:lpstr>ORÇAMENTO!Area_de_impressao</vt:lpstr>
      <vt:lpstr>RESUMO!Area_de_impressao</vt:lpstr>
      <vt:lpstr>ORÇAMENTO!Titulos_de_impressao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Janaína</cp:lastModifiedBy>
  <cp:lastPrinted>2019-06-06T12:08:35Z</cp:lastPrinted>
  <dcterms:created xsi:type="dcterms:W3CDTF">2017-03-17T11:35:44Z</dcterms:created>
  <dcterms:modified xsi:type="dcterms:W3CDTF">2019-06-10T17:59:45Z</dcterms:modified>
</cp:coreProperties>
</file>