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tabRatio="796"/>
  </bookViews>
  <sheets>
    <sheet name="1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5621"/>
  <fileRecoveryPr repairLoad="1"/>
</workbook>
</file>

<file path=xl/calcChain.xml><?xml version="1.0" encoding="utf-8"?>
<calcChain xmlns="http://schemas.openxmlformats.org/spreadsheetml/2006/main">
  <c r="C50" i="4" l="1"/>
  <c r="C49" i="4"/>
  <c r="C48" i="4"/>
  <c r="C47" i="4"/>
  <c r="C46" i="4"/>
  <c r="C45" i="4"/>
  <c r="C44" i="4"/>
  <c r="C43" i="4"/>
  <c r="C42" i="4"/>
  <c r="C41" i="4"/>
  <c r="C40" i="4"/>
  <c r="D34" i="4"/>
  <c r="C34" i="4"/>
  <c r="D33" i="4"/>
  <c r="D32" i="4"/>
  <c r="D31" i="4"/>
  <c r="D30" i="4"/>
  <c r="D29" i="4"/>
  <c r="D28" i="4"/>
  <c r="C33" i="4"/>
  <c r="C32" i="4"/>
  <c r="C31" i="4"/>
  <c r="C30" i="4"/>
  <c r="C29" i="4"/>
  <c r="C28" i="4"/>
  <c r="B33" i="4"/>
  <c r="B32" i="4"/>
  <c r="B31" i="4"/>
  <c r="B30" i="4"/>
  <c r="B29" i="4"/>
  <c r="B28" i="4"/>
  <c r="D20" i="4"/>
  <c r="D19" i="4"/>
  <c r="D18" i="4"/>
  <c r="D17" i="4"/>
  <c r="C21" i="4"/>
  <c r="C20" i="4"/>
  <c r="C19" i="4"/>
  <c r="C18" i="4"/>
  <c r="C17" i="4"/>
  <c r="B20" i="4"/>
  <c r="B19" i="4"/>
  <c r="B18" i="4"/>
  <c r="B17" i="4"/>
  <c r="C11" i="4"/>
  <c r="D10" i="4"/>
  <c r="D9" i="4"/>
  <c r="D8" i="4"/>
  <c r="D7" i="4"/>
  <c r="D6" i="4"/>
  <c r="C10" i="4"/>
  <c r="C9" i="4"/>
  <c r="C7" i="4"/>
  <c r="C8" i="4"/>
  <c r="C6" i="4"/>
  <c r="B10" i="4"/>
  <c r="B9" i="4"/>
  <c r="B8" i="4"/>
  <c r="B7" i="4"/>
  <c r="B6" i="4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" i="15"/>
  <c r="E43" i="15"/>
  <c r="F43" i="15"/>
  <c r="D43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G5" i="14"/>
  <c r="G6" i="14"/>
  <c r="G7" i="14"/>
  <c r="G8" i="14"/>
  <c r="G34" i="14" s="1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4" i="14"/>
  <c r="E34" i="14"/>
  <c r="F34" i="14"/>
  <c r="D3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G5" i="13"/>
  <c r="G6" i="13"/>
  <c r="G7" i="13"/>
  <c r="G8" i="13"/>
  <c r="G36" i="13" s="1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4" i="13"/>
  <c r="E36" i="13"/>
  <c r="F36" i="13"/>
  <c r="D36" i="13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G5" i="12"/>
  <c r="G37" i="12" s="1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4" i="12"/>
  <c r="E37" i="12"/>
  <c r="F37" i="12"/>
  <c r="D37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" i="11"/>
  <c r="F40" i="11"/>
  <c r="E40" i="11"/>
  <c r="D40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" i="10"/>
  <c r="E40" i="10"/>
  <c r="F40" i="10"/>
  <c r="G40" i="10"/>
  <c r="D40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4" i="9"/>
  <c r="E50" i="9"/>
  <c r="F50" i="9"/>
  <c r="G50" i="9"/>
  <c r="D50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G5" i="8"/>
  <c r="G6" i="8"/>
  <c r="G7" i="8"/>
  <c r="G8" i="8"/>
  <c r="G52" i="8" s="1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4" i="8"/>
  <c r="E52" i="8"/>
  <c r="F52" i="8"/>
  <c r="D52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G5" i="7"/>
  <c r="G6" i="7"/>
  <c r="G7" i="7"/>
  <c r="G8" i="7"/>
  <c r="G47" i="7" s="1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" i="7"/>
  <c r="E47" i="7"/>
  <c r="F47" i="7"/>
  <c r="D47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" i="7"/>
  <c r="F4" i="15"/>
  <c r="F4" i="14"/>
  <c r="F4" i="13"/>
  <c r="F4" i="12"/>
  <c r="F4" i="11"/>
  <c r="F4" i="10"/>
  <c r="F4" i="9"/>
  <c r="F4" i="8"/>
  <c r="G5" i="6"/>
  <c r="G40" i="6" s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" i="6"/>
  <c r="E40" i="6"/>
  <c r="F40" i="6"/>
  <c r="D40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" i="5"/>
  <c r="G48" i="5" s="1"/>
  <c r="E48" i="5"/>
  <c r="F48" i="5"/>
  <c r="D48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4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5" i="3"/>
  <c r="E28" i="3"/>
  <c r="D28" i="3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" i="2"/>
  <c r="H47" i="2"/>
  <c r="F47" i="2"/>
  <c r="G47" i="2"/>
  <c r="E47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131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4" i="1"/>
  <c r="E131" i="1"/>
  <c r="F131" i="1"/>
  <c r="D131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7" i="1"/>
  <c r="G43" i="15" l="1"/>
  <c r="G40" i="11"/>
  <c r="F28" i="3"/>
  <c r="F6" i="1" l="1"/>
  <c r="F4" i="5"/>
  <c r="F4" i="6" l="1"/>
  <c r="F4" i="3" l="1"/>
  <c r="G4" i="2"/>
  <c r="F5" i="1" l="1"/>
  <c r="G28" i="3" l="1"/>
  <c r="D35" i="4"/>
  <c r="P8" i="4"/>
  <c r="P7" i="4"/>
  <c r="P6" i="4"/>
  <c r="F4" i="1"/>
  <c r="C24" i="4" l="1"/>
  <c r="Q7" i="4" l="1"/>
  <c r="D21" i="4"/>
  <c r="D24" i="4" s="1"/>
  <c r="C35" i="4"/>
  <c r="Q8" i="4" s="1"/>
  <c r="C13" i="4" l="1"/>
  <c r="D11" i="4" s="1"/>
  <c r="D13" i="4" s="1"/>
  <c r="C51" i="4" l="1"/>
  <c r="Q6" i="4"/>
  <c r="D41" i="4" l="1"/>
  <c r="D44" i="4"/>
  <c r="D50" i="4"/>
  <c r="D48" i="4"/>
  <c r="D46" i="4"/>
  <c r="D45" i="4"/>
  <c r="D42" i="4"/>
  <c r="D49" i="4"/>
  <c r="D47" i="4"/>
  <c r="D43" i="4"/>
  <c r="D40" i="4"/>
  <c r="Q9" i="4"/>
  <c r="R6" i="4" s="1"/>
  <c r="D51" i="4" l="1"/>
  <c r="R7" i="4"/>
  <c r="R8" i="4"/>
  <c r="R9" i="4" l="1"/>
</calcChain>
</file>

<file path=xl/sharedStrings.xml><?xml version="1.0" encoding="utf-8"?>
<sst xmlns="http://schemas.openxmlformats.org/spreadsheetml/2006/main" count="802" uniqueCount="205">
  <si>
    <t>DESPESAS LIQUIDADAS (CONTROLE EMPENHO)</t>
  </si>
  <si>
    <t>RESTOS A PAGAR NAO PROCESSADOS LIQUIDADOS</t>
  </si>
  <si>
    <t>CONTRIBUICOES A ENTIDADES NACIONAIS SEM EXIGENCIA DE PROGRAM</t>
  </si>
  <si>
    <t>OUTRAS DESPESAS CORRENTES</t>
  </si>
  <si>
    <t>ENTIDADES REPRESENTATIVAS DE CLASSE</t>
  </si>
  <si>
    <t>DIARIAS NO PAIS</t>
  </si>
  <si>
    <t>BOLSAS DE ESTUDO NO PAIS</t>
  </si>
  <si>
    <t>AUXILIOS PARA DESENV. DE ESTUDOS E PESQUISAS</t>
  </si>
  <si>
    <t>AUXILIO A PESQUISADORES</t>
  </si>
  <si>
    <t>COMBUSTIVEIS E LUBRIFICANTES AUTOMOTIVOS</t>
  </si>
  <si>
    <t>GAS E OUTROS MATERIAIS ENGARRAFADOS</t>
  </si>
  <si>
    <t>ALIMENTOS PARA ANIMAIS</t>
  </si>
  <si>
    <t>GENEROS DE ALIMENTACAO</t>
  </si>
  <si>
    <t>ANIMAIS PARA PESQUISA E ABATE</t>
  </si>
  <si>
    <t>MATERIAL FARMACOLOGICO</t>
  </si>
  <si>
    <t>MATERIAL ODONTOLOGICO</t>
  </si>
  <si>
    <t>MATERIAL QUIMICO</t>
  </si>
  <si>
    <t>MATERIAL DE COUDELARIA OU DE USO ZOOTECNICO</t>
  </si>
  <si>
    <t>MATERIAL EDUCATIVO E ESPORTIVO</t>
  </si>
  <si>
    <t>MATERIAL DE EXPEDIENTE</t>
  </si>
  <si>
    <t>MATERIAL DE TIC - MATERIAL DE CONSUMO</t>
  </si>
  <si>
    <t>MATERIAIS E MEDICAMENTOS P/ USO VETERINARIO</t>
  </si>
  <si>
    <t>MATERIAL DE ACONDICIONAMENTO E EMBALAGEM</t>
  </si>
  <si>
    <t>MATERIAL DE COPA E COZINHA</t>
  </si>
  <si>
    <t>MATERIAL DE LIMPEZA E PROD. DE HIGIENIZACAO</t>
  </si>
  <si>
    <t>MATERIAL P/ MANUT.DE BENS IMOVEIS/INSTALACOES</t>
  </si>
  <si>
    <t>MATERIAL P/ MANUTENCAO DE BENS MOVEIS</t>
  </si>
  <si>
    <t>MATERIAL ELETRICO E ELETRONICO</t>
  </si>
  <si>
    <t>MATERIAL DE PROTECAO E SEGURANCA</t>
  </si>
  <si>
    <t>SEMENTES, MUDAS DE PLANTAS E INSUMOS</t>
  </si>
  <si>
    <t>MATERIAL LABORATORIAL</t>
  </si>
  <si>
    <t>MATERIAL HOSPITALAR</t>
  </si>
  <si>
    <t>FERRAMENTAS</t>
  </si>
  <si>
    <t>MATERIAL DE SINALIZACAO VISUAL E OUTROS</t>
  </si>
  <si>
    <t>PASSAGENS PARA O PAIS</t>
  </si>
  <si>
    <t>TRANSPORTE DE SERVIDORES</t>
  </si>
  <si>
    <t>DIARIAS A COLABORADORES EVENTUAIS NO PAIS</t>
  </si>
  <si>
    <t>ESTAGIARIOS</t>
  </si>
  <si>
    <t>LOCACAO DE IMOVEIS</t>
  </si>
  <si>
    <t>SERVICO DE SELECAO E TREINAMENTO</t>
  </si>
  <si>
    <t>SERV. DE APOIO ADMIN., TECNICO E OPERACIONAL</t>
  </si>
  <si>
    <t>APOIO ADMINISTRATIVO, TECNICO E OPERACIONAL</t>
  </si>
  <si>
    <t>LIMPEZA E CONSERVACAO</t>
  </si>
  <si>
    <t>VIGILANCIA OSTENSIVA</t>
  </si>
  <si>
    <t>MANUTENCAO E CONSERVACAO DE BENS IMOVEIS</t>
  </si>
  <si>
    <t>OUTRAS LOCACOES DE MAO DE OBRA</t>
  </si>
  <si>
    <t>CONDOMINIOS</t>
  </si>
  <si>
    <t>LOCACAO DE MAQUINAS E EQUIPAMENTOS</t>
  </si>
  <si>
    <t>LOCACAO BENS MOV. OUT.NATUREZAS E INTANGIVEIS</t>
  </si>
  <si>
    <t>MANUTENCAO E CONSERV. DE BENS IMOVEIS</t>
  </si>
  <si>
    <t>MANUT. E CONSERV. DE MAQUINAS E EQUIPAMENTOS</t>
  </si>
  <si>
    <t>MANUTENCAO E CONSERV. DE VEICULOS</t>
  </si>
  <si>
    <t>MANUT.E CONS.DE B.MOVEIS DE OUTRAS NATUREZAS</t>
  </si>
  <si>
    <t>EXPOSICOES, CONGRESSOS E CONFERENCIAS</t>
  </si>
  <si>
    <t>FESTIVIDADES E HOMENAGENS</t>
  </si>
  <si>
    <t>FORNECIMENTO DE ALIMENTACAO</t>
  </si>
  <si>
    <t>SERVICOS DE ENERGIA ELETRICA</t>
  </si>
  <si>
    <t>SERVICOS DE AGUA E ESGOTO</t>
  </si>
  <si>
    <t>SERVICOS DE COMUNICACAO EM GERAL</t>
  </si>
  <si>
    <t>SERVICOS DE TELECOMUNICACOES</t>
  </si>
  <si>
    <t>SERVICOS DE PRODUCAO INDUSTRIAL</t>
  </si>
  <si>
    <t>SERVICOS GRAFICOS E EDITORIAIS</t>
  </si>
  <si>
    <t>SEGUROS EM GERAL</t>
  </si>
  <si>
    <t>FRETES E TRANSPORTES DE ENCOMENDAS</t>
  </si>
  <si>
    <t>VIGILANCIA OSTENSIVA/MONITORADA/RASTREAMENTO</t>
  </si>
  <si>
    <t>SERVICOS DE CONTROLE AMBIENTAL</t>
  </si>
  <si>
    <t>SERVICOS DE COPIAS E REPRODUCAO DE DOCUMENTOS</t>
  </si>
  <si>
    <t>SERVICOS DE PUBLICIDADE LEGAL</t>
  </si>
  <si>
    <t>SERVICOS DE PUBLICIDADE INSTITUCIONAL</t>
  </si>
  <si>
    <t>MANUTENCAO CORRETIVA/ADAPTATIVA E SUSTENTACAO SOFTWARES</t>
  </si>
  <si>
    <t>COMUNICACAO DE DADOS E REDES EM GERAL</t>
  </si>
  <si>
    <t>TELEFONIA FIXA E MOVEL - PACOTE DE COMUNICACAO DE DADOS</t>
  </si>
  <si>
    <t>OUTSOURCING DE IMPRESSAO</t>
  </si>
  <si>
    <t>TAXAS</t>
  </si>
  <si>
    <t>CONTRIBUICAO P/ O PIS/PASEP</t>
  </si>
  <si>
    <t>JUROS</t>
  </si>
  <si>
    <t>CONTRIB.PREVIDENCIARIAS-SERVICOS DE TERCEIROS</t>
  </si>
  <si>
    <t>CONTRIBUICAO P/ CUSTEIO DE ILUMINACAO PUBLICA</t>
  </si>
  <si>
    <t>OUTROS SERVICOS DE TERCEIROS - PJ</t>
  </si>
  <si>
    <t>RESTITUICOES</t>
  </si>
  <si>
    <t>RESSARCIMENTO DE PASSAGENS E DESP.C/LOCOMOCAO</t>
  </si>
  <si>
    <t>AJUDA DE CUSTO PARA MORADIA OU AUXILIO-MORADIA A AGENTES PUB</t>
  </si>
  <si>
    <t>INDENIZACAO DE MORADIA - PESSOAL CIVIL</t>
  </si>
  <si>
    <t>ASSISTENCIA AOS ESTUDANTES DAS INSTITUICOES FEDERAIS DE EDUC</t>
  </si>
  <si>
    <t>SERVICOS DE COPA E COZINHA</t>
  </si>
  <si>
    <t>SERVICOS DOMESTICOS</t>
  </si>
  <si>
    <t>SERV.MEDICO-HOSPITAL.,ODONTOL.E LABORATORIAIS</t>
  </si>
  <si>
    <t>CAPACITACAO DE SERVIDORES PUBLICOS FEDERAIS EM PROCESSO DE Q</t>
  </si>
  <si>
    <t>NATUREZA DE DESPESA DETALHADA</t>
  </si>
  <si>
    <t>LIQUIDADO</t>
  </si>
  <si>
    <t>GRUPO DE DESPESA</t>
  </si>
  <si>
    <t>AÇÃO</t>
  </si>
  <si>
    <t>%</t>
  </si>
  <si>
    <t>PESSOAL E ENCARGOS SOCIAIS</t>
  </si>
  <si>
    <t>APOSENTADORIAS E PENSOES CIVIS DA UNIAO</t>
  </si>
  <si>
    <t>PROVENTOS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</si>
  <si>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</si>
  <si>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</si>
  <si>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</si>
  <si>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</si>
  <si>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</si>
  <si>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</si>
  <si>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</si>
  <si>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</si>
  <si>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</si>
  <si>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RESSARCIMENTO ASSISTENCIA MEDICA/ODONTOLOGICA</t>
  </si>
  <si>
    <t>ATIVOS CIVIS DA UNIAO</t>
  </si>
  <si>
    <t>SALARIO CONTRATO TEMPORARIO</t>
  </si>
  <si>
    <t>ADICIONAL NOTURNO DE CONTRATO TEMPORARIO</t>
  </si>
  <si>
    <t>FERIAS VENCIDAS/PROPORCIONAIS - CONTRATO TEMPORARIO</t>
  </si>
  <si>
    <t>13¤ SALARIO - CONTRATO TEMPORARIO</t>
  </si>
  <si>
    <t>FERIAS - ABONO CONSTITUCIONAL - CONTRATO TEMPORARIO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</si>
  <si>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</si>
  <si>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</si>
  <si>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</si>
  <si>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</si>
  <si>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</si>
  <si>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</si>
  <si>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</si>
  <si>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</si>
  <si>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</si>
  <si>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</si>
  <si>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</si>
  <si>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</si>
  <si>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</si>
  <si>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</si>
  <si>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</si>
  <si>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</si>
  <si>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</si>
  <si>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</si>
  <si>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</si>
  <si>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</si>
  <si>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</si>
  <si>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</si>
  <si>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</si>
  <si>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</si>
  <si>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</si>
  <si>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</si>
  <si>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</si>
  <si>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</si>
  <si>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DESPESAS CORRENTES</t>
  </si>
  <si>
    <t>OUTROS</t>
  </si>
  <si>
    <t>TOTAL</t>
  </si>
  <si>
    <t>FOLHA</t>
  </si>
  <si>
    <t>INVESTIMENTOS</t>
  </si>
  <si>
    <t>OBRAS EM ANDAMENTO</t>
  </si>
  <si>
    <t>COLECOES E MATERIAIS BIBLIOGRAFICOS</t>
  </si>
  <si>
    <t>APAR.EQUIP.UTENS.MED.,ODONT,LABOR.HOSPIT.</t>
  </si>
  <si>
    <t>APARELHOS E UTENSILIOS DOMESTICOS</t>
  </si>
  <si>
    <t>MAQUINAS E EQUIPAMENTOS ENERGETICOS</t>
  </si>
  <si>
    <t>EQUIPAMENTOS PARA AUDIO, VIDEO E FOTO</t>
  </si>
  <si>
    <t>MAQUINAS, UTENSILIOS E EQUIPAMENTOS  DIVERSOS</t>
  </si>
  <si>
    <t>MATERIAL DE TIC (PERMANENTE)</t>
  </si>
  <si>
    <t>MAQ., FERRAMENTAS  E  UTENSILIOS  DE  OFICINA</t>
  </si>
  <si>
    <t>MAQUINAS E EQUIPAMENTOS AGRIC. E  RODOVIARIOS</t>
  </si>
  <si>
    <t>MOBILIARIO EM GERAL</t>
  </si>
  <si>
    <t>EQUIPAMENTOS DE TIC - TELEFONIA</t>
  </si>
  <si>
    <t>COMBUSTIVEIS E LUBRIF. P/ OUTRAS FINALIDADES</t>
  </si>
  <si>
    <t>MATERIAL P/ AUDIO, VIDEO E FOTO</t>
  </si>
  <si>
    <t>LOCOMOCAO URBANA</t>
  </si>
  <si>
    <t>SERVICOS TECNICOS PROFISSIONAIS</t>
  </si>
  <si>
    <t>DIREITOS AUTORAIS</t>
  </si>
  <si>
    <t>TAXA DE ADMINISTRACAO</t>
  </si>
  <si>
    <t>SERVICOS DE ANALISES E PESQUISAS CIENTIFICAS</t>
  </si>
  <si>
    <t>MANUTENCAO E CONSERVACAO DE EQUIPAMENTOS DE TIC</t>
  </si>
  <si>
    <t>AUXILIO A PESSOAS FISICAS</t>
  </si>
  <si>
    <t>SENT.JUD.NAO TRANS JULG CARAT CONT AT CIVIL</t>
  </si>
  <si>
    <t>APARELHOS DE MEDICAO E ORIENTACAO</t>
  </si>
  <si>
    <t>MAQUINAS E EQUIPAMENTOS DE NATUREZA INDUSTRIAL</t>
  </si>
  <si>
    <t>EQUIPAMENTOS DE TIC - ATIVOS DE REDE</t>
  </si>
  <si>
    <t>CONTRIBUICOES A ORGANISMOS INTERNACIONAIS SEM EXIGENCIA DE P</t>
  </si>
  <si>
    <t>CPLP-COMUNIDADE P/PAISES DE LINGUA PORTUGUESA</t>
  </si>
  <si>
    <t>EMISSAO DE CERTIFICADOS DIGITAIS</t>
  </si>
  <si>
    <t>DESPESAS LIQUIDADAS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</si>
  <si>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</si>
  <si>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</si>
  <si>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</si>
  <si>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</si>
  <si>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</si>
  <si>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</si>
  <si>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</si>
  <si>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</si>
  <si>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</si>
  <si>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</si>
  <si>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</si>
  <si>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</si>
  <si>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</si>
  <si>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</si>
  <si>
    <t>FUNCIONAMENTO DAS INSTITUICOES DA REDE FEDERAL DE EDUCACAO P</t>
  </si>
  <si>
    <t>GRATIFICACAO POR ENCARGO DE CURSO E CONCURSO - GECC</t>
  </si>
  <si>
    <t>MATERIAL DE MANOBRA E PATRULHAMENTO</t>
  </si>
  <si>
    <t>MATERIAL BIOLOGICO</t>
  </si>
  <si>
    <t>SERVICOS DE ESTACIONAMENTO DE VEICULOS</t>
  </si>
  <si>
    <t>REESTRUTURACAO E MODERNIZACAO DAS INSTITUICOES DA REDE FEDER</t>
  </si>
  <si>
    <t>AQUISICAO DE SOFTWARE PRONTO</t>
  </si>
  <si>
    <t>EQUIPAMENTOS DE TIC - COMPUTADORES</t>
  </si>
  <si>
    <t>Relatório de Despesas Liquidadas - 1º Trimestre de 2020</t>
  </si>
  <si>
    <t>MATERIAL P/ UTILIZACAO EM GRAFICA</t>
  </si>
  <si>
    <t>MATERIAL TECNICO P/ SELECAO E TREINAMENTO</t>
  </si>
  <si>
    <t>DESCONTOS FINANCEIROS CONCEDIDOS</t>
  </si>
  <si>
    <t>AUXILIO FINANCEIRO A PESQUISADORES</t>
  </si>
  <si>
    <t>OUTROS SERVICOS DE TERCEIROS - PESSOA FISICA</t>
  </si>
  <si>
    <t>SENTENCAS JUDICIAIS</t>
  </si>
  <si>
    <t>MAQUINAS, INSTALACOES E UTENS. DE  ESCRITORIO</t>
  </si>
  <si>
    <t>EQUIPAMENTOS DE TIC - IMPRESSORAS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</si>
</sst>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$&quot;\ * #,##0.00_-;\-&quot;R$&quot;\ * #,##0.00_-;_-&quot;R$&quot;\ * &quot;-&quot;??_-;_-@_-"/>
    <numFmt numFmtId="165" formatCode="#,##0.00;\(#,##0.00\)"/>
  </numFmts>
  <fonts count="12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  <font>
      <b/>
      <sz val="1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5" fontId="1" fillId="5" borderId="4" xfId="0" applyNumberFormat="1" applyFont="1" applyFill="1" applyBorder="1" applyAlignment="1">
      <alignment horizontal="right" vertical="center"/>
    </xf>
    <xf numFmtId="165" fontId="1" fillId="5" borderId="8" xfId="0" applyNumberFormat="1" applyFont="1" applyFill="1" applyBorder="1" applyAlignment="1">
      <alignment horizontal="right" vertical="center"/>
    </xf>
    <xf numFmtId="165" fontId="3" fillId="2" borderId="6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1" fillId="5" borderId="8" xfId="1" applyFont="1" applyFill="1" applyBorder="1" applyAlignment="1">
      <alignment horizontal="right" vertical="center"/>
    </xf>
    <xf numFmtId="10" fontId="0" fillId="0" borderId="0" xfId="0" applyNumberFormat="1"/>
    <xf numFmtId="165" fontId="5" fillId="5" borderId="8" xfId="0" applyNumberFormat="1" applyFont="1" applyFill="1" applyBorder="1" applyAlignment="1">
      <alignment horizontal="right" vertical="center"/>
    </xf>
    <xf numFmtId="164" fontId="5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0" fontId="6" fillId="4" borderId="9" xfId="3" applyNumberFormat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center" wrapText="1"/>
    </xf>
    <xf numFmtId="164" fontId="7" fillId="3" borderId="4" xfId="3" applyNumberFormat="1" applyFont="1" applyFill="1" applyBorder="1" applyAlignment="1">
      <alignment horizontal="left" vertical="center" wrapText="1"/>
    </xf>
    <xf numFmtId="10" fontId="7" fillId="3" borderId="4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/>
    </xf>
    <xf numFmtId="165" fontId="7" fillId="2" borderId="6" xfId="3" applyNumberFormat="1" applyFont="1" applyFill="1" applyBorder="1" applyAlignment="1">
      <alignment horizontal="right" vertical="center"/>
    </xf>
    <xf numFmtId="0" fontId="7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right" vertical="center"/>
    </xf>
    <xf numFmtId="0" fontId="0" fillId="7" borderId="0" xfId="0" applyFill="1"/>
    <xf numFmtId="0" fontId="6" fillId="4" borderId="9" xfId="3" applyFont="1" applyFill="1" applyBorder="1" applyAlignment="1">
      <alignment horizontal="center" vertical="center" wrapText="1"/>
    </xf>
    <xf numFmtId="165" fontId="10" fillId="5" borderId="8" xfId="0" applyNumberFormat="1" applyFont="1" applyFill="1" applyBorder="1" applyAlignment="1">
      <alignment horizontal="right" vertical="center"/>
    </xf>
    <xf numFmtId="0" fontId="6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9" fontId="7" fillId="2" borderId="7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0" fontId="3" fillId="2" borderId="6" xfId="2" applyNumberFormat="1" applyFont="1" applyFill="1" applyBorder="1" applyAlignment="1">
      <alignment horizontal="right" vertical="center"/>
    </xf>
    <xf numFmtId="0" fontId="4" fillId="0" borderId="0" xfId="0" applyFont="1"/>
    <xf numFmtId="10" fontId="7" fillId="2" borderId="7" xfId="3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11" fillId="6" borderId="0" xfId="3" applyFont="1" applyFill="1" applyAlignment="1">
      <alignment horizontal="center" vertical="center"/>
    </xf>
    <xf numFmtId="0" fontId="9" fillId="7" borderId="13" xfId="3" applyFont="1" applyFill="1" applyBorder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5069444444444444"/>
          <c:w val="0.93547619047619046"/>
          <c:h val="0.84560185185185199"/>
        </c:manualLayout>
      </c:layout>
      <c:pie3DChart>
        <c:varyColors val="1"/>
        <c:ser>
          <c:idx val="0"/>
          <c:order val="0"/>
          <c:dLbls>
            <c:dLbl>
              <c:idx val="2"/>
              <c:layout>
                <c:manualLayout>
                  <c:x val="9.2710143551312768E-2"/>
                  <c:y val="-0.102656673035562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3.8098791351670359E-2"/>
                  <c:y val="-0.107650384332618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9383626885934711E-2"/>
                  <c:y val="5.4297556278846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Trimestre'!$B$6:$B$12</c:f>
              <c:strCache>
                <c:ptCount val="6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OUTROS</c:v>
                </c:pt>
              </c:strCache>
            </c:strRef>
          </c:cat>
          <c:val>
            <c:numRef>
              <c:f>'1º Trimestre'!$C$6:$C$12</c:f>
              <c:numCache>
                <c:formatCode>_-"R$"\ * #,##0.00_-;\-"R$"\ * #,##0.00_-;_-"R$"\ * "-"??_-;_-@_-</c:formatCode>
                <c:ptCount val="7"/>
                <c:pt idx="0">
                  <c:v>685201.86</c:v>
                </c:pt>
                <c:pt idx="1">
                  <c:v>729401.69</c:v>
                </c:pt>
                <c:pt idx="2">
                  <c:v>670687.85</c:v>
                </c:pt>
                <c:pt idx="3">
                  <c:v>617843.57999999996</c:v>
                </c:pt>
                <c:pt idx="4">
                  <c:v>764356.77</c:v>
                </c:pt>
                <c:pt idx="5">
                  <c:v>5949631.5399999954</c:v>
                </c:pt>
              </c:numCache>
            </c:numRef>
          </c:val>
        </c:ser>
        <c:ser>
          <c:idx val="1"/>
          <c:order val="1"/>
          <c:cat>
            <c:strRef>
              <c:f>'1º Trimestre'!$B$6:$B$12</c:f>
              <c:strCache>
                <c:ptCount val="6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OUTROS</c:v>
                </c:pt>
              </c:strCache>
            </c:strRef>
          </c:cat>
          <c:val>
            <c:numRef>
              <c:f>'1º Trimestre'!$D$6:$D$12</c:f>
              <c:numCache>
                <c:formatCode>0.00%</c:formatCode>
                <c:ptCount val="7"/>
                <c:pt idx="0">
                  <c:v>7.2761271027173766E-2</c:v>
                </c:pt>
                <c:pt idx="1">
                  <c:v>7.745483068853401E-2</c:v>
                </c:pt>
                <c:pt idx="2">
                  <c:v>7.1220034966750473E-2</c:v>
                </c:pt>
                <c:pt idx="3">
                  <c:v>6.5608526189317867E-2</c:v>
                </c:pt>
                <c:pt idx="4">
                  <c:v>8.1166694590445398E-2</c:v>
                </c:pt>
                <c:pt idx="5">
                  <c:v>0.63178864253777844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2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'1º Trimestre'!$C$17:$C$21</c:f>
              <c:numCache>
                <c:formatCode>_-"R$"\ * #,##0.00_-;\-"R$"\ * #,##0.00_-;_-"R$"\ * "-"??_-;_-@_-</c:formatCode>
                <c:ptCount val="5"/>
                <c:pt idx="0">
                  <c:v>3145235</c:v>
                </c:pt>
                <c:pt idx="1">
                  <c:v>8189050.9800000004</c:v>
                </c:pt>
                <c:pt idx="2">
                  <c:v>21719746.57</c:v>
                </c:pt>
                <c:pt idx="3">
                  <c:v>18584469.199999999</c:v>
                </c:pt>
                <c:pt idx="4">
                  <c:v>9296060.1299999952</c:v>
                </c:pt>
              </c:numCache>
            </c:numRef>
          </c:val>
        </c:ser>
        <c:ser>
          <c:idx val="1"/>
          <c:order val="1"/>
          <c:cat>
            <c:strRef>
              <c:f>'1º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'1º Trimestre'!$D$17:$D$21</c:f>
              <c:numCache>
                <c:formatCode>0.00%</c:formatCode>
                <c:ptCount val="5"/>
                <c:pt idx="0">
                  <c:v>5.1616601530572952E-2</c:v>
                </c:pt>
                <c:pt idx="1">
                  <c:v>0.13439090603665799</c:v>
                </c:pt>
                <c:pt idx="2">
                  <c:v>0.35644379642497892</c:v>
                </c:pt>
                <c:pt idx="3">
                  <c:v>0.3049906100350549</c:v>
                </c:pt>
                <c:pt idx="4">
                  <c:v>0.15255808597273524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38095238095236E-3"/>
          <c:y val="9.1898148148148145E-2"/>
          <c:w val="0.99797619047619046"/>
          <c:h val="0.9043981481481482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6669365079365081E-2"/>
                  <c:y val="-1.7792592592592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678"/>
                  <c:y val="9.93566707971912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6108730158730153E-2"/>
                  <c:y val="-0.1764585914911193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3903333333333339E-2"/>
                  <c:y val="-0.14816294919454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Trimestre'!$B$28:$B$34</c:f>
              <c:strCache>
                <c:ptCount val="7"/>
                <c:pt idx="0">
                  <c:v>OBRAS EM ANDAMENTO</c:v>
                </c:pt>
                <c:pt idx="1">
                  <c:v>APARELHOS E UTENSILIOS DOMESTICOS</c:v>
                </c:pt>
                <c:pt idx="2">
                  <c:v>MAQUINAS, UTENSILIOS E EQUIPAMENTOS  DIVERSOS</c:v>
                </c:pt>
                <c:pt idx="3">
                  <c:v>MATERIAL DE TIC (PERMANENTE)</c:v>
                </c:pt>
                <c:pt idx="4">
                  <c:v>EQUIPAMENTOS DE TIC - COMPUTADORES</c:v>
                </c:pt>
                <c:pt idx="5">
                  <c:v>MOBILIARIO EM GERAL</c:v>
                </c:pt>
                <c:pt idx="6">
                  <c:v>OUTROS</c:v>
                </c:pt>
              </c:strCache>
            </c:strRef>
          </c:cat>
          <c:val>
            <c:numRef>
              <c:f>'1º Trimestre'!$C$28:$C$34</c:f>
              <c:numCache>
                <c:formatCode>_-"R$"\ * #,##0.00_-;\-"R$"\ * #,##0.00_-;_-"R$"\ * "-"??_-;_-@_-</c:formatCode>
                <c:ptCount val="7"/>
                <c:pt idx="0">
                  <c:v>325987.92</c:v>
                </c:pt>
                <c:pt idx="1">
                  <c:v>122415.93</c:v>
                </c:pt>
                <c:pt idx="2">
                  <c:v>161196.29999999999</c:v>
                </c:pt>
                <c:pt idx="3">
                  <c:v>261509.89</c:v>
                </c:pt>
                <c:pt idx="4">
                  <c:v>189243</c:v>
                </c:pt>
                <c:pt idx="5">
                  <c:v>276660.96000000002</c:v>
                </c:pt>
                <c:pt idx="6">
                  <c:v>653750.56000000006</c:v>
                </c:pt>
              </c:numCache>
            </c:numRef>
          </c:val>
        </c:ser>
        <c:ser>
          <c:idx val="1"/>
          <c:order val="1"/>
          <c:cat>
            <c:strRef>
              <c:f>'1º Trimestre'!$B$28:$B$34</c:f>
              <c:strCache>
                <c:ptCount val="7"/>
                <c:pt idx="0">
                  <c:v>OBRAS EM ANDAMENTO</c:v>
                </c:pt>
                <c:pt idx="1">
                  <c:v>APARELHOS E UTENSILIOS DOMESTICOS</c:v>
                </c:pt>
                <c:pt idx="2">
                  <c:v>MAQUINAS, UTENSILIOS E EQUIPAMENTOS  DIVERSOS</c:v>
                </c:pt>
                <c:pt idx="3">
                  <c:v>MATERIAL DE TIC (PERMANENTE)</c:v>
                </c:pt>
                <c:pt idx="4">
                  <c:v>EQUIPAMENTOS DE TIC - COMPUTADORES</c:v>
                </c:pt>
                <c:pt idx="5">
                  <c:v>MOBILIARIO EM GERAL</c:v>
                </c:pt>
                <c:pt idx="6">
                  <c:v>OUTROS</c:v>
                </c:pt>
              </c:strCache>
            </c:strRef>
          </c:cat>
          <c:val>
            <c:numRef>
              <c:f>'1º Trimestre'!$D$28:$D$34</c:f>
              <c:numCache>
                <c:formatCode>0.00%</c:formatCode>
                <c:ptCount val="7"/>
                <c:pt idx="0">
                  <c:v>0.16375011216796023</c:v>
                </c:pt>
                <c:pt idx="1">
                  <c:v>6.1491917457079902E-2</c:v>
                </c:pt>
                <c:pt idx="2">
                  <c:v>8.0972056283742558E-2</c:v>
                </c:pt>
                <c:pt idx="3">
                  <c:v>0.13136153579105306</c:v>
                </c:pt>
                <c:pt idx="4">
                  <c:v>9.5060462599354287E-2</c:v>
                </c:pt>
                <c:pt idx="5">
                  <c:v>0.13897221477561364</c:v>
                </c:pt>
                <c:pt idx="6">
                  <c:v>0.32839170092519632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362E-6"/>
          <c:y val="2.1546296854484362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669315873015873"/>
                  <c:y val="8.17286493034524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9563650793650801E-2"/>
                  <c:y val="5.38687664041994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'1º Trimestre'!$Q$6:$Q$8</c:f>
              <c:numCache>
                <c:formatCode>_-"R$"\ * #,##0.00_-;\-"R$"\ * #,##0.00_-;_-"R$"\ * "-"??_-;_-@_-</c:formatCode>
                <c:ptCount val="3"/>
                <c:pt idx="0">
                  <c:v>9417123.2899999954</c:v>
                </c:pt>
                <c:pt idx="1">
                  <c:v>60934561.879999995</c:v>
                </c:pt>
                <c:pt idx="2">
                  <c:v>1990764.56</c:v>
                </c:pt>
              </c:numCache>
            </c:numRef>
          </c:val>
        </c:ser>
        <c:ser>
          <c:idx val="1"/>
          <c:order val="1"/>
          <c:cat>
            <c:strRef>
              <c:f>'1º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'1º Trimestre'!$R$6:$R$8</c:f>
              <c:numCache>
                <c:formatCode>0.00%</c:formatCode>
                <c:ptCount val="3"/>
                <c:pt idx="0">
                  <c:v>0.13017423829504035</c:v>
                </c:pt>
                <c:pt idx="1">
                  <c:v>0.84230713927193412</c:v>
                </c:pt>
                <c:pt idx="2">
                  <c:v>2.7518622433025539E-2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'1º Trimestre'!$B$40:$B$50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'1º Trimestre'!$C$40:$C$50</c:f>
              <c:numCache>
                <c:formatCode>_-"R$"\ * #,##0.00_-;\-"R$"\ * #,##0.00_-;_-"R$"\ * "-"??_-;_-@_-</c:formatCode>
                <c:ptCount val="11"/>
                <c:pt idx="0">
                  <c:v>1682054.86</c:v>
                </c:pt>
                <c:pt idx="1">
                  <c:v>465096.65</c:v>
                </c:pt>
                <c:pt idx="2">
                  <c:v>1461959.08</c:v>
                </c:pt>
                <c:pt idx="3">
                  <c:v>1179242.8099999998</c:v>
                </c:pt>
                <c:pt idx="4">
                  <c:v>737483.54</c:v>
                </c:pt>
                <c:pt idx="5">
                  <c:v>847535.34000000032</c:v>
                </c:pt>
                <c:pt idx="6">
                  <c:v>738153.08</c:v>
                </c:pt>
                <c:pt idx="7">
                  <c:v>475217.09999999992</c:v>
                </c:pt>
                <c:pt idx="8">
                  <c:v>524748.29</c:v>
                </c:pt>
                <c:pt idx="9">
                  <c:v>317349.9499999999</c:v>
                </c:pt>
                <c:pt idx="10">
                  <c:v>988282.59</c:v>
                </c:pt>
              </c:numCache>
            </c:numRef>
          </c:val>
        </c:ser>
        <c:ser>
          <c:idx val="1"/>
          <c:order val="1"/>
          <c:cat>
            <c:strRef>
              <c:f>'1º Trimestre'!$B$40:$B$50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'1º Trimestre'!$D$40:$D$50</c:f>
              <c:numCache>
                <c:formatCode>0.00%</c:formatCode>
                <c:ptCount val="11"/>
                <c:pt idx="0">
                  <c:v>0.17861663357282018</c:v>
                </c:pt>
                <c:pt idx="1">
                  <c:v>4.9388399798682071E-2</c:v>
                </c:pt>
                <c:pt idx="2">
                  <c:v>0.1552447637117004</c:v>
                </c:pt>
                <c:pt idx="3">
                  <c:v>0.12522325275832727</c:v>
                </c:pt>
                <c:pt idx="4">
                  <c:v>7.8313038630717605E-2</c:v>
                </c:pt>
                <c:pt idx="5">
                  <c:v>8.9999388762382948E-2</c:v>
                </c:pt>
                <c:pt idx="6">
                  <c:v>7.8384136776019672E-2</c:v>
                </c:pt>
                <c:pt idx="7">
                  <c:v>5.0463085739211995E-2</c:v>
                </c:pt>
                <c:pt idx="8">
                  <c:v>5.5722780072044731E-2</c:v>
                </c:pt>
                <c:pt idx="9">
                  <c:v>3.3699245536797047E-2</c:v>
                </c:pt>
                <c:pt idx="10">
                  <c:v>0.10494527464129659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11</xdr:row>
      <xdr:rowOff>158799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12</xdr:row>
      <xdr:rowOff>137583</xdr:rowOff>
    </xdr:from>
    <xdr:to>
      <xdr:col>14</xdr:col>
      <xdr:colOff>161667</xdr:colOff>
      <xdr:row>23</xdr:row>
      <xdr:rowOff>137583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35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9</xdr:row>
      <xdr:rowOff>42332</xdr:rowOff>
    </xdr:from>
    <xdr:to>
      <xdr:col>18</xdr:col>
      <xdr:colOff>362749</xdr:colOff>
      <xdr:row>36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244928</xdr:colOff>
      <xdr:row>36</xdr:row>
      <xdr:rowOff>105834</xdr:rowOff>
    </xdr:from>
    <xdr:to>
      <xdr:col>15</xdr:col>
      <xdr:colOff>11987</xdr:colOff>
      <xdr:row>53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tabSelected="1" zoomScale="70" zoomScaleNormal="70" workbookViewId="0"/>
  </sheetViews>
  <sheetFormatPr defaultRowHeight="12.75" x14ac:dyDescent="0.2"/>
  <cols>
    <col min="2" max="2" width="48.7109375" style="7" bestFit="1" customWidth="1"/>
    <col min="3" max="3" width="24.85546875" customWidth="1"/>
    <col min="4" max="4" width="13.140625" customWidth="1"/>
    <col min="5" max="5" width="5.28515625" customWidth="1"/>
    <col min="6" max="6" width="5.42578125" customWidth="1"/>
    <col min="14" max="14" width="7.85546875" customWidth="1"/>
    <col min="15" max="15" width="4.42578125" customWidth="1"/>
    <col min="16" max="16" width="48.7109375" style="7" customWidth="1"/>
    <col min="17" max="17" width="24.85546875" customWidth="1"/>
    <col min="18" max="18" width="13.140625" customWidth="1"/>
  </cols>
  <sheetData>
    <row r="1" spans="1:18" ht="58.5" customHeight="1" x14ac:dyDescent="0.2">
      <c r="A1" s="38"/>
      <c r="B1" s="41" t="s">
        <v>196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12.75" customHeight="1" x14ac:dyDescent="0.2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s="28" customFormat="1" ht="14.25" customHeight="1" x14ac:dyDescent="0.2">
      <c r="B3" s="42" t="s">
        <v>175</v>
      </c>
      <c r="C3" s="42"/>
      <c r="D3" s="42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42" t="s">
        <v>175</v>
      </c>
      <c r="Q3" s="42"/>
      <c r="R3" s="42"/>
    </row>
    <row r="4" spans="1:18" ht="13.5" thickBot="1" x14ac:dyDescent="0.25">
      <c r="B4" s="44" t="s">
        <v>140</v>
      </c>
      <c r="C4" s="44"/>
      <c r="D4" s="45"/>
      <c r="P4" s="46" t="s">
        <v>142</v>
      </c>
      <c r="Q4" s="46"/>
      <c r="R4" s="47"/>
    </row>
    <row r="5" spans="1:18" ht="14.25" thickTop="1" thickBot="1" x14ac:dyDescent="0.25">
      <c r="B5" s="29" t="s">
        <v>88</v>
      </c>
      <c r="C5" s="29" t="s">
        <v>89</v>
      </c>
      <c r="D5" s="18" t="s">
        <v>92</v>
      </c>
      <c r="P5" s="17" t="s">
        <v>90</v>
      </c>
      <c r="Q5" s="17" t="s">
        <v>89</v>
      </c>
      <c r="R5" s="18" t="s">
        <v>92</v>
      </c>
    </row>
    <row r="6" spans="1:18" ht="22.5" thickTop="1" thickBot="1" x14ac:dyDescent="0.25">
      <c r="B6" s="19" t="str">
        <f>'Despesas Correntes'!C48</f>
        <v>APOIO ADMINISTRATIVO, TECNICO E OPERACIONAL</v>
      </c>
      <c r="C6" s="20">
        <f>'Despesas Correntes'!F48</f>
        <v>685201.86</v>
      </c>
      <c r="D6" s="21">
        <f>'Despesas Correntes'!G48</f>
        <v>7.2761271027173766E-2</v>
      </c>
      <c r="P6" s="19" t="str">
        <f>B4</f>
        <v>DESPESAS CORRENTES</v>
      </c>
      <c r="Q6" s="20">
        <f>C13</f>
        <v>9417123.2899999954</v>
      </c>
      <c r="R6" s="21">
        <f>Q6/$Q$9</f>
        <v>0.13017423829504035</v>
      </c>
    </row>
    <row r="7" spans="1:18" ht="14.25" thickTop="1" thickBot="1" x14ac:dyDescent="0.25">
      <c r="B7" s="19" t="str">
        <f>'Despesas Correntes'!C49</f>
        <v>LIMPEZA E CONSERVACAO</v>
      </c>
      <c r="C7" s="20">
        <f>'Despesas Correntes'!F49</f>
        <v>729401.69</v>
      </c>
      <c r="D7" s="21">
        <f>'Despesas Correntes'!G49</f>
        <v>7.745483068853401E-2</v>
      </c>
      <c r="P7" s="19" t="str">
        <f>B15</f>
        <v>FOLHA</v>
      </c>
      <c r="Q7" s="20">
        <f>C24</f>
        <v>60934561.879999995</v>
      </c>
      <c r="R7" s="21">
        <f>Q7/$Q$9</f>
        <v>0.84230713927193412</v>
      </c>
    </row>
    <row r="8" spans="1:18" ht="14.25" thickTop="1" thickBot="1" x14ac:dyDescent="0.25">
      <c r="B8" s="19" t="str">
        <f>'Despesas Correntes'!C50</f>
        <v>VIGILANCIA OSTENSIVA</v>
      </c>
      <c r="C8" s="20">
        <f>'Despesas Correntes'!F50</f>
        <v>670687.85</v>
      </c>
      <c r="D8" s="21">
        <f>'Despesas Correntes'!G50</f>
        <v>7.1220034966750473E-2</v>
      </c>
      <c r="P8" s="19" t="str">
        <f>B26</f>
        <v>INVESTIMENTOS</v>
      </c>
      <c r="Q8" s="20">
        <f>C35</f>
        <v>1990764.56</v>
      </c>
      <c r="R8" s="21">
        <f>Q8/$Q$9</f>
        <v>2.7518622433025539E-2</v>
      </c>
    </row>
    <row r="9" spans="1:18" ht="14.25" thickTop="1" thickBot="1" x14ac:dyDescent="0.25">
      <c r="B9" s="19" t="str">
        <f>'Despesas Correntes'!C60</f>
        <v>MANUTENCAO E CONSERV. DE BENS IMOVEIS</v>
      </c>
      <c r="C9" s="20">
        <f>'Despesas Correntes'!F60</f>
        <v>617843.57999999996</v>
      </c>
      <c r="D9" s="21">
        <f>'Despesas Correntes'!G60</f>
        <v>6.5608526189317867E-2</v>
      </c>
      <c r="P9" s="22" t="s">
        <v>142</v>
      </c>
      <c r="Q9" s="23">
        <f>SUM(Q6:Q8)</f>
        <v>72342449.729999989</v>
      </c>
      <c r="R9" s="35">
        <f>SUM(R6:R8)</f>
        <v>1</v>
      </c>
    </row>
    <row r="10" spans="1:18" ht="14.25" thickTop="1" thickBot="1" x14ac:dyDescent="0.25">
      <c r="B10" s="19" t="str">
        <f>'Despesas Correntes'!C69</f>
        <v>SERVICOS DE ENERGIA ELETRICA</v>
      </c>
      <c r="C10" s="20">
        <f>'Despesas Correntes'!F69</f>
        <v>764356.77</v>
      </c>
      <c r="D10" s="21">
        <f>'Despesas Correntes'!G69</f>
        <v>8.1166694590445398E-2</v>
      </c>
    </row>
    <row r="11" spans="1:18" ht="14.25" thickTop="1" thickBot="1" x14ac:dyDescent="0.25">
      <c r="B11" s="19" t="s">
        <v>141</v>
      </c>
      <c r="C11" s="20">
        <f>'Despesas Correntes'!F131-(SUM('1º Trimestre'!C6:C10))</f>
        <v>5949631.5399999954</v>
      </c>
      <c r="D11" s="21">
        <f>C11/C13</f>
        <v>0.63178864253777844</v>
      </c>
    </row>
    <row r="12" spans="1:18" ht="14.25" thickTop="1" thickBot="1" x14ac:dyDescent="0.25">
      <c r="B12" s="19"/>
      <c r="C12" s="20"/>
      <c r="D12" s="21"/>
    </row>
    <row r="13" spans="1:18" ht="13.5" thickTop="1" x14ac:dyDescent="0.2">
      <c r="B13" s="24" t="s">
        <v>142</v>
      </c>
      <c r="C13" s="23">
        <f>SUM(C6:C12)</f>
        <v>9417123.2899999954</v>
      </c>
      <c r="D13" s="39">
        <f>SUM(D6:D12)</f>
        <v>1</v>
      </c>
    </row>
    <row r="15" spans="1:18" ht="13.5" thickBot="1" x14ac:dyDescent="0.25">
      <c r="B15" s="44" t="s">
        <v>143</v>
      </c>
      <c r="C15" s="44"/>
      <c r="D15" s="45"/>
    </row>
    <row r="16" spans="1:18" ht="14.25" thickTop="1" thickBot="1" x14ac:dyDescent="0.25">
      <c r="B16" s="29" t="s">
        <v>88</v>
      </c>
      <c r="C16" s="29" t="s">
        <v>89</v>
      </c>
      <c r="D16" s="18" t="s">
        <v>92</v>
      </c>
    </row>
    <row r="17" spans="2:4" ht="14.25" thickTop="1" thickBot="1" x14ac:dyDescent="0.25">
      <c r="B17" s="19" t="str">
        <f>Folha!D4</f>
        <v>PROVENTOS - PESSOAL CIVIL</v>
      </c>
      <c r="C17" s="20">
        <f>Folha!G4</f>
        <v>3145235</v>
      </c>
      <c r="D17" s="21">
        <f>Folha!H4</f>
        <v>5.1616601530572952E-2</v>
      </c>
    </row>
    <row r="18" spans="2:4" ht="14.25" thickTop="1" thickBot="1" x14ac:dyDescent="0.25">
      <c r="B18" s="19" t="str">
        <f>Folha!D12</f>
        <v>CONTRIBUICAO PATRONAL PARA O RPPS</v>
      </c>
      <c r="C18" s="20">
        <f>Folha!G12</f>
        <v>8189050.9800000004</v>
      </c>
      <c r="D18" s="21">
        <f>Folha!H12</f>
        <v>0.13439090603665799</v>
      </c>
    </row>
    <row r="19" spans="2:4" ht="14.25" customHeight="1" thickTop="1" thickBot="1" x14ac:dyDescent="0.25">
      <c r="B19" s="19" t="str">
        <f>Folha!D20</f>
        <v>VENCIMENTOS E SALARIOS</v>
      </c>
      <c r="C19" s="20">
        <f>Folha!G20</f>
        <v>21719746.57</v>
      </c>
      <c r="D19" s="21">
        <f>Folha!H20</f>
        <v>0.35644379642497892</v>
      </c>
    </row>
    <row r="20" spans="2:4" ht="22.5" thickTop="1" thickBot="1" x14ac:dyDescent="0.25">
      <c r="B20" s="19" t="str">
        <f>Folha!D28</f>
        <v>GRATIFICACAO POR EXERCICIO DE CARGO EFETIVO</v>
      </c>
      <c r="C20" s="20">
        <f>Folha!G28</f>
        <v>18584469.199999999</v>
      </c>
      <c r="D20" s="21">
        <f>Folha!H28</f>
        <v>0.3049906100350549</v>
      </c>
    </row>
    <row r="21" spans="2:4" ht="14.25" thickTop="1" thickBot="1" x14ac:dyDescent="0.25">
      <c r="B21" s="19" t="s">
        <v>141</v>
      </c>
      <c r="C21" s="20">
        <f>Folha!G47-(SUM('1º Trimestre'!C17:C20))</f>
        <v>9296060.1299999952</v>
      </c>
      <c r="D21" s="21">
        <f>C21/C24</f>
        <v>0.15255808597273524</v>
      </c>
    </row>
    <row r="22" spans="2:4" ht="14.25" thickTop="1" thickBot="1" x14ac:dyDescent="0.25">
      <c r="B22" s="19"/>
      <c r="C22" s="20"/>
      <c r="D22" s="21"/>
    </row>
    <row r="23" spans="2:4" ht="14.25" thickTop="1" thickBot="1" x14ac:dyDescent="0.25">
      <c r="B23" s="19"/>
      <c r="C23" s="20"/>
      <c r="D23" s="21"/>
    </row>
    <row r="24" spans="2:4" ht="13.5" thickTop="1" x14ac:dyDescent="0.2">
      <c r="B24" s="24" t="s">
        <v>142</v>
      </c>
      <c r="C24" s="23">
        <f>SUM(C17:C23)</f>
        <v>60934561.879999995</v>
      </c>
      <c r="D24" s="39">
        <f>SUM(D17:D21)</f>
        <v>1</v>
      </c>
    </row>
    <row r="26" spans="2:4" ht="13.5" thickBot="1" x14ac:dyDescent="0.25">
      <c r="B26" s="44" t="s">
        <v>144</v>
      </c>
      <c r="C26" s="44"/>
      <c r="D26" s="45"/>
    </row>
    <row r="27" spans="2:4" ht="14.25" thickTop="1" thickBot="1" x14ac:dyDescent="0.25">
      <c r="B27" s="29" t="s">
        <v>88</v>
      </c>
      <c r="C27" s="29" t="s">
        <v>89</v>
      </c>
      <c r="D27" s="18" t="s">
        <v>92</v>
      </c>
    </row>
    <row r="28" spans="2:4" ht="14.25" thickTop="1" thickBot="1" x14ac:dyDescent="0.25">
      <c r="B28" s="19" t="str">
        <f>Investimentos!C10</f>
        <v>OBRAS EM ANDAMENTO</v>
      </c>
      <c r="C28" s="20">
        <f>Investimentos!F10</f>
        <v>325987.92</v>
      </c>
      <c r="D28" s="21">
        <f>Investimentos!G10</f>
        <v>0.16375011216796023</v>
      </c>
    </row>
    <row r="29" spans="2:4" ht="14.25" thickTop="1" thickBot="1" x14ac:dyDescent="0.25">
      <c r="B29" s="19" t="str">
        <f>Investimentos!C13</f>
        <v>APARELHOS E UTENSILIOS DOMESTICOS</v>
      </c>
      <c r="C29" s="20">
        <f>Investimentos!F13</f>
        <v>122415.93</v>
      </c>
      <c r="D29" s="21">
        <f>Investimentos!G13</f>
        <v>6.1491917457079902E-2</v>
      </c>
    </row>
    <row r="30" spans="2:4" ht="22.5" thickTop="1" thickBot="1" x14ac:dyDescent="0.25">
      <c r="B30" s="19" t="str">
        <f>Investimentos!C18</f>
        <v>MAQUINAS, UTENSILIOS E EQUIPAMENTOS  DIVERSOS</v>
      </c>
      <c r="C30" s="20">
        <f>Investimentos!F18</f>
        <v>161196.29999999999</v>
      </c>
      <c r="D30" s="21">
        <f>Investimentos!G18</f>
        <v>8.0972056283742558E-2</v>
      </c>
    </row>
    <row r="31" spans="2:4" ht="14.25" thickTop="1" thickBot="1" x14ac:dyDescent="0.25">
      <c r="B31" s="19" t="str">
        <f>Investimentos!C19</f>
        <v>MATERIAL DE TIC (PERMANENTE)</v>
      </c>
      <c r="C31" s="20">
        <f>Investimentos!F19</f>
        <v>261509.89</v>
      </c>
      <c r="D31" s="21">
        <f>Investimentos!G19</f>
        <v>0.13136153579105306</v>
      </c>
    </row>
    <row r="32" spans="2:4" ht="14.25" thickTop="1" thickBot="1" x14ac:dyDescent="0.25">
      <c r="B32" s="19" t="str">
        <f>Investimentos!C24</f>
        <v>EQUIPAMENTOS DE TIC - COMPUTADORES</v>
      </c>
      <c r="C32" s="20">
        <f>Investimentos!F24</f>
        <v>189243</v>
      </c>
      <c r="D32" s="21">
        <f>Investimentos!G24</f>
        <v>9.5060462599354287E-2</v>
      </c>
    </row>
    <row r="33" spans="2:4" ht="14.25" thickTop="1" thickBot="1" x14ac:dyDescent="0.25">
      <c r="B33" s="19" t="str">
        <f>Investimentos!C25</f>
        <v>MOBILIARIO EM GERAL</v>
      </c>
      <c r="C33" s="20">
        <f>Investimentos!F25</f>
        <v>276660.96000000002</v>
      </c>
      <c r="D33" s="21">
        <f>Investimentos!G25</f>
        <v>0.13897221477561364</v>
      </c>
    </row>
    <row r="34" spans="2:4" ht="14.25" thickTop="1" thickBot="1" x14ac:dyDescent="0.25">
      <c r="B34" s="19" t="s">
        <v>141</v>
      </c>
      <c r="C34" s="20">
        <f>Investimentos!F28-(SUM('1º Trimestre'!C28:C33))</f>
        <v>653750.56000000006</v>
      </c>
      <c r="D34" s="21">
        <f>C34/C35</f>
        <v>0.32839170092519632</v>
      </c>
    </row>
    <row r="35" spans="2:4" ht="13.5" thickTop="1" x14ac:dyDescent="0.2">
      <c r="B35" s="24" t="s">
        <v>142</v>
      </c>
      <c r="C35" s="23">
        <f>SUM(C28:C34)</f>
        <v>1990764.56</v>
      </c>
      <c r="D35" s="35">
        <f>SUM(D28:D34)</f>
        <v>1</v>
      </c>
    </row>
    <row r="37" spans="2:4" ht="15.75" x14ac:dyDescent="0.2">
      <c r="B37" s="43" t="s">
        <v>174</v>
      </c>
      <c r="C37" s="43"/>
      <c r="D37" s="43"/>
    </row>
    <row r="38" spans="2:4" ht="13.5" thickBot="1" x14ac:dyDescent="0.25">
      <c r="B38" s="44" t="s">
        <v>187</v>
      </c>
      <c r="C38" s="44"/>
      <c r="D38" s="45"/>
    </row>
    <row r="39" spans="2:4" ht="14.25" thickTop="1" thickBot="1" x14ac:dyDescent="0.25">
      <c r="B39" s="31" t="s">
        <v>88</v>
      </c>
      <c r="C39" s="31" t="s">
        <v>89</v>
      </c>
      <c r="D39" s="18" t="s">
        <v>92</v>
      </c>
    </row>
    <row r="40" spans="2:4" ht="14.25" thickTop="1" thickBot="1" x14ac:dyDescent="0.25">
      <c r="B40" s="19" t="s">
        <v>176</v>
      </c>
      <c r="C40" s="20">
        <f>Reitoria!F48</f>
        <v>1682054.86</v>
      </c>
      <c r="D40" s="21">
        <f>C40/$C$51</f>
        <v>0.17861663357282018</v>
      </c>
    </row>
    <row r="41" spans="2:4" ht="14.25" thickTop="1" thickBot="1" x14ac:dyDescent="0.25">
      <c r="B41" s="19" t="s">
        <v>177</v>
      </c>
      <c r="C41" s="20">
        <f>'Santo Augusto'!F40</f>
        <v>465096.65</v>
      </c>
      <c r="D41" s="21">
        <f t="shared" ref="D41:D50" si="0">C41/$C$51</f>
        <v>4.9388399798682071E-2</v>
      </c>
    </row>
    <row r="42" spans="2:4" ht="14.25" thickTop="1" thickBot="1" x14ac:dyDescent="0.25">
      <c r="B42" s="19" t="s">
        <v>178</v>
      </c>
      <c r="C42" s="20">
        <f>Alegrete!F47</f>
        <v>1461959.08</v>
      </c>
      <c r="D42" s="21">
        <f t="shared" si="0"/>
        <v>0.1552447637117004</v>
      </c>
    </row>
    <row r="43" spans="2:4" ht="14.25" thickTop="1" thickBot="1" x14ac:dyDescent="0.25">
      <c r="B43" s="19" t="s">
        <v>179</v>
      </c>
      <c r="C43" s="20">
        <f>'São Vicente do Sul'!F52</f>
        <v>1179242.8099999998</v>
      </c>
      <c r="D43" s="21">
        <f t="shared" si="0"/>
        <v>0.12522325275832727</v>
      </c>
    </row>
    <row r="44" spans="2:4" ht="14.25" thickTop="1" thickBot="1" x14ac:dyDescent="0.25">
      <c r="B44" s="19" t="s">
        <v>180</v>
      </c>
      <c r="C44" s="20">
        <f>'Júlio de Castilhos'!F50</f>
        <v>737483.54</v>
      </c>
      <c r="D44" s="21">
        <f t="shared" si="0"/>
        <v>7.8313038630717605E-2</v>
      </c>
    </row>
    <row r="45" spans="2:4" ht="14.25" thickTop="1" thickBot="1" x14ac:dyDescent="0.25">
      <c r="B45" s="19" t="s">
        <v>181</v>
      </c>
      <c r="C45" s="20">
        <f>'São Borja'!F40</f>
        <v>847535.34000000032</v>
      </c>
      <c r="D45" s="21">
        <f t="shared" si="0"/>
        <v>8.9999388762382948E-2</v>
      </c>
    </row>
    <row r="46" spans="2:4" ht="14.25" thickTop="1" thickBot="1" x14ac:dyDescent="0.25">
      <c r="B46" s="19" t="s">
        <v>182</v>
      </c>
      <c r="C46" s="20">
        <f>'Santa Rosa'!F40</f>
        <v>738153.08</v>
      </c>
      <c r="D46" s="21">
        <f t="shared" si="0"/>
        <v>7.8384136776019672E-2</v>
      </c>
    </row>
    <row r="47" spans="2:4" ht="14.25" thickTop="1" thickBot="1" x14ac:dyDescent="0.25">
      <c r="B47" s="19" t="s">
        <v>183</v>
      </c>
      <c r="C47" s="20">
        <f>Panambi!F37</f>
        <v>475217.09999999992</v>
      </c>
      <c r="D47" s="21">
        <f t="shared" si="0"/>
        <v>5.0463085739211995E-2</v>
      </c>
    </row>
    <row r="48" spans="2:4" ht="14.25" thickTop="1" thickBot="1" x14ac:dyDescent="0.25">
      <c r="B48" s="19" t="s">
        <v>184</v>
      </c>
      <c r="C48" s="20">
        <f>Jaguari!F36</f>
        <v>524748.29</v>
      </c>
      <c r="D48" s="21">
        <f t="shared" si="0"/>
        <v>5.5722780072044731E-2</v>
      </c>
    </row>
    <row r="49" spans="2:4" ht="14.25" thickTop="1" thickBot="1" x14ac:dyDescent="0.25">
      <c r="B49" s="19" t="s">
        <v>185</v>
      </c>
      <c r="C49" s="20">
        <f>'Santo Ângelo'!F34</f>
        <v>317349.9499999999</v>
      </c>
      <c r="D49" s="21">
        <f t="shared" si="0"/>
        <v>3.3699245536797047E-2</v>
      </c>
    </row>
    <row r="50" spans="2:4" ht="14.25" thickTop="1" thickBot="1" x14ac:dyDescent="0.25">
      <c r="B50" s="19" t="s">
        <v>186</v>
      </c>
      <c r="C50" s="20">
        <f>'Frederico Westphalen'!F43</f>
        <v>988282.59</v>
      </c>
      <c r="D50" s="21">
        <f t="shared" si="0"/>
        <v>0.10494527464129659</v>
      </c>
    </row>
    <row r="51" spans="2:4" ht="13.5" thickTop="1" x14ac:dyDescent="0.2">
      <c r="B51" s="24" t="s">
        <v>142</v>
      </c>
      <c r="C51" s="23">
        <f>C13</f>
        <v>9417123.2899999954</v>
      </c>
      <c r="D51" s="39">
        <f>SUM(D40:D50)</f>
        <v>1.0000000000000004</v>
      </c>
    </row>
    <row r="54" spans="2:4" x14ac:dyDescent="0.2">
      <c r="C54" s="34"/>
    </row>
  </sheetData>
  <mergeCells count="9">
    <mergeCell ref="B1:R1"/>
    <mergeCell ref="P3:R3"/>
    <mergeCell ref="B37:D37"/>
    <mergeCell ref="B3:D3"/>
    <mergeCell ref="B38:D38"/>
    <mergeCell ref="B4:D4"/>
    <mergeCell ref="B15:D15"/>
    <mergeCell ref="B26:D26"/>
    <mergeCell ref="P4:R4"/>
  </mergeCells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DEMONSTRAÇÃO DE DOTAÇÃO ORÇAMENTÁRIA"/>
    <hyperlink ref="P6:R6" location="'Despesas Correntes'!A1" display="'Despesas Correntes'!A1"/>
    <hyperlink ref="P7:R7" location="Folha!A1" display="Folha!A1"/>
    <hyperlink ref="P8:R8" location="Investimentos!A1" display="Investimentos!A1"/>
    <hyperlink ref="B40:D40" location="Reitoria!A1" display="REITORIA"/>
    <hyperlink ref="B41:D41" location="'Santo Augusto'!A1" display="SANTO AUGUSTO"/>
    <hyperlink ref="B42:D42" location="Alegrete!A1" display="ALEGRETE"/>
    <hyperlink ref="B43:D43" location="'São Vicente do Sul'!A1" display="SÃO VICENTE DO SUL"/>
    <hyperlink ref="B44:D44" location="'Júlio de Castilhos'!A1" display="JÚLIO DE CASTILHOS"/>
    <hyperlink ref="B45:D45" location="'São Borja'!A1" display="SÃO BORJA"/>
    <hyperlink ref="B46:D46" location="'Santa Rosa'!A1" display="SANTA ROSA"/>
    <hyperlink ref="B47:D47" location="Panambi!A1" display="PANAMBI"/>
    <hyperlink ref="B48:D48" location="Jaguari!A1" display="JAGUARI"/>
    <hyperlink ref="B49:D49" location="'Santo Ângelo'!A1" display="SANTO ÂNGELO"/>
    <hyperlink ref="B50:D50" location="'Frederico Westphalen'!A1" display="FREDERICO WESTPHALEN"/>
    <hyperlink ref="B6:D12" location="'Despesas Correntes'!A1" display="'Despesas Correntes'!A1"/>
    <hyperlink ref="B17:D23" location="Folha!A1" display="Folha!A1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196</v>
      </c>
      <c r="C1" s="49"/>
      <c r="D1" s="49"/>
      <c r="E1" s="49"/>
      <c r="F1" s="49"/>
      <c r="G1" s="49"/>
    </row>
    <row r="3" spans="2:7" ht="14.25" customHeight="1" thickBot="1" x14ac:dyDescent="0.25">
      <c r="B3" s="32" t="s">
        <v>91</v>
      </c>
      <c r="C3" s="15" t="s">
        <v>88</v>
      </c>
      <c r="D3" s="26" t="s">
        <v>173</v>
      </c>
      <c r="E3" s="16" t="s">
        <v>1</v>
      </c>
      <c r="F3" s="16" t="s">
        <v>89</v>
      </c>
      <c r="G3" s="16" t="s">
        <v>92</v>
      </c>
    </row>
    <row r="4" spans="2:7" ht="14.25" customHeight="1" thickTop="1" thickBot="1" x14ac:dyDescent="0.25">
      <c r="B4" s="48" t="s">
        <v>188</v>
      </c>
      <c r="C4" s="40" t="s">
        <v>5</v>
      </c>
      <c r="D4" s="3">
        <v>5302.08</v>
      </c>
      <c r="E4" s="4"/>
      <c r="F4" s="30">
        <f>SUM(D4,E4)</f>
        <v>5302.08</v>
      </c>
      <c r="G4" s="13">
        <f>F4/$F$40</f>
        <v>6.2558807282301621E-3</v>
      </c>
    </row>
    <row r="5" spans="2:7" ht="14.25" thickTop="1" thickBot="1" x14ac:dyDescent="0.25">
      <c r="B5" s="48"/>
      <c r="C5" s="40" t="s">
        <v>6</v>
      </c>
      <c r="D5" s="3">
        <v>7200</v>
      </c>
      <c r="E5" s="4">
        <v>1200</v>
      </c>
      <c r="F5" s="30">
        <f t="shared" ref="F5:F39" si="0">SUM(D5,E5)</f>
        <v>8400</v>
      </c>
      <c r="G5" s="13">
        <f t="shared" ref="G5:G39" si="1">F5/$F$40</f>
        <v>9.911091141049053E-3</v>
      </c>
    </row>
    <row r="6" spans="2:7" ht="14.25" thickTop="1" thickBot="1" x14ac:dyDescent="0.25">
      <c r="B6" s="48"/>
      <c r="C6" s="40" t="s">
        <v>12</v>
      </c>
      <c r="D6" s="3">
        <v>770.64</v>
      </c>
      <c r="E6" s="4"/>
      <c r="F6" s="30">
        <f t="shared" si="0"/>
        <v>770.64</v>
      </c>
      <c r="G6" s="13">
        <f t="shared" si="1"/>
        <v>9.0927181868310017E-4</v>
      </c>
    </row>
    <row r="7" spans="2:7" ht="14.25" thickTop="1" thickBot="1" x14ac:dyDescent="0.25">
      <c r="B7" s="48"/>
      <c r="C7" s="40" t="s">
        <v>20</v>
      </c>
      <c r="D7" s="3">
        <v>474</v>
      </c>
      <c r="E7" s="4">
        <v>458.4</v>
      </c>
      <c r="F7" s="30">
        <f t="shared" si="0"/>
        <v>932.4</v>
      </c>
      <c r="G7" s="13">
        <f t="shared" si="1"/>
        <v>1.1001311166564448E-3</v>
      </c>
    </row>
    <row r="8" spans="2:7" ht="14.25" thickTop="1" thickBot="1" x14ac:dyDescent="0.25">
      <c r="B8" s="48"/>
      <c r="C8" s="40" t="s">
        <v>41</v>
      </c>
      <c r="D8" s="3"/>
      <c r="E8" s="4">
        <v>62570.64</v>
      </c>
      <c r="F8" s="10">
        <f t="shared" si="0"/>
        <v>62570.64</v>
      </c>
      <c r="G8" s="13">
        <f t="shared" si="1"/>
        <v>7.3826585213543988E-2</v>
      </c>
    </row>
    <row r="9" spans="2:7" ht="14.25" thickTop="1" thickBot="1" x14ac:dyDescent="0.25">
      <c r="B9" s="48"/>
      <c r="C9" s="40" t="s">
        <v>42</v>
      </c>
      <c r="D9" s="3">
        <v>33177.14</v>
      </c>
      <c r="E9" s="4">
        <v>78141.009999999995</v>
      </c>
      <c r="F9" s="10">
        <f t="shared" si="0"/>
        <v>111318.15</v>
      </c>
      <c r="G9" s="13">
        <f t="shared" si="1"/>
        <v>0.13134337265511542</v>
      </c>
    </row>
    <row r="10" spans="2:7" ht="14.25" thickTop="1" thickBot="1" x14ac:dyDescent="0.25">
      <c r="B10" s="48"/>
      <c r="C10" s="40" t="s">
        <v>43</v>
      </c>
      <c r="D10" s="3">
        <v>17956.57</v>
      </c>
      <c r="E10" s="4">
        <v>35913.14</v>
      </c>
      <c r="F10" s="10">
        <f t="shared" si="0"/>
        <v>53869.71</v>
      </c>
      <c r="G10" s="13">
        <f t="shared" si="1"/>
        <v>6.356042923236685E-2</v>
      </c>
    </row>
    <row r="11" spans="2:7" ht="14.25" thickTop="1" thickBot="1" x14ac:dyDescent="0.25">
      <c r="B11" s="48"/>
      <c r="C11" s="40" t="s">
        <v>44</v>
      </c>
      <c r="D11" s="3"/>
      <c r="E11" s="4">
        <v>11897.21</v>
      </c>
      <c r="F11" s="30">
        <f t="shared" si="0"/>
        <v>11897.21</v>
      </c>
      <c r="G11" s="13">
        <f t="shared" si="1"/>
        <v>1.4037420551690499E-2</v>
      </c>
    </row>
    <row r="12" spans="2:7" ht="14.25" thickTop="1" thickBot="1" x14ac:dyDescent="0.25">
      <c r="B12" s="48"/>
      <c r="C12" s="40" t="s">
        <v>199</v>
      </c>
      <c r="D12" s="3">
        <v>486</v>
      </c>
      <c r="E12" s="4"/>
      <c r="F12" s="30">
        <f t="shared" si="0"/>
        <v>486</v>
      </c>
      <c r="G12" s="13">
        <f t="shared" si="1"/>
        <v>5.7342741601783807E-4</v>
      </c>
    </row>
    <row r="13" spans="2:7" ht="14.25" thickTop="1" thickBot="1" x14ac:dyDescent="0.25">
      <c r="B13" s="48"/>
      <c r="C13" s="40" t="s">
        <v>49</v>
      </c>
      <c r="D13" s="3"/>
      <c r="E13" s="4">
        <v>128669.54</v>
      </c>
      <c r="F13" s="10">
        <f t="shared" si="0"/>
        <v>128669.54</v>
      </c>
      <c r="G13" s="13">
        <f t="shared" si="1"/>
        <v>0.15181613547819722</v>
      </c>
    </row>
    <row r="14" spans="2:7" ht="14.25" thickTop="1" thickBot="1" x14ac:dyDescent="0.25">
      <c r="B14" s="48"/>
      <c r="C14" s="40" t="s">
        <v>50</v>
      </c>
      <c r="D14" s="3">
        <v>6065.19</v>
      </c>
      <c r="E14" s="4">
        <v>15251.6</v>
      </c>
      <c r="F14" s="30">
        <f t="shared" si="0"/>
        <v>21316.79</v>
      </c>
      <c r="G14" s="13">
        <f t="shared" si="1"/>
        <v>2.5151505776738459E-2</v>
      </c>
    </row>
    <row r="15" spans="2:7" ht="14.25" thickTop="1" thickBot="1" x14ac:dyDescent="0.25">
      <c r="B15" s="48"/>
      <c r="C15" s="40" t="s">
        <v>52</v>
      </c>
      <c r="D15" s="3"/>
      <c r="E15" s="4">
        <v>817.3</v>
      </c>
      <c r="F15" s="30">
        <f t="shared" si="0"/>
        <v>817.3</v>
      </c>
      <c r="G15" s="13">
        <f t="shared" si="1"/>
        <v>9.643255701880227E-4</v>
      </c>
    </row>
    <row r="16" spans="2:7" ht="14.25" thickTop="1" thickBot="1" x14ac:dyDescent="0.25">
      <c r="B16" s="48"/>
      <c r="C16" s="40" t="s">
        <v>56</v>
      </c>
      <c r="D16" s="3">
        <v>10000</v>
      </c>
      <c r="E16" s="4">
        <v>72369.72</v>
      </c>
      <c r="F16" s="10">
        <f t="shared" si="0"/>
        <v>82369.72</v>
      </c>
      <c r="G16" s="13">
        <f t="shared" si="1"/>
        <v>9.7187357402701305E-2</v>
      </c>
    </row>
    <row r="17" spans="2:7" ht="14.25" thickTop="1" thickBot="1" x14ac:dyDescent="0.25">
      <c r="B17" s="48"/>
      <c r="C17" s="40" t="s">
        <v>57</v>
      </c>
      <c r="D17" s="3"/>
      <c r="E17" s="4">
        <v>18754.8</v>
      </c>
      <c r="F17" s="30">
        <f t="shared" si="0"/>
        <v>18754.8</v>
      </c>
      <c r="G17" s="13">
        <f t="shared" si="1"/>
        <v>2.2128634777636519E-2</v>
      </c>
    </row>
    <row r="18" spans="2:7" ht="14.25" thickTop="1" thickBot="1" x14ac:dyDescent="0.25">
      <c r="B18" s="48"/>
      <c r="C18" s="40" t="s">
        <v>58</v>
      </c>
      <c r="D18" s="3"/>
      <c r="E18" s="4">
        <v>419.69</v>
      </c>
      <c r="F18" s="30">
        <f t="shared" si="0"/>
        <v>419.69</v>
      </c>
      <c r="G18" s="13">
        <f t="shared" si="1"/>
        <v>4.9518879059367584E-4</v>
      </c>
    </row>
    <row r="19" spans="2:7" ht="14.25" thickTop="1" thickBot="1" x14ac:dyDescent="0.25">
      <c r="B19" s="48"/>
      <c r="C19" s="40" t="s">
        <v>59</v>
      </c>
      <c r="D19" s="3"/>
      <c r="E19" s="4">
        <v>4138.59</v>
      </c>
      <c r="F19" s="30">
        <f t="shared" si="0"/>
        <v>4138.59</v>
      </c>
      <c r="G19" s="13">
        <f t="shared" si="1"/>
        <v>4.8830884149326428E-3</v>
      </c>
    </row>
    <row r="20" spans="2:7" ht="14.25" thickTop="1" thickBot="1" x14ac:dyDescent="0.25">
      <c r="B20" s="48"/>
      <c r="C20" s="40" t="s">
        <v>61</v>
      </c>
      <c r="D20" s="3"/>
      <c r="E20" s="4">
        <v>2199.39</v>
      </c>
      <c r="F20" s="30">
        <f t="shared" si="0"/>
        <v>2199.39</v>
      </c>
      <c r="G20" s="13">
        <f t="shared" si="1"/>
        <v>2.5950422315133186E-3</v>
      </c>
    </row>
    <row r="21" spans="2:7" ht="14.25" thickTop="1" thickBot="1" x14ac:dyDescent="0.25">
      <c r="B21" s="48"/>
      <c r="C21" s="40" t="s">
        <v>64</v>
      </c>
      <c r="D21" s="3"/>
      <c r="E21" s="4">
        <v>38054.300000000003</v>
      </c>
      <c r="F21" s="30">
        <f t="shared" si="0"/>
        <v>38054.300000000003</v>
      </c>
      <c r="G21" s="13">
        <f t="shared" si="1"/>
        <v>4.4899956620097978E-2</v>
      </c>
    </row>
    <row r="22" spans="2:7" ht="14.25" thickTop="1" thickBot="1" x14ac:dyDescent="0.25">
      <c r="B22" s="48"/>
      <c r="C22" s="40" t="s">
        <v>42</v>
      </c>
      <c r="D22" s="3"/>
      <c r="E22" s="4">
        <v>5363.5</v>
      </c>
      <c r="F22" s="30">
        <f t="shared" si="0"/>
        <v>5363.5</v>
      </c>
      <c r="G22" s="13">
        <f t="shared" si="1"/>
        <v>6.3283496827400707E-3</v>
      </c>
    </row>
    <row r="23" spans="2:7" ht="14.25" thickTop="1" thickBot="1" x14ac:dyDescent="0.25">
      <c r="B23" s="48"/>
      <c r="C23" s="40" t="s">
        <v>40</v>
      </c>
      <c r="D23" s="3">
        <v>9438.6200000000008</v>
      </c>
      <c r="E23" s="4">
        <v>19719.310000000001</v>
      </c>
      <c r="F23" s="30">
        <f t="shared" si="0"/>
        <v>29157.93</v>
      </c>
      <c r="G23" s="13">
        <f t="shared" si="1"/>
        <v>3.4403202585039094E-2</v>
      </c>
    </row>
    <row r="24" spans="2:7" ht="14.25" thickTop="1" thickBot="1" x14ac:dyDescent="0.25">
      <c r="B24" s="48"/>
      <c r="C24" s="40" t="s">
        <v>164</v>
      </c>
      <c r="D24" s="3">
        <v>1920</v>
      </c>
      <c r="E24" s="4">
        <v>949</v>
      </c>
      <c r="F24" s="30">
        <f t="shared" si="0"/>
        <v>2869</v>
      </c>
      <c r="G24" s="13">
        <f t="shared" si="1"/>
        <v>3.3851095813892539E-3</v>
      </c>
    </row>
    <row r="25" spans="2:7" ht="14.25" thickTop="1" thickBot="1" x14ac:dyDescent="0.25">
      <c r="B25" s="48"/>
      <c r="C25" s="40" t="s">
        <v>72</v>
      </c>
      <c r="D25" s="3"/>
      <c r="E25" s="4">
        <v>7034.91</v>
      </c>
      <c r="F25" s="30">
        <f t="shared" si="0"/>
        <v>7034.91</v>
      </c>
      <c r="G25" s="13">
        <f t="shared" si="1"/>
        <v>8.3004326403663554E-3</v>
      </c>
    </row>
    <row r="26" spans="2:7" ht="14.25" thickTop="1" thickBot="1" x14ac:dyDescent="0.25">
      <c r="B26" s="48"/>
      <c r="C26" s="40" t="s">
        <v>73</v>
      </c>
      <c r="D26" s="3">
        <v>5260.4</v>
      </c>
      <c r="E26" s="4"/>
      <c r="F26" s="30">
        <f t="shared" si="0"/>
        <v>5260.4</v>
      </c>
      <c r="G26" s="13">
        <f t="shared" si="1"/>
        <v>6.2067028379017182E-3</v>
      </c>
    </row>
    <row r="27" spans="2:7" ht="14.25" thickTop="1" thickBot="1" x14ac:dyDescent="0.25">
      <c r="B27" s="48"/>
      <c r="C27" s="40" t="s">
        <v>77</v>
      </c>
      <c r="D27" s="3"/>
      <c r="E27" s="4">
        <v>1171.02</v>
      </c>
      <c r="F27" s="30">
        <f t="shared" si="0"/>
        <v>1171.02</v>
      </c>
      <c r="G27" s="13">
        <f t="shared" si="1"/>
        <v>1.3816768985703883E-3</v>
      </c>
    </row>
    <row r="28" spans="2:7" ht="14.25" thickTop="1" thickBot="1" x14ac:dyDescent="0.25">
      <c r="B28" s="48"/>
      <c r="C28" s="40" t="s">
        <v>58</v>
      </c>
      <c r="D28" s="3"/>
      <c r="E28" s="4">
        <v>627.76</v>
      </c>
      <c r="F28" s="30">
        <f t="shared" si="0"/>
        <v>627.76</v>
      </c>
      <c r="G28" s="13">
        <f t="shared" si="1"/>
        <v>7.4068887794106586E-4</v>
      </c>
    </row>
    <row r="29" spans="2:7" ht="14.25" thickTop="1" thickBot="1" x14ac:dyDescent="0.25">
      <c r="B29" s="48" t="s">
        <v>83</v>
      </c>
      <c r="C29" s="40" t="s">
        <v>6</v>
      </c>
      <c r="D29" s="3">
        <v>88380</v>
      </c>
      <c r="E29" s="4"/>
      <c r="F29" s="10">
        <f t="shared" si="0"/>
        <v>88380</v>
      </c>
      <c r="G29" s="13">
        <f t="shared" si="1"/>
        <v>0.1042788375054661</v>
      </c>
    </row>
    <row r="30" spans="2:7" ht="14.25" thickTop="1" thickBot="1" x14ac:dyDescent="0.25">
      <c r="B30" s="48"/>
      <c r="C30" s="40" t="s">
        <v>18</v>
      </c>
      <c r="D30" s="3"/>
      <c r="E30" s="4">
        <v>5976</v>
      </c>
      <c r="F30" s="30">
        <f t="shared" si="0"/>
        <v>5976</v>
      </c>
      <c r="G30" s="13">
        <f t="shared" si="1"/>
        <v>7.0510334117748971E-3</v>
      </c>
    </row>
    <row r="31" spans="2:7" ht="14.25" thickTop="1" thickBot="1" x14ac:dyDescent="0.25">
      <c r="B31" s="48"/>
      <c r="C31" s="40" t="s">
        <v>22</v>
      </c>
      <c r="D31" s="3"/>
      <c r="E31" s="4">
        <v>187.3</v>
      </c>
      <c r="F31" s="30">
        <f t="shared" si="0"/>
        <v>187.3</v>
      </c>
      <c r="G31" s="13">
        <f t="shared" si="1"/>
        <v>2.2099373460934376E-4</v>
      </c>
    </row>
    <row r="32" spans="2:7" ht="14.25" thickTop="1" thickBot="1" x14ac:dyDescent="0.25">
      <c r="B32" s="48"/>
      <c r="C32" s="40" t="s">
        <v>23</v>
      </c>
      <c r="D32" s="3"/>
      <c r="E32" s="4">
        <v>393.8</v>
      </c>
      <c r="F32" s="30">
        <f t="shared" si="0"/>
        <v>393.8</v>
      </c>
      <c r="G32" s="13">
        <f t="shared" si="1"/>
        <v>4.6464139182679964E-4</v>
      </c>
    </row>
    <row r="33" spans="2:7" ht="14.25" thickTop="1" thickBot="1" x14ac:dyDescent="0.25">
      <c r="B33" s="48"/>
      <c r="C33" s="40" t="s">
        <v>25</v>
      </c>
      <c r="D33" s="3"/>
      <c r="E33" s="4">
        <v>135.80000000000001</v>
      </c>
      <c r="F33" s="30">
        <f t="shared" si="0"/>
        <v>135.80000000000001</v>
      </c>
      <c r="G33" s="13">
        <f t="shared" si="1"/>
        <v>1.6022930678029302E-4</v>
      </c>
    </row>
    <row r="34" spans="2:7" ht="14.25" thickTop="1" thickBot="1" x14ac:dyDescent="0.25">
      <c r="B34" s="48"/>
      <c r="C34" s="40" t="s">
        <v>31</v>
      </c>
      <c r="D34" s="3"/>
      <c r="E34" s="4">
        <v>1067.8</v>
      </c>
      <c r="F34" s="30">
        <f t="shared" si="0"/>
        <v>1067.8</v>
      </c>
      <c r="G34" s="13">
        <f t="shared" si="1"/>
        <v>1.2598884667157355E-3</v>
      </c>
    </row>
    <row r="35" spans="2:7" ht="14.25" thickTop="1" thickBot="1" x14ac:dyDescent="0.25">
      <c r="B35" s="48"/>
      <c r="C35" s="40" t="s">
        <v>41</v>
      </c>
      <c r="D35" s="3"/>
      <c r="E35" s="4">
        <v>19621.66</v>
      </c>
      <c r="F35" s="30">
        <f t="shared" si="0"/>
        <v>19621.66</v>
      </c>
      <c r="G35" s="13">
        <f t="shared" si="1"/>
        <v>2.3151435785556732E-2</v>
      </c>
    </row>
    <row r="36" spans="2:7" ht="14.25" thickTop="1" thickBot="1" x14ac:dyDescent="0.25">
      <c r="B36" s="48"/>
      <c r="C36" s="40" t="s">
        <v>43</v>
      </c>
      <c r="D36" s="3"/>
      <c r="E36" s="4">
        <v>14729.74</v>
      </c>
      <c r="F36" s="30">
        <f t="shared" si="0"/>
        <v>14729.74</v>
      </c>
      <c r="G36" s="13">
        <f t="shared" si="1"/>
        <v>1.7379499479042364E-2</v>
      </c>
    </row>
    <row r="37" spans="2:7" ht="14.25" thickTop="1" thickBot="1" x14ac:dyDescent="0.25">
      <c r="B37" s="48"/>
      <c r="C37" s="40" t="s">
        <v>84</v>
      </c>
      <c r="D37" s="3"/>
      <c r="E37" s="4">
        <v>56991.55</v>
      </c>
      <c r="F37" s="10">
        <f t="shared" si="0"/>
        <v>56991.55</v>
      </c>
      <c r="G37" s="13">
        <f t="shared" si="1"/>
        <v>6.724386265710168E-2</v>
      </c>
    </row>
    <row r="38" spans="2:7" ht="14.25" thickTop="1" thickBot="1" x14ac:dyDescent="0.25">
      <c r="B38" s="48"/>
      <c r="C38" s="40" t="s">
        <v>55</v>
      </c>
      <c r="D38" s="3"/>
      <c r="E38" s="4">
        <v>31361.119999999999</v>
      </c>
      <c r="F38" s="30">
        <f t="shared" si="0"/>
        <v>31361.119999999999</v>
      </c>
      <c r="G38" s="13">
        <f t="shared" si="1"/>
        <v>3.7002728405401933E-2</v>
      </c>
    </row>
    <row r="39" spans="2:7" ht="14.25" thickTop="1" thickBot="1" x14ac:dyDescent="0.25">
      <c r="B39" s="48"/>
      <c r="C39" s="40" t="s">
        <v>56</v>
      </c>
      <c r="D39" s="3"/>
      <c r="E39" s="4">
        <v>24919.1</v>
      </c>
      <c r="F39" s="30">
        <f t="shared" si="0"/>
        <v>24919.1</v>
      </c>
      <c r="G39" s="13">
        <f t="shared" si="1"/>
        <v>2.9401841815823265E-2</v>
      </c>
    </row>
    <row r="40" spans="2:7" ht="13.5" thickTop="1" x14ac:dyDescent="0.2">
      <c r="B40" s="36"/>
      <c r="C40" s="14"/>
      <c r="D40" s="5">
        <f>SUM(D4:D39)</f>
        <v>186430.63999999998</v>
      </c>
      <c r="E40" s="5">
        <f t="shared" ref="E40:G40" si="2">SUM(E4:E39)</f>
        <v>661104.69999999995</v>
      </c>
      <c r="F40" s="5">
        <f t="shared" si="2"/>
        <v>847535.34000000032</v>
      </c>
      <c r="G40" s="37">
        <f t="shared" si="2"/>
        <v>0.99999999999999978</v>
      </c>
    </row>
  </sheetData>
  <mergeCells count="3">
    <mergeCell ref="B4:B28"/>
    <mergeCell ref="B29:B39"/>
    <mergeCell ref="B1:G1"/>
  </mergeCells>
  <conditionalFormatting sqref="G4:G39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196</v>
      </c>
      <c r="C1" s="49"/>
      <c r="D1" s="49"/>
      <c r="E1" s="49"/>
      <c r="F1" s="49"/>
      <c r="G1" s="49"/>
    </row>
    <row r="3" spans="2:7" ht="14.25" customHeight="1" thickBot="1" x14ac:dyDescent="0.25">
      <c r="B3" s="32" t="s">
        <v>91</v>
      </c>
      <c r="C3" s="15" t="s">
        <v>88</v>
      </c>
      <c r="D3" s="26" t="s">
        <v>173</v>
      </c>
      <c r="E3" s="16" t="s">
        <v>1</v>
      </c>
      <c r="F3" s="16" t="s">
        <v>89</v>
      </c>
      <c r="G3" s="16" t="s">
        <v>92</v>
      </c>
    </row>
    <row r="4" spans="2:7" ht="14.25" customHeight="1" thickTop="1" thickBot="1" x14ac:dyDescent="0.25">
      <c r="B4" s="48" t="s">
        <v>188</v>
      </c>
      <c r="C4" s="40" t="s">
        <v>5</v>
      </c>
      <c r="D4" s="3">
        <v>1692.66</v>
      </c>
      <c r="E4" s="4"/>
      <c r="F4" s="30">
        <f>SUM(D4,E4)</f>
        <v>1692.66</v>
      </c>
      <c r="G4" s="13">
        <f>F4/$F$40</f>
        <v>2.2931015880879343E-3</v>
      </c>
    </row>
    <row r="5" spans="2:7" ht="14.25" thickTop="1" thickBot="1" x14ac:dyDescent="0.25">
      <c r="B5" s="48"/>
      <c r="C5" s="40" t="s">
        <v>6</v>
      </c>
      <c r="D5" s="3">
        <v>2640</v>
      </c>
      <c r="E5" s="4"/>
      <c r="F5" s="30">
        <f t="shared" ref="F5:F39" si="0">SUM(D5,E5)</f>
        <v>2640</v>
      </c>
      <c r="G5" s="13">
        <f t="shared" ref="G5:G39" si="1">F5/$F$40</f>
        <v>3.5764939164109428E-3</v>
      </c>
    </row>
    <row r="6" spans="2:7" ht="14.25" thickTop="1" thickBot="1" x14ac:dyDescent="0.25">
      <c r="B6" s="48"/>
      <c r="C6" s="40" t="s">
        <v>8</v>
      </c>
      <c r="D6" s="3">
        <v>3932.72</v>
      </c>
      <c r="E6" s="4"/>
      <c r="F6" s="30">
        <f t="shared" si="0"/>
        <v>3932.72</v>
      </c>
      <c r="G6" s="13">
        <f t="shared" si="1"/>
        <v>5.3277837708135016E-3</v>
      </c>
    </row>
    <row r="7" spans="2:7" ht="14.25" thickTop="1" thickBot="1" x14ac:dyDescent="0.25">
      <c r="B7" s="48"/>
      <c r="C7" s="40" t="s">
        <v>10</v>
      </c>
      <c r="D7" s="3"/>
      <c r="E7" s="4">
        <v>579.6</v>
      </c>
      <c r="F7" s="30">
        <f t="shared" si="0"/>
        <v>579.6</v>
      </c>
      <c r="G7" s="13">
        <f t="shared" si="1"/>
        <v>7.8520298255749341E-4</v>
      </c>
    </row>
    <row r="8" spans="2:7" ht="14.25" thickTop="1" thickBot="1" x14ac:dyDescent="0.25">
      <c r="B8" s="48"/>
      <c r="C8" s="40" t="s">
        <v>16</v>
      </c>
      <c r="D8" s="3"/>
      <c r="E8" s="4">
        <v>4380.25</v>
      </c>
      <c r="F8" s="30">
        <f t="shared" si="0"/>
        <v>4380.25</v>
      </c>
      <c r="G8" s="13">
        <f t="shared" si="1"/>
        <v>5.9340672262723614E-3</v>
      </c>
    </row>
    <row r="9" spans="2:7" ht="14.25" thickTop="1" thickBot="1" x14ac:dyDescent="0.25">
      <c r="B9" s="48"/>
      <c r="C9" s="40" t="s">
        <v>19</v>
      </c>
      <c r="D9" s="3"/>
      <c r="E9" s="4">
        <v>4838.82</v>
      </c>
      <c r="F9" s="30">
        <f t="shared" si="0"/>
        <v>4838.82</v>
      </c>
      <c r="G9" s="13">
        <f t="shared" si="1"/>
        <v>6.5553069290180295E-3</v>
      </c>
    </row>
    <row r="10" spans="2:7" ht="14.25" thickTop="1" thickBot="1" x14ac:dyDescent="0.25">
      <c r="B10" s="48"/>
      <c r="C10" s="40" t="s">
        <v>20</v>
      </c>
      <c r="D10" s="3"/>
      <c r="E10" s="4">
        <v>1652.36</v>
      </c>
      <c r="F10" s="30">
        <f t="shared" si="0"/>
        <v>1652.36</v>
      </c>
      <c r="G10" s="13">
        <f t="shared" si="1"/>
        <v>2.2385058665609038E-3</v>
      </c>
    </row>
    <row r="11" spans="2:7" ht="14.25" thickTop="1" thickBot="1" x14ac:dyDescent="0.25">
      <c r="B11" s="48"/>
      <c r="C11" s="40" t="s">
        <v>25</v>
      </c>
      <c r="D11" s="3"/>
      <c r="E11" s="4">
        <v>32640.7</v>
      </c>
      <c r="F11" s="30">
        <f t="shared" si="0"/>
        <v>32640.7</v>
      </c>
      <c r="G11" s="13">
        <f t="shared" si="1"/>
        <v>4.4219418552043435E-2</v>
      </c>
    </row>
    <row r="12" spans="2:7" ht="14.25" thickTop="1" thickBot="1" x14ac:dyDescent="0.25">
      <c r="B12" s="48"/>
      <c r="C12" s="40" t="s">
        <v>27</v>
      </c>
      <c r="D12" s="3"/>
      <c r="E12" s="4">
        <v>4158.1400000000003</v>
      </c>
      <c r="F12" s="30">
        <f t="shared" si="0"/>
        <v>4158.1400000000003</v>
      </c>
      <c r="G12" s="13">
        <f t="shared" si="1"/>
        <v>5.6331675809034093E-3</v>
      </c>
    </row>
    <row r="13" spans="2:7" ht="14.25" thickTop="1" thickBot="1" x14ac:dyDescent="0.25">
      <c r="B13" s="48"/>
      <c r="C13" s="40" t="s">
        <v>30</v>
      </c>
      <c r="D13" s="3"/>
      <c r="E13" s="4">
        <v>1596.9</v>
      </c>
      <c r="F13" s="30">
        <f t="shared" si="0"/>
        <v>1596.9</v>
      </c>
      <c r="G13" s="13">
        <f t="shared" si="1"/>
        <v>2.1633723996653921E-3</v>
      </c>
    </row>
    <row r="14" spans="2:7" ht="14.25" thickTop="1" thickBot="1" x14ac:dyDescent="0.25">
      <c r="B14" s="48"/>
      <c r="C14" s="40" t="s">
        <v>31</v>
      </c>
      <c r="D14" s="3"/>
      <c r="E14" s="4">
        <v>634</v>
      </c>
      <c r="F14" s="30">
        <f t="shared" si="0"/>
        <v>634</v>
      </c>
      <c r="G14" s="13">
        <f t="shared" si="1"/>
        <v>8.5890043295626438E-4</v>
      </c>
    </row>
    <row r="15" spans="2:7" ht="14.25" thickTop="1" thickBot="1" x14ac:dyDescent="0.25">
      <c r="B15" s="48"/>
      <c r="C15" s="40" t="s">
        <v>191</v>
      </c>
      <c r="D15" s="3"/>
      <c r="E15" s="4">
        <v>5249.11</v>
      </c>
      <c r="F15" s="30">
        <f t="shared" si="0"/>
        <v>5249.11</v>
      </c>
      <c r="G15" s="13">
        <f t="shared" si="1"/>
        <v>7.1111401445347897E-3</v>
      </c>
    </row>
    <row r="16" spans="2:7" ht="14.25" thickTop="1" thickBot="1" x14ac:dyDescent="0.25">
      <c r="B16" s="48"/>
      <c r="C16" s="40" t="s">
        <v>32</v>
      </c>
      <c r="D16" s="3"/>
      <c r="E16" s="4">
        <v>5217.0600000000004</v>
      </c>
      <c r="F16" s="30">
        <f t="shared" si="0"/>
        <v>5217.0600000000004</v>
      </c>
      <c r="G16" s="13">
        <f t="shared" si="1"/>
        <v>7.0677209664965438E-3</v>
      </c>
    </row>
    <row r="17" spans="2:7" ht="14.25" thickTop="1" thickBot="1" x14ac:dyDescent="0.25">
      <c r="B17" s="48"/>
      <c r="C17" s="40" t="s">
        <v>35</v>
      </c>
      <c r="D17" s="3">
        <v>2906.72</v>
      </c>
      <c r="E17" s="4"/>
      <c r="F17" s="30">
        <f t="shared" si="0"/>
        <v>2906.72</v>
      </c>
      <c r="G17" s="13">
        <f t="shared" si="1"/>
        <v>3.9378281805719758E-3</v>
      </c>
    </row>
    <row r="18" spans="2:7" ht="14.25" thickTop="1" thickBot="1" x14ac:dyDescent="0.25">
      <c r="B18" s="48"/>
      <c r="C18" s="40" t="s">
        <v>189</v>
      </c>
      <c r="D18" s="3">
        <v>8895.77</v>
      </c>
      <c r="E18" s="4"/>
      <c r="F18" s="30">
        <f t="shared" si="0"/>
        <v>8895.77</v>
      </c>
      <c r="G18" s="13">
        <f t="shared" si="1"/>
        <v>1.2051389123784461E-2</v>
      </c>
    </row>
    <row r="19" spans="2:7" ht="14.25" thickTop="1" thickBot="1" x14ac:dyDescent="0.25">
      <c r="B19" s="48"/>
      <c r="C19" s="40" t="s">
        <v>41</v>
      </c>
      <c r="D19" s="3">
        <v>35007.31</v>
      </c>
      <c r="E19" s="4">
        <v>22460.83</v>
      </c>
      <c r="F19" s="10">
        <f t="shared" si="0"/>
        <v>57468.14</v>
      </c>
      <c r="G19" s="13">
        <f t="shared" si="1"/>
        <v>7.785395950661074E-2</v>
      </c>
    </row>
    <row r="20" spans="2:7" ht="14.25" thickTop="1" thickBot="1" x14ac:dyDescent="0.25">
      <c r="B20" s="48"/>
      <c r="C20" s="40" t="s">
        <v>42</v>
      </c>
      <c r="D20" s="3">
        <v>73493.86</v>
      </c>
      <c r="E20" s="4">
        <v>36746.93</v>
      </c>
      <c r="F20" s="10">
        <f t="shared" si="0"/>
        <v>110240.79000000001</v>
      </c>
      <c r="G20" s="13">
        <f t="shared" si="1"/>
        <v>0.14934678589974862</v>
      </c>
    </row>
    <row r="21" spans="2:7" ht="14.25" thickTop="1" thickBot="1" x14ac:dyDescent="0.25">
      <c r="B21" s="48"/>
      <c r="C21" s="40" t="s">
        <v>43</v>
      </c>
      <c r="D21" s="3">
        <v>41812.54</v>
      </c>
      <c r="E21" s="4">
        <v>20906.27</v>
      </c>
      <c r="F21" s="10">
        <f t="shared" si="0"/>
        <v>62718.81</v>
      </c>
      <c r="G21" s="13">
        <f t="shared" si="1"/>
        <v>8.4967213033914316E-2</v>
      </c>
    </row>
    <row r="22" spans="2:7" ht="14.25" thickTop="1" thickBot="1" x14ac:dyDescent="0.25">
      <c r="B22" s="48"/>
      <c r="C22" s="40" t="s">
        <v>49</v>
      </c>
      <c r="D22" s="3">
        <v>13599.63</v>
      </c>
      <c r="E22" s="4">
        <v>227790.74</v>
      </c>
      <c r="F22" s="10">
        <f t="shared" si="0"/>
        <v>241390.37</v>
      </c>
      <c r="G22" s="13">
        <f t="shared" si="1"/>
        <v>0.32701939007014647</v>
      </c>
    </row>
    <row r="23" spans="2:7" ht="14.25" thickTop="1" thickBot="1" x14ac:dyDescent="0.25">
      <c r="B23" s="48"/>
      <c r="C23" s="40" t="s">
        <v>50</v>
      </c>
      <c r="D23" s="3">
        <v>450</v>
      </c>
      <c r="E23" s="4">
        <v>4556.88</v>
      </c>
      <c r="F23" s="30">
        <f t="shared" si="0"/>
        <v>5006.88</v>
      </c>
      <c r="G23" s="13">
        <f t="shared" si="1"/>
        <v>6.782983280378645E-3</v>
      </c>
    </row>
    <row r="24" spans="2:7" ht="14.25" thickTop="1" thickBot="1" x14ac:dyDescent="0.25">
      <c r="B24" s="48"/>
      <c r="C24" s="40" t="s">
        <v>53</v>
      </c>
      <c r="D24" s="3">
        <v>5579.76</v>
      </c>
      <c r="E24" s="4"/>
      <c r="F24" s="30">
        <f t="shared" si="0"/>
        <v>5579.76</v>
      </c>
      <c r="G24" s="13">
        <f t="shared" si="1"/>
        <v>7.5590824602398202E-3</v>
      </c>
    </row>
    <row r="25" spans="2:7" ht="14.25" thickTop="1" thickBot="1" x14ac:dyDescent="0.25">
      <c r="B25" s="48"/>
      <c r="C25" s="40" t="s">
        <v>55</v>
      </c>
      <c r="D25" s="3">
        <v>2851.2</v>
      </c>
      <c r="E25" s="4"/>
      <c r="F25" s="30">
        <f t="shared" si="0"/>
        <v>2851.2</v>
      </c>
      <c r="G25" s="13">
        <f t="shared" si="1"/>
        <v>3.8626134297238181E-3</v>
      </c>
    </row>
    <row r="26" spans="2:7" ht="14.25" thickTop="1" thickBot="1" x14ac:dyDescent="0.25">
      <c r="B26" s="48"/>
      <c r="C26" s="40" t="s">
        <v>56</v>
      </c>
      <c r="D26" s="3">
        <v>16249.28</v>
      </c>
      <c r="E26" s="4">
        <v>42614.17</v>
      </c>
      <c r="F26" s="10">
        <f t="shared" si="0"/>
        <v>58863.45</v>
      </c>
      <c r="G26" s="13">
        <f t="shared" si="1"/>
        <v>7.9744231372712013E-2</v>
      </c>
    </row>
    <row r="27" spans="2:7" ht="14.25" thickTop="1" thickBot="1" x14ac:dyDescent="0.25">
      <c r="B27" s="48"/>
      <c r="C27" s="40" t="s">
        <v>57</v>
      </c>
      <c r="D27" s="3"/>
      <c r="E27" s="4">
        <v>6700.26</v>
      </c>
      <c r="F27" s="30">
        <f t="shared" si="0"/>
        <v>6700.26</v>
      </c>
      <c r="G27" s="13">
        <f t="shared" si="1"/>
        <v>9.0770602758983281E-3</v>
      </c>
    </row>
    <row r="28" spans="2:7" ht="14.25" thickTop="1" thickBot="1" x14ac:dyDescent="0.25">
      <c r="B28" s="48"/>
      <c r="C28" s="40" t="s">
        <v>58</v>
      </c>
      <c r="D28" s="3"/>
      <c r="E28" s="4">
        <v>212.2</v>
      </c>
      <c r="F28" s="30">
        <f t="shared" si="0"/>
        <v>212.2</v>
      </c>
      <c r="G28" s="13">
        <f t="shared" si="1"/>
        <v>2.8747424585697049E-4</v>
      </c>
    </row>
    <row r="29" spans="2:7" ht="14.25" thickTop="1" thickBot="1" x14ac:dyDescent="0.25">
      <c r="B29" s="48"/>
      <c r="C29" s="40" t="s">
        <v>59</v>
      </c>
      <c r="D29" s="3">
        <v>4186.17</v>
      </c>
      <c r="E29" s="4">
        <v>3781.34</v>
      </c>
      <c r="F29" s="30">
        <f t="shared" si="0"/>
        <v>7967.51</v>
      </c>
      <c r="G29" s="13">
        <f t="shared" si="1"/>
        <v>1.0793845092402785E-2</v>
      </c>
    </row>
    <row r="30" spans="2:7" ht="14.25" thickTop="1" thickBot="1" x14ac:dyDescent="0.25">
      <c r="B30" s="48"/>
      <c r="C30" s="40" t="s">
        <v>61</v>
      </c>
      <c r="D30" s="3">
        <v>3352.02</v>
      </c>
      <c r="E30" s="4"/>
      <c r="F30" s="30">
        <f t="shared" si="0"/>
        <v>3352.02</v>
      </c>
      <c r="G30" s="13">
        <f t="shared" si="1"/>
        <v>4.5410905824575035E-3</v>
      </c>
    </row>
    <row r="31" spans="2:7" ht="14.25" thickTop="1" thickBot="1" x14ac:dyDescent="0.25">
      <c r="B31" s="48"/>
      <c r="C31" s="40" t="s">
        <v>62</v>
      </c>
      <c r="D31" s="3">
        <v>14682.36</v>
      </c>
      <c r="E31" s="4"/>
      <c r="F31" s="30">
        <f t="shared" si="0"/>
        <v>14682.36</v>
      </c>
      <c r="G31" s="13">
        <f t="shared" si="1"/>
        <v>1.9890670916119461E-2</v>
      </c>
    </row>
    <row r="32" spans="2:7" ht="14.25" thickTop="1" thickBot="1" x14ac:dyDescent="0.25">
      <c r="B32" s="48"/>
      <c r="C32" s="40" t="s">
        <v>42</v>
      </c>
      <c r="D32" s="3"/>
      <c r="E32" s="4">
        <v>3534.59</v>
      </c>
      <c r="F32" s="30">
        <f t="shared" si="0"/>
        <v>3534.59</v>
      </c>
      <c r="G32" s="13">
        <f t="shared" si="1"/>
        <v>4.7884241030329375E-3</v>
      </c>
    </row>
    <row r="33" spans="2:7" ht="14.25" thickTop="1" thickBot="1" x14ac:dyDescent="0.25">
      <c r="B33" s="48"/>
      <c r="C33" s="40" t="s">
        <v>72</v>
      </c>
      <c r="D33" s="3"/>
      <c r="E33" s="4">
        <v>7204.91</v>
      </c>
      <c r="F33" s="30">
        <f t="shared" si="0"/>
        <v>7204.91</v>
      </c>
      <c r="G33" s="13">
        <f t="shared" si="1"/>
        <v>9.7607260542758971E-3</v>
      </c>
    </row>
    <row r="34" spans="2:7" ht="14.25" thickTop="1" thickBot="1" x14ac:dyDescent="0.25">
      <c r="B34" s="48"/>
      <c r="C34" s="40" t="s">
        <v>74</v>
      </c>
      <c r="D34" s="3">
        <v>65.2</v>
      </c>
      <c r="E34" s="4"/>
      <c r="F34" s="30">
        <f t="shared" si="0"/>
        <v>65.2</v>
      </c>
      <c r="G34" s="13">
        <f t="shared" si="1"/>
        <v>8.8328561874997537E-5</v>
      </c>
    </row>
    <row r="35" spans="2:7" ht="14.25" thickTop="1" thickBot="1" x14ac:dyDescent="0.25">
      <c r="B35" s="48"/>
      <c r="C35" s="40" t="s">
        <v>75</v>
      </c>
      <c r="D35" s="3">
        <v>132.05000000000001</v>
      </c>
      <c r="E35" s="4"/>
      <c r="F35" s="30">
        <f t="shared" si="0"/>
        <v>132.05000000000001</v>
      </c>
      <c r="G35" s="13">
        <f t="shared" si="1"/>
        <v>1.7889243244775192E-4</v>
      </c>
    </row>
    <row r="36" spans="2:7" ht="14.25" thickTop="1" thickBot="1" x14ac:dyDescent="0.25">
      <c r="B36" s="48"/>
      <c r="C36" s="40" t="s">
        <v>76</v>
      </c>
      <c r="D36" s="3">
        <v>1779.15</v>
      </c>
      <c r="E36" s="4"/>
      <c r="F36" s="30">
        <f t="shared" si="0"/>
        <v>1779.15</v>
      </c>
      <c r="G36" s="13">
        <f t="shared" si="1"/>
        <v>2.4102724058267157E-3</v>
      </c>
    </row>
    <row r="37" spans="2:7" ht="14.25" thickTop="1" thickBot="1" x14ac:dyDescent="0.25">
      <c r="B37" s="48"/>
      <c r="C37" s="40" t="s">
        <v>67</v>
      </c>
      <c r="D37" s="3"/>
      <c r="E37" s="4">
        <v>495.6</v>
      </c>
      <c r="F37" s="30">
        <f t="shared" si="0"/>
        <v>495.6</v>
      </c>
      <c r="G37" s="13">
        <f t="shared" si="1"/>
        <v>6.7140544885350886E-4</v>
      </c>
    </row>
    <row r="38" spans="2:7" ht="14.25" thickTop="1" thickBot="1" x14ac:dyDescent="0.25">
      <c r="B38" s="48" t="s">
        <v>83</v>
      </c>
      <c r="C38" s="40" t="s">
        <v>6</v>
      </c>
      <c r="D38" s="3">
        <v>30000</v>
      </c>
      <c r="E38" s="4"/>
      <c r="F38" s="30">
        <f t="shared" si="0"/>
        <v>30000</v>
      </c>
      <c r="G38" s="13">
        <f t="shared" si="1"/>
        <v>4.0641976322851624E-2</v>
      </c>
    </row>
    <row r="39" spans="2:7" ht="14.25" thickTop="1" thickBot="1" x14ac:dyDescent="0.25">
      <c r="B39" s="48"/>
      <c r="C39" s="40" t="s">
        <v>55</v>
      </c>
      <c r="D39" s="3"/>
      <c r="E39" s="4">
        <v>36893.019999999997</v>
      </c>
      <c r="F39" s="10">
        <f t="shared" si="0"/>
        <v>36893.019999999997</v>
      </c>
      <c r="G39" s="13">
        <f t="shared" si="1"/>
        <v>4.9980174843949711E-2</v>
      </c>
    </row>
    <row r="40" spans="2:7" ht="13.5" thickTop="1" x14ac:dyDescent="0.2">
      <c r="B40" s="36"/>
      <c r="C40" s="14"/>
      <c r="D40" s="5">
        <f>SUM(D4:D39)</f>
        <v>263308.40000000002</v>
      </c>
      <c r="E40" s="5">
        <f t="shared" ref="E40:G40" si="2">SUM(E4:E39)</f>
        <v>474844.68</v>
      </c>
      <c r="F40" s="5">
        <f t="shared" si="2"/>
        <v>738153.08</v>
      </c>
      <c r="G40" s="37">
        <f t="shared" si="2"/>
        <v>1</v>
      </c>
    </row>
  </sheetData>
  <mergeCells count="3">
    <mergeCell ref="B4:B37"/>
    <mergeCell ref="B38:B39"/>
    <mergeCell ref="B1:G1"/>
  </mergeCells>
  <conditionalFormatting sqref="G4:G39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196</v>
      </c>
      <c r="C1" s="49"/>
      <c r="D1" s="49"/>
      <c r="E1" s="49"/>
      <c r="F1" s="49"/>
      <c r="G1" s="49"/>
    </row>
    <row r="3" spans="2:7" ht="14.25" customHeight="1" thickBot="1" x14ac:dyDescent="0.25">
      <c r="B3" s="32" t="s">
        <v>91</v>
      </c>
      <c r="C3" s="15" t="s">
        <v>88</v>
      </c>
      <c r="D3" s="26" t="s">
        <v>173</v>
      </c>
      <c r="E3" s="16" t="s">
        <v>1</v>
      </c>
      <c r="F3" s="16" t="s">
        <v>89</v>
      </c>
      <c r="G3" s="16" t="s">
        <v>92</v>
      </c>
    </row>
    <row r="4" spans="2:7" ht="14.25" customHeight="1" thickTop="1" thickBot="1" x14ac:dyDescent="0.25">
      <c r="B4" s="48" t="s">
        <v>188</v>
      </c>
      <c r="C4" s="40" t="s">
        <v>5</v>
      </c>
      <c r="D4" s="3">
        <v>943.88</v>
      </c>
      <c r="E4" s="4"/>
      <c r="F4" s="30">
        <f>SUM(D4,E4)</f>
        <v>943.88</v>
      </c>
      <c r="G4" s="13">
        <f>F4/$F$37</f>
        <v>1.9862079878859582E-3</v>
      </c>
    </row>
    <row r="5" spans="2:7" ht="14.25" thickTop="1" thickBot="1" x14ac:dyDescent="0.25">
      <c r="B5" s="48"/>
      <c r="C5" s="40" t="s">
        <v>6</v>
      </c>
      <c r="D5" s="3">
        <v>2100</v>
      </c>
      <c r="E5" s="4"/>
      <c r="F5" s="30">
        <f t="shared" ref="F5:F36" si="0">SUM(D5,E5)</f>
        <v>2100</v>
      </c>
      <c r="G5" s="13">
        <f t="shared" ref="G5:G36" si="1">F5/$F$37</f>
        <v>4.4190329009625292E-3</v>
      </c>
    </row>
    <row r="6" spans="2:7" ht="14.25" thickTop="1" thickBot="1" x14ac:dyDescent="0.25">
      <c r="B6" s="48"/>
      <c r="C6" s="40" t="s">
        <v>8</v>
      </c>
      <c r="D6" s="3">
        <v>2822.52</v>
      </c>
      <c r="E6" s="4"/>
      <c r="F6" s="30">
        <f t="shared" si="0"/>
        <v>2822.52</v>
      </c>
      <c r="G6" s="13">
        <f t="shared" si="1"/>
        <v>5.9394327350594089E-3</v>
      </c>
    </row>
    <row r="7" spans="2:7" ht="14.25" thickTop="1" thickBot="1" x14ac:dyDescent="0.25">
      <c r="B7" s="48"/>
      <c r="C7" s="40" t="s">
        <v>16</v>
      </c>
      <c r="D7" s="3"/>
      <c r="E7" s="4">
        <v>2804.78</v>
      </c>
      <c r="F7" s="30">
        <f t="shared" si="0"/>
        <v>2804.78</v>
      </c>
      <c r="G7" s="13">
        <f t="shared" si="1"/>
        <v>5.9021024285531827E-3</v>
      </c>
    </row>
    <row r="8" spans="2:7" ht="14.25" thickTop="1" thickBot="1" x14ac:dyDescent="0.25">
      <c r="B8" s="48"/>
      <c r="C8" s="40" t="s">
        <v>20</v>
      </c>
      <c r="D8" s="3"/>
      <c r="E8" s="4">
        <v>16083.04</v>
      </c>
      <c r="F8" s="30">
        <f t="shared" si="0"/>
        <v>16083.04</v>
      </c>
      <c r="G8" s="13">
        <f t="shared" si="1"/>
        <v>3.3843563289284E-2</v>
      </c>
    </row>
    <row r="9" spans="2:7" ht="14.25" thickTop="1" thickBot="1" x14ac:dyDescent="0.25">
      <c r="B9" s="48"/>
      <c r="C9" s="40" t="s">
        <v>25</v>
      </c>
      <c r="D9" s="3"/>
      <c r="E9" s="4">
        <v>1678.69</v>
      </c>
      <c r="F9" s="30">
        <f t="shared" si="0"/>
        <v>1678.69</v>
      </c>
      <c r="G9" s="13">
        <f t="shared" si="1"/>
        <v>3.5324696859603756E-3</v>
      </c>
    </row>
    <row r="10" spans="2:7" ht="14.25" thickTop="1" thickBot="1" x14ac:dyDescent="0.25">
      <c r="B10" s="48"/>
      <c r="C10" s="40" t="s">
        <v>27</v>
      </c>
      <c r="D10" s="3"/>
      <c r="E10" s="4">
        <v>42707.67</v>
      </c>
      <c r="F10" s="10">
        <f t="shared" si="0"/>
        <v>42707.67</v>
      </c>
      <c r="G10" s="13">
        <f t="shared" si="1"/>
        <v>8.9869808977833518E-2</v>
      </c>
    </row>
    <row r="11" spans="2:7" ht="14.25" thickTop="1" thickBot="1" x14ac:dyDescent="0.25">
      <c r="B11" s="48"/>
      <c r="C11" s="40" t="s">
        <v>190</v>
      </c>
      <c r="D11" s="3"/>
      <c r="E11" s="4">
        <v>1030</v>
      </c>
      <c r="F11" s="30">
        <f t="shared" si="0"/>
        <v>1030</v>
      </c>
      <c r="G11" s="13">
        <f t="shared" si="1"/>
        <v>2.16743042285305E-3</v>
      </c>
    </row>
    <row r="12" spans="2:7" ht="14.25" thickTop="1" thickBot="1" x14ac:dyDescent="0.25">
      <c r="B12" s="48"/>
      <c r="C12" s="40" t="s">
        <v>28</v>
      </c>
      <c r="D12" s="3"/>
      <c r="E12" s="4">
        <v>178.25</v>
      </c>
      <c r="F12" s="30">
        <f t="shared" si="0"/>
        <v>178.25</v>
      </c>
      <c r="G12" s="13">
        <f t="shared" si="1"/>
        <v>3.7509172123646229E-4</v>
      </c>
    </row>
    <row r="13" spans="2:7" ht="14.25" thickTop="1" thickBot="1" x14ac:dyDescent="0.25">
      <c r="B13" s="48"/>
      <c r="C13" s="40" t="s">
        <v>30</v>
      </c>
      <c r="D13" s="3"/>
      <c r="E13" s="4">
        <v>6773.15</v>
      </c>
      <c r="F13" s="30">
        <f t="shared" si="0"/>
        <v>6773.15</v>
      </c>
      <c r="G13" s="13">
        <f t="shared" si="1"/>
        <v>1.4252748901502073E-2</v>
      </c>
    </row>
    <row r="14" spans="2:7" ht="14.25" thickTop="1" thickBot="1" x14ac:dyDescent="0.25">
      <c r="B14" s="48"/>
      <c r="C14" s="40" t="s">
        <v>32</v>
      </c>
      <c r="D14" s="3"/>
      <c r="E14" s="4">
        <v>1659.59</v>
      </c>
      <c r="F14" s="30">
        <f t="shared" si="0"/>
        <v>1659.59</v>
      </c>
      <c r="G14" s="13">
        <f t="shared" si="1"/>
        <v>3.4922775295754302E-3</v>
      </c>
    </row>
    <row r="15" spans="2:7" ht="14.25" thickTop="1" thickBot="1" x14ac:dyDescent="0.25">
      <c r="B15" s="48"/>
      <c r="C15" s="40" t="s">
        <v>34</v>
      </c>
      <c r="D15" s="3">
        <v>587.65</v>
      </c>
      <c r="E15" s="4"/>
      <c r="F15" s="30">
        <f t="shared" si="0"/>
        <v>587.65</v>
      </c>
      <c r="G15" s="13">
        <f t="shared" si="1"/>
        <v>1.2365927067860144E-3</v>
      </c>
    </row>
    <row r="16" spans="2:7" ht="14.25" thickTop="1" thickBot="1" x14ac:dyDescent="0.25">
      <c r="B16" s="48"/>
      <c r="C16" s="40" t="s">
        <v>41</v>
      </c>
      <c r="D16" s="3"/>
      <c r="E16" s="4">
        <v>17930.07</v>
      </c>
      <c r="F16" s="30">
        <f t="shared" si="0"/>
        <v>17930.07</v>
      </c>
      <c r="G16" s="13">
        <f t="shared" si="1"/>
        <v>3.7730271069791058E-2</v>
      </c>
    </row>
    <row r="17" spans="2:7" ht="14.25" thickTop="1" thickBot="1" x14ac:dyDescent="0.25">
      <c r="B17" s="48"/>
      <c r="C17" s="40" t="s">
        <v>42</v>
      </c>
      <c r="D17" s="3"/>
      <c r="E17" s="4">
        <v>89178.81</v>
      </c>
      <c r="F17" s="10">
        <f t="shared" si="0"/>
        <v>89178.81</v>
      </c>
      <c r="G17" s="13">
        <f t="shared" si="1"/>
        <v>0.18765909307556486</v>
      </c>
    </row>
    <row r="18" spans="2:7" ht="14.25" thickTop="1" thickBot="1" x14ac:dyDescent="0.25">
      <c r="B18" s="48"/>
      <c r="C18" s="40" t="s">
        <v>43</v>
      </c>
      <c r="D18" s="3">
        <v>29187.22</v>
      </c>
      <c r="E18" s="4">
        <v>58374.44</v>
      </c>
      <c r="F18" s="10">
        <f t="shared" si="0"/>
        <v>87561.66</v>
      </c>
      <c r="G18" s="13">
        <f t="shared" si="1"/>
        <v>0.18425612209661651</v>
      </c>
    </row>
    <row r="19" spans="2:7" ht="14.25" thickTop="1" thickBot="1" x14ac:dyDescent="0.25">
      <c r="B19" s="48"/>
      <c r="C19" s="40" t="s">
        <v>44</v>
      </c>
      <c r="D19" s="3"/>
      <c r="E19" s="4">
        <v>11708.28</v>
      </c>
      <c r="F19" s="30">
        <f t="shared" si="0"/>
        <v>11708.28</v>
      </c>
      <c r="G19" s="13">
        <f t="shared" si="1"/>
        <v>2.4637749777943602E-2</v>
      </c>
    </row>
    <row r="20" spans="2:7" ht="14.25" thickTop="1" thickBot="1" x14ac:dyDescent="0.25">
      <c r="B20" s="48"/>
      <c r="C20" s="40" t="s">
        <v>49</v>
      </c>
      <c r="D20" s="3">
        <v>2416.11</v>
      </c>
      <c r="E20" s="4">
        <v>761</v>
      </c>
      <c r="F20" s="30">
        <f t="shared" si="0"/>
        <v>3177.11</v>
      </c>
      <c r="G20" s="13">
        <f t="shared" si="1"/>
        <v>6.6855969618938391E-3</v>
      </c>
    </row>
    <row r="21" spans="2:7" ht="14.25" thickTop="1" thickBot="1" x14ac:dyDescent="0.25">
      <c r="B21" s="48"/>
      <c r="C21" s="40" t="s">
        <v>50</v>
      </c>
      <c r="D21" s="3">
        <v>226.17</v>
      </c>
      <c r="E21" s="4">
        <v>658.83</v>
      </c>
      <c r="F21" s="30">
        <f t="shared" si="0"/>
        <v>885</v>
      </c>
      <c r="G21" s="13">
        <f t="shared" si="1"/>
        <v>1.8623067225484945E-3</v>
      </c>
    </row>
    <row r="22" spans="2:7" ht="14.25" thickTop="1" thickBot="1" x14ac:dyDescent="0.25">
      <c r="B22" s="48"/>
      <c r="C22" s="40" t="s">
        <v>56</v>
      </c>
      <c r="D22" s="3"/>
      <c r="E22" s="4">
        <v>61316.87</v>
      </c>
      <c r="F22" s="10">
        <f t="shared" si="0"/>
        <v>61316.87</v>
      </c>
      <c r="G22" s="13">
        <f t="shared" si="1"/>
        <v>0.12902917424478205</v>
      </c>
    </row>
    <row r="23" spans="2:7" ht="14.25" thickTop="1" thickBot="1" x14ac:dyDescent="0.25">
      <c r="B23" s="48"/>
      <c r="C23" s="40" t="s">
        <v>57</v>
      </c>
      <c r="D23" s="3">
        <v>3455.63</v>
      </c>
      <c r="E23" s="4">
        <v>5459.56</v>
      </c>
      <c r="F23" s="30">
        <f t="shared" si="0"/>
        <v>8915.19</v>
      </c>
      <c r="G23" s="13">
        <f t="shared" si="1"/>
        <v>1.8760246632539113E-2</v>
      </c>
    </row>
    <row r="24" spans="2:7" ht="14.25" thickTop="1" thickBot="1" x14ac:dyDescent="0.25">
      <c r="B24" s="48"/>
      <c r="C24" s="40" t="s">
        <v>58</v>
      </c>
      <c r="D24" s="3">
        <v>56.52</v>
      </c>
      <c r="E24" s="4">
        <v>600.03</v>
      </c>
      <c r="F24" s="30">
        <f t="shared" si="0"/>
        <v>656.55</v>
      </c>
      <c r="G24" s="13">
        <f t="shared" si="1"/>
        <v>1.3815790719652135E-3</v>
      </c>
    </row>
    <row r="25" spans="2:7" ht="14.25" thickTop="1" thickBot="1" x14ac:dyDescent="0.25">
      <c r="B25" s="48"/>
      <c r="C25" s="40" t="s">
        <v>59</v>
      </c>
      <c r="D25" s="3">
        <v>1369.96</v>
      </c>
      <c r="E25" s="4">
        <v>3206.95</v>
      </c>
      <c r="F25" s="30">
        <f t="shared" si="0"/>
        <v>4576.91</v>
      </c>
      <c r="G25" s="13">
        <f t="shared" si="1"/>
        <v>9.6311980355925763E-3</v>
      </c>
    </row>
    <row r="26" spans="2:7" ht="14.25" thickTop="1" thickBot="1" x14ac:dyDescent="0.25">
      <c r="B26" s="48"/>
      <c r="C26" s="40" t="s">
        <v>62</v>
      </c>
      <c r="D26" s="3">
        <v>31.26</v>
      </c>
      <c r="E26" s="4"/>
      <c r="F26" s="30">
        <f t="shared" si="0"/>
        <v>31.26</v>
      </c>
      <c r="G26" s="13">
        <f t="shared" si="1"/>
        <v>6.5780461182899362E-5</v>
      </c>
    </row>
    <row r="27" spans="2:7" ht="14.25" thickTop="1" thickBot="1" x14ac:dyDescent="0.25">
      <c r="B27" s="48"/>
      <c r="C27" s="40" t="s">
        <v>64</v>
      </c>
      <c r="D27" s="3">
        <v>2438.7199999999998</v>
      </c>
      <c r="E27" s="4">
        <v>4942.84</v>
      </c>
      <c r="F27" s="30">
        <f t="shared" si="0"/>
        <v>7381.5599999999995</v>
      </c>
      <c r="G27" s="13">
        <f t="shared" si="1"/>
        <v>1.5533026904966173E-2</v>
      </c>
    </row>
    <row r="28" spans="2:7" ht="14.25" thickTop="1" thickBot="1" x14ac:dyDescent="0.25">
      <c r="B28" s="48"/>
      <c r="C28" s="40" t="s">
        <v>42</v>
      </c>
      <c r="D28" s="3">
        <v>2177.29</v>
      </c>
      <c r="E28" s="4">
        <v>2159.1799999999998</v>
      </c>
      <c r="F28" s="30">
        <f t="shared" si="0"/>
        <v>4336.4699999999993</v>
      </c>
      <c r="G28" s="13">
        <f t="shared" si="1"/>
        <v>9.1252398114461796E-3</v>
      </c>
    </row>
    <row r="29" spans="2:7" ht="14.25" thickTop="1" thickBot="1" x14ac:dyDescent="0.25">
      <c r="B29" s="48"/>
      <c r="C29" s="40" t="s">
        <v>70</v>
      </c>
      <c r="D29" s="3"/>
      <c r="E29" s="4">
        <v>5691.06</v>
      </c>
      <c r="F29" s="30">
        <f t="shared" si="0"/>
        <v>5691.06</v>
      </c>
      <c r="G29" s="13">
        <f t="shared" si="1"/>
        <v>1.197570541969134E-2</v>
      </c>
    </row>
    <row r="30" spans="2:7" ht="14.25" thickTop="1" thickBot="1" x14ac:dyDescent="0.25">
      <c r="B30" s="48"/>
      <c r="C30" s="40" t="s">
        <v>71</v>
      </c>
      <c r="D30" s="3"/>
      <c r="E30" s="4">
        <v>233.44</v>
      </c>
      <c r="F30" s="30">
        <f t="shared" si="0"/>
        <v>233.44</v>
      </c>
      <c r="G30" s="13">
        <f t="shared" si="1"/>
        <v>4.9122811447652041E-4</v>
      </c>
    </row>
    <row r="31" spans="2:7" ht="14.25" thickTop="1" thickBot="1" x14ac:dyDescent="0.25">
      <c r="B31" s="48"/>
      <c r="C31" s="40" t="s">
        <v>72</v>
      </c>
      <c r="D31" s="3"/>
      <c r="E31" s="4">
        <v>3504.42</v>
      </c>
      <c r="F31" s="30">
        <f t="shared" si="0"/>
        <v>3504.42</v>
      </c>
      <c r="G31" s="13">
        <f t="shared" si="1"/>
        <v>7.3743558470433842E-3</v>
      </c>
    </row>
    <row r="32" spans="2:7" ht="14.25" thickTop="1" thickBot="1" x14ac:dyDescent="0.25">
      <c r="B32" s="48"/>
      <c r="C32" s="40" t="s">
        <v>74</v>
      </c>
      <c r="D32" s="3">
        <v>18.68</v>
      </c>
      <c r="E32" s="4"/>
      <c r="F32" s="30">
        <f t="shared" si="0"/>
        <v>18.68</v>
      </c>
      <c r="G32" s="13">
        <f t="shared" si="1"/>
        <v>3.9308349804752402E-5</v>
      </c>
    </row>
    <row r="33" spans="2:7" ht="14.25" thickTop="1" thickBot="1" x14ac:dyDescent="0.25">
      <c r="B33" s="48"/>
      <c r="C33" s="40" t="s">
        <v>77</v>
      </c>
      <c r="D33" s="3"/>
      <c r="E33" s="4">
        <v>2028.47</v>
      </c>
      <c r="F33" s="30">
        <f t="shared" si="0"/>
        <v>2028.47</v>
      </c>
      <c r="G33" s="13">
        <f t="shared" si="1"/>
        <v>4.26851222315022E-3</v>
      </c>
    </row>
    <row r="34" spans="2:7" ht="14.25" thickTop="1" thickBot="1" x14ac:dyDescent="0.25">
      <c r="B34" s="48"/>
      <c r="C34" s="40" t="s">
        <v>67</v>
      </c>
      <c r="D34" s="3"/>
      <c r="E34" s="4">
        <v>788.74</v>
      </c>
      <c r="F34" s="30">
        <f t="shared" si="0"/>
        <v>788.74</v>
      </c>
      <c r="G34" s="13">
        <f t="shared" si="1"/>
        <v>1.6597466715738978E-3</v>
      </c>
    </row>
    <row r="35" spans="2:7" ht="14.25" thickTop="1" thickBot="1" x14ac:dyDescent="0.25">
      <c r="B35" s="48" t="s">
        <v>83</v>
      </c>
      <c r="C35" s="40" t="s">
        <v>6</v>
      </c>
      <c r="D35" s="3">
        <v>31920</v>
      </c>
      <c r="E35" s="4"/>
      <c r="F35" s="10">
        <f t="shared" si="0"/>
        <v>31920</v>
      </c>
      <c r="G35" s="13">
        <f t="shared" si="1"/>
        <v>6.7169300094630444E-2</v>
      </c>
    </row>
    <row r="36" spans="2:7" ht="14.25" thickTop="1" thickBot="1" x14ac:dyDescent="0.25">
      <c r="B36" s="48"/>
      <c r="C36" s="40" t="s">
        <v>55</v>
      </c>
      <c r="D36" s="3">
        <v>14539.73</v>
      </c>
      <c r="E36" s="4">
        <v>39467.599999999999</v>
      </c>
      <c r="F36" s="10">
        <f t="shared" si="0"/>
        <v>54007.33</v>
      </c>
      <c r="G36" s="13">
        <f t="shared" si="1"/>
        <v>0.11364769912530506</v>
      </c>
    </row>
    <row r="37" spans="2:7" ht="13.5" thickTop="1" x14ac:dyDescent="0.2">
      <c r="B37" s="36"/>
      <c r="C37" s="14"/>
      <c r="D37" s="5">
        <f>SUM(D4:D36)</f>
        <v>94291.34</v>
      </c>
      <c r="E37" s="5">
        <f t="shared" ref="E37:F37" si="2">SUM(E4:E36)</f>
        <v>380925.75999999995</v>
      </c>
      <c r="F37" s="5">
        <f t="shared" si="2"/>
        <v>475217.09999999992</v>
      </c>
      <c r="G37" s="37">
        <f>SUM(G4:G36)</f>
        <v>1.0000000000000002</v>
      </c>
    </row>
  </sheetData>
  <mergeCells count="3">
    <mergeCell ref="B4:B34"/>
    <mergeCell ref="B35:B36"/>
    <mergeCell ref="B1:G1"/>
  </mergeCells>
  <conditionalFormatting sqref="G4:G36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6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196</v>
      </c>
      <c r="C1" s="49"/>
      <c r="D1" s="49"/>
      <c r="E1" s="49"/>
      <c r="F1" s="49"/>
      <c r="G1" s="49"/>
    </row>
    <row r="3" spans="2:7" ht="14.25" customHeight="1" thickBot="1" x14ac:dyDescent="0.25">
      <c r="B3" s="32" t="s">
        <v>91</v>
      </c>
      <c r="C3" s="15" t="s">
        <v>88</v>
      </c>
      <c r="D3" s="26" t="s">
        <v>173</v>
      </c>
      <c r="E3" s="16" t="s">
        <v>1</v>
      </c>
      <c r="F3" s="16" t="s">
        <v>89</v>
      </c>
      <c r="G3" s="16" t="s">
        <v>92</v>
      </c>
    </row>
    <row r="4" spans="2:7" ht="14.25" customHeight="1" thickTop="1" thickBot="1" x14ac:dyDescent="0.25">
      <c r="B4" s="48" t="s">
        <v>188</v>
      </c>
      <c r="C4" s="40" t="s">
        <v>5</v>
      </c>
      <c r="D4" s="3">
        <v>789.62</v>
      </c>
      <c r="E4" s="4"/>
      <c r="F4" s="30">
        <f>SUM(D4,E4)</f>
        <v>789.62</v>
      </c>
      <c r="G4" s="13">
        <f>F4/$F$36</f>
        <v>1.5047595486209207E-3</v>
      </c>
    </row>
    <row r="5" spans="2:7" ht="14.25" thickTop="1" thickBot="1" x14ac:dyDescent="0.25">
      <c r="B5" s="48"/>
      <c r="C5" s="40" t="s">
        <v>10</v>
      </c>
      <c r="D5" s="3"/>
      <c r="E5" s="4">
        <v>2648</v>
      </c>
      <c r="F5" s="30">
        <f t="shared" ref="F5:F35" si="0">SUM(D5,E5)</f>
        <v>2648</v>
      </c>
      <c r="G5" s="13">
        <f t="shared" ref="G5:G35" si="1">F5/$F$36</f>
        <v>5.0462289262533846E-3</v>
      </c>
    </row>
    <row r="6" spans="2:7" ht="14.25" thickTop="1" thickBot="1" x14ac:dyDescent="0.25">
      <c r="B6" s="48"/>
      <c r="C6" s="40" t="s">
        <v>16</v>
      </c>
      <c r="D6" s="3"/>
      <c r="E6" s="4">
        <v>541.32000000000005</v>
      </c>
      <c r="F6" s="30">
        <f t="shared" si="0"/>
        <v>541.32000000000005</v>
      </c>
      <c r="G6" s="13">
        <f t="shared" si="1"/>
        <v>1.0315803030058468E-3</v>
      </c>
    </row>
    <row r="7" spans="2:7" ht="14.25" thickTop="1" thickBot="1" x14ac:dyDescent="0.25">
      <c r="B7" s="48"/>
      <c r="C7" s="40" t="s">
        <v>19</v>
      </c>
      <c r="D7" s="3"/>
      <c r="E7" s="4">
        <v>2644.04</v>
      </c>
      <c r="F7" s="30">
        <f t="shared" si="0"/>
        <v>2644.04</v>
      </c>
      <c r="G7" s="13">
        <f t="shared" si="1"/>
        <v>5.0386824509709213E-3</v>
      </c>
    </row>
    <row r="8" spans="2:7" ht="14.25" thickTop="1" thickBot="1" x14ac:dyDescent="0.25">
      <c r="B8" s="48"/>
      <c r="C8" s="40" t="s">
        <v>20</v>
      </c>
      <c r="D8" s="3"/>
      <c r="E8" s="4">
        <v>47944.63</v>
      </c>
      <c r="F8" s="10">
        <f t="shared" si="0"/>
        <v>47944.63</v>
      </c>
      <c r="G8" s="13">
        <f t="shared" si="1"/>
        <v>9.1366910409560353E-2</v>
      </c>
    </row>
    <row r="9" spans="2:7" ht="14.25" thickTop="1" thickBot="1" x14ac:dyDescent="0.25">
      <c r="B9" s="48"/>
      <c r="C9" s="40" t="s">
        <v>24</v>
      </c>
      <c r="D9" s="3"/>
      <c r="E9" s="4">
        <v>455.4</v>
      </c>
      <c r="F9" s="30">
        <f t="shared" si="0"/>
        <v>455.4</v>
      </c>
      <c r="G9" s="13">
        <f t="shared" si="1"/>
        <v>8.6784465748330488E-4</v>
      </c>
    </row>
    <row r="10" spans="2:7" ht="14.25" thickTop="1" thickBot="1" x14ac:dyDescent="0.25">
      <c r="B10" s="48"/>
      <c r="C10" s="40" t="s">
        <v>25</v>
      </c>
      <c r="D10" s="3"/>
      <c r="E10" s="4">
        <v>19053.669999999998</v>
      </c>
      <c r="F10" s="30">
        <f t="shared" si="0"/>
        <v>19053.669999999998</v>
      </c>
      <c r="G10" s="13">
        <f t="shared" si="1"/>
        <v>3.6310113559398158E-2</v>
      </c>
    </row>
    <row r="11" spans="2:7" ht="14.25" thickTop="1" thickBot="1" x14ac:dyDescent="0.25">
      <c r="B11" s="48"/>
      <c r="C11" s="40" t="s">
        <v>26</v>
      </c>
      <c r="D11" s="3"/>
      <c r="E11" s="4">
        <v>1850</v>
      </c>
      <c r="F11" s="30">
        <f t="shared" si="0"/>
        <v>1850</v>
      </c>
      <c r="G11" s="13">
        <f t="shared" si="1"/>
        <v>3.5254998163024025E-3</v>
      </c>
    </row>
    <row r="12" spans="2:7" ht="14.25" thickTop="1" thickBot="1" x14ac:dyDescent="0.25">
      <c r="B12" s="48"/>
      <c r="C12" s="40" t="s">
        <v>27</v>
      </c>
      <c r="D12" s="3"/>
      <c r="E12" s="4">
        <v>25858.880000000001</v>
      </c>
      <c r="F12" s="30">
        <f t="shared" si="0"/>
        <v>25858.880000000001</v>
      </c>
      <c r="G12" s="13">
        <f t="shared" si="1"/>
        <v>4.9278636048532908E-2</v>
      </c>
    </row>
    <row r="13" spans="2:7" ht="14.25" thickTop="1" thickBot="1" x14ac:dyDescent="0.25">
      <c r="B13" s="48"/>
      <c r="C13" s="40" t="s">
        <v>29</v>
      </c>
      <c r="D13" s="3"/>
      <c r="E13" s="4">
        <v>29374.68</v>
      </c>
      <c r="F13" s="10">
        <f t="shared" si="0"/>
        <v>29374.68</v>
      </c>
      <c r="G13" s="13">
        <f t="shared" si="1"/>
        <v>5.5978610239968571E-2</v>
      </c>
    </row>
    <row r="14" spans="2:7" ht="14.25" thickTop="1" thickBot="1" x14ac:dyDescent="0.25">
      <c r="B14" s="48"/>
      <c r="C14" s="40" t="s">
        <v>197</v>
      </c>
      <c r="D14" s="3"/>
      <c r="E14" s="4">
        <v>10432.75</v>
      </c>
      <c r="F14" s="30">
        <f t="shared" si="0"/>
        <v>10432.75</v>
      </c>
      <c r="G14" s="13">
        <f t="shared" si="1"/>
        <v>1.9881436869475078E-2</v>
      </c>
    </row>
    <row r="15" spans="2:7" ht="14.25" thickTop="1" thickBot="1" x14ac:dyDescent="0.25">
      <c r="B15" s="48"/>
      <c r="C15" s="40" t="s">
        <v>32</v>
      </c>
      <c r="D15" s="3"/>
      <c r="E15" s="4">
        <v>6143.02</v>
      </c>
      <c r="F15" s="30">
        <f t="shared" si="0"/>
        <v>6143.02</v>
      </c>
      <c r="G15" s="13">
        <f t="shared" si="1"/>
        <v>1.1706603179211884E-2</v>
      </c>
    </row>
    <row r="16" spans="2:7" ht="14.25" thickTop="1" thickBot="1" x14ac:dyDescent="0.25">
      <c r="B16" s="48"/>
      <c r="C16" s="40" t="s">
        <v>160</v>
      </c>
      <c r="D16" s="3">
        <v>1200</v>
      </c>
      <c r="E16" s="4"/>
      <c r="F16" s="30">
        <f t="shared" si="0"/>
        <v>1200</v>
      </c>
      <c r="G16" s="13">
        <f t="shared" si="1"/>
        <v>2.2868106916556124E-3</v>
      </c>
    </row>
    <row r="17" spans="2:7" ht="14.25" thickTop="1" thickBot="1" x14ac:dyDescent="0.25">
      <c r="B17" s="48"/>
      <c r="C17" s="40" t="s">
        <v>41</v>
      </c>
      <c r="D17" s="3">
        <v>16985.38</v>
      </c>
      <c r="E17" s="4">
        <v>32000.27</v>
      </c>
      <c r="F17" s="10">
        <f t="shared" si="0"/>
        <v>48985.65</v>
      </c>
      <c r="G17" s="13">
        <f t="shared" si="1"/>
        <v>9.3350756798083134E-2</v>
      </c>
    </row>
    <row r="18" spans="2:7" ht="14.25" thickTop="1" thickBot="1" x14ac:dyDescent="0.25">
      <c r="B18" s="48"/>
      <c r="C18" s="40" t="s">
        <v>42</v>
      </c>
      <c r="D18" s="3">
        <v>22508.81</v>
      </c>
      <c r="E18" s="4">
        <v>58895.79</v>
      </c>
      <c r="F18" s="10">
        <f t="shared" si="0"/>
        <v>81404.600000000006</v>
      </c>
      <c r="G18" s="13">
        <f t="shared" si="1"/>
        <v>0.15513075802495707</v>
      </c>
    </row>
    <row r="19" spans="2:7" ht="14.25" thickTop="1" thickBot="1" x14ac:dyDescent="0.25">
      <c r="B19" s="48"/>
      <c r="C19" s="40" t="s">
        <v>43</v>
      </c>
      <c r="D19" s="3">
        <v>3669.96</v>
      </c>
      <c r="E19" s="4">
        <v>15530.02</v>
      </c>
      <c r="F19" s="30">
        <f t="shared" si="0"/>
        <v>19199.98</v>
      </c>
      <c r="G19" s="13">
        <f t="shared" si="1"/>
        <v>3.658893295297827E-2</v>
      </c>
    </row>
    <row r="20" spans="2:7" ht="14.25" thickTop="1" thickBot="1" x14ac:dyDescent="0.25">
      <c r="B20" s="48"/>
      <c r="C20" s="40" t="s">
        <v>44</v>
      </c>
      <c r="D20" s="3"/>
      <c r="E20" s="4">
        <v>13382.66</v>
      </c>
      <c r="F20" s="30">
        <f t="shared" si="0"/>
        <v>13382.66</v>
      </c>
      <c r="G20" s="13">
        <f t="shared" si="1"/>
        <v>2.5503008308993248E-2</v>
      </c>
    </row>
    <row r="21" spans="2:7" ht="14.25" thickTop="1" thickBot="1" x14ac:dyDescent="0.25">
      <c r="B21" s="48"/>
      <c r="C21" s="40" t="s">
        <v>160</v>
      </c>
      <c r="D21" s="3"/>
      <c r="E21" s="4">
        <v>17500</v>
      </c>
      <c r="F21" s="30">
        <f t="shared" si="0"/>
        <v>17500</v>
      </c>
      <c r="G21" s="13">
        <f t="shared" si="1"/>
        <v>3.3349322586644352E-2</v>
      </c>
    </row>
    <row r="22" spans="2:7" ht="14.25" thickTop="1" thickBot="1" x14ac:dyDescent="0.25">
      <c r="B22" s="48"/>
      <c r="C22" s="40" t="s">
        <v>50</v>
      </c>
      <c r="D22" s="3"/>
      <c r="E22" s="4">
        <v>740</v>
      </c>
      <c r="F22" s="30">
        <f t="shared" si="0"/>
        <v>740</v>
      </c>
      <c r="G22" s="13">
        <f t="shared" si="1"/>
        <v>1.4101999265209611E-3</v>
      </c>
    </row>
    <row r="23" spans="2:7" ht="14.25" thickTop="1" thickBot="1" x14ac:dyDescent="0.25">
      <c r="B23" s="48"/>
      <c r="C23" s="40" t="s">
        <v>56</v>
      </c>
      <c r="D23" s="3">
        <v>3676.61</v>
      </c>
      <c r="E23" s="4">
        <v>21250.09</v>
      </c>
      <c r="F23" s="30">
        <f t="shared" si="0"/>
        <v>24926.7</v>
      </c>
      <c r="G23" s="13">
        <f t="shared" si="1"/>
        <v>4.75022033897433E-2</v>
      </c>
    </row>
    <row r="24" spans="2:7" ht="14.25" thickTop="1" thickBot="1" x14ac:dyDescent="0.25">
      <c r="B24" s="48"/>
      <c r="C24" s="40" t="s">
        <v>58</v>
      </c>
      <c r="D24" s="3">
        <v>120.13</v>
      </c>
      <c r="E24" s="4"/>
      <c r="F24" s="30">
        <f t="shared" si="0"/>
        <v>120.13</v>
      </c>
      <c r="G24" s="13">
        <f t="shared" si="1"/>
        <v>2.2892880699049059E-4</v>
      </c>
    </row>
    <row r="25" spans="2:7" ht="14.25" thickTop="1" thickBot="1" x14ac:dyDescent="0.25">
      <c r="B25" s="48"/>
      <c r="C25" s="40" t="s">
        <v>59</v>
      </c>
      <c r="D25" s="3">
        <v>3210.01</v>
      </c>
      <c r="E25" s="4"/>
      <c r="F25" s="30">
        <f t="shared" si="0"/>
        <v>3210.01</v>
      </c>
      <c r="G25" s="13">
        <f t="shared" si="1"/>
        <v>6.1172376569345278E-3</v>
      </c>
    </row>
    <row r="26" spans="2:7" ht="14.25" thickTop="1" thickBot="1" x14ac:dyDescent="0.25">
      <c r="B26" s="48"/>
      <c r="C26" s="40" t="s">
        <v>61</v>
      </c>
      <c r="D26" s="3"/>
      <c r="E26" s="4">
        <v>218.65</v>
      </c>
      <c r="F26" s="30">
        <f t="shared" si="0"/>
        <v>218.65</v>
      </c>
      <c r="G26" s="13">
        <f t="shared" si="1"/>
        <v>4.1667596477541638E-4</v>
      </c>
    </row>
    <row r="27" spans="2:7" ht="14.25" thickTop="1" thickBot="1" x14ac:dyDescent="0.25">
      <c r="B27" s="48"/>
      <c r="C27" s="40" t="s">
        <v>63</v>
      </c>
      <c r="D27" s="3"/>
      <c r="E27" s="4">
        <v>398.72</v>
      </c>
      <c r="F27" s="30">
        <f t="shared" si="0"/>
        <v>398.72</v>
      </c>
      <c r="G27" s="13">
        <f t="shared" si="1"/>
        <v>7.5983096581410487E-4</v>
      </c>
    </row>
    <row r="28" spans="2:7" ht="14.25" thickTop="1" thickBot="1" x14ac:dyDescent="0.25">
      <c r="B28" s="48"/>
      <c r="C28" s="40" t="s">
        <v>64</v>
      </c>
      <c r="D28" s="3">
        <v>6022.76</v>
      </c>
      <c r="E28" s="4">
        <v>3906.58</v>
      </c>
      <c r="F28" s="30">
        <f t="shared" si="0"/>
        <v>9929.34</v>
      </c>
      <c r="G28" s="13">
        <f t="shared" si="1"/>
        <v>1.8922100727569783E-2</v>
      </c>
    </row>
    <row r="29" spans="2:7" ht="14.25" thickTop="1" thickBot="1" x14ac:dyDescent="0.25">
      <c r="B29" s="48"/>
      <c r="C29" s="40" t="s">
        <v>40</v>
      </c>
      <c r="D29" s="3"/>
      <c r="E29" s="4">
        <v>399.48</v>
      </c>
      <c r="F29" s="30">
        <f t="shared" si="0"/>
        <v>399.48</v>
      </c>
      <c r="G29" s="13">
        <f t="shared" si="1"/>
        <v>7.6127927925215342E-4</v>
      </c>
    </row>
    <row r="30" spans="2:7" ht="14.25" thickTop="1" thickBot="1" x14ac:dyDescent="0.25">
      <c r="B30" s="48"/>
      <c r="C30" s="40" t="s">
        <v>72</v>
      </c>
      <c r="D30" s="3"/>
      <c r="E30" s="4">
        <v>992</v>
      </c>
      <c r="F30" s="30">
        <f t="shared" si="0"/>
        <v>992</v>
      </c>
      <c r="G30" s="13">
        <f t="shared" si="1"/>
        <v>1.8904301717686397E-3</v>
      </c>
    </row>
    <row r="31" spans="2:7" ht="14.25" thickTop="1" thickBot="1" x14ac:dyDescent="0.25">
      <c r="B31" s="48" t="s">
        <v>83</v>
      </c>
      <c r="C31" s="40" t="s">
        <v>12</v>
      </c>
      <c r="D31" s="3">
        <v>7409.49</v>
      </c>
      <c r="E31" s="4">
        <v>10661.6</v>
      </c>
      <c r="F31" s="30">
        <f t="shared" si="0"/>
        <v>18071.09</v>
      </c>
      <c r="G31" s="13">
        <f t="shared" si="1"/>
        <v>3.4437634851559019E-2</v>
      </c>
    </row>
    <row r="32" spans="2:7" ht="14.25" thickTop="1" thickBot="1" x14ac:dyDescent="0.25">
      <c r="B32" s="48"/>
      <c r="C32" s="40" t="s">
        <v>23</v>
      </c>
      <c r="D32" s="3">
        <v>1849</v>
      </c>
      <c r="E32" s="4"/>
      <c r="F32" s="30">
        <f t="shared" si="0"/>
        <v>1849</v>
      </c>
      <c r="G32" s="13">
        <f t="shared" si="1"/>
        <v>3.523594140726023E-3</v>
      </c>
    </row>
    <row r="33" spans="2:7" ht="14.25" thickTop="1" thickBot="1" x14ac:dyDescent="0.25">
      <c r="B33" s="48"/>
      <c r="C33" s="40" t="s">
        <v>30</v>
      </c>
      <c r="D33" s="3"/>
      <c r="E33" s="4">
        <v>628.15</v>
      </c>
      <c r="F33" s="30">
        <f t="shared" si="0"/>
        <v>628.15</v>
      </c>
      <c r="G33" s="13">
        <f t="shared" si="1"/>
        <v>1.197050113302894E-3</v>
      </c>
    </row>
    <row r="34" spans="2:7" ht="14.25" thickTop="1" thickBot="1" x14ac:dyDescent="0.25">
      <c r="B34" s="48"/>
      <c r="C34" s="40" t="s">
        <v>43</v>
      </c>
      <c r="D34" s="3">
        <v>27340.77</v>
      </c>
      <c r="E34" s="4">
        <v>23290.44</v>
      </c>
      <c r="F34" s="10">
        <f t="shared" si="0"/>
        <v>50631.21</v>
      </c>
      <c r="G34" s="13">
        <f t="shared" si="1"/>
        <v>9.648666029955047E-2</v>
      </c>
    </row>
    <row r="35" spans="2:7" ht="14.25" thickTop="1" thickBot="1" x14ac:dyDescent="0.25">
      <c r="B35" s="48"/>
      <c r="C35" s="40" t="s">
        <v>84</v>
      </c>
      <c r="D35" s="3">
        <v>25606.82</v>
      </c>
      <c r="E35" s="4">
        <v>57618.09</v>
      </c>
      <c r="F35" s="10">
        <f t="shared" si="0"/>
        <v>83224.91</v>
      </c>
      <c r="G35" s="13">
        <f t="shared" si="1"/>
        <v>0.15859967833339675</v>
      </c>
    </row>
    <row r="36" spans="2:7" ht="13.5" thickTop="1" x14ac:dyDescent="0.2">
      <c r="B36" s="36"/>
      <c r="C36" s="14"/>
      <c r="D36" s="5">
        <f>SUM(D4:D35)</f>
        <v>120389.36000000002</v>
      </c>
      <c r="E36" s="5">
        <f t="shared" ref="E36:F36" si="2">SUM(E4:E35)</f>
        <v>404358.92999999993</v>
      </c>
      <c r="F36" s="5">
        <f t="shared" si="2"/>
        <v>524748.29</v>
      </c>
      <c r="G36" s="37">
        <f>SUM(G4:G35)</f>
        <v>0.99999999999999978</v>
      </c>
    </row>
  </sheetData>
  <mergeCells count="3">
    <mergeCell ref="B4:B30"/>
    <mergeCell ref="B31:B35"/>
    <mergeCell ref="B1:G1"/>
  </mergeCells>
  <conditionalFormatting sqref="G4:G35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196</v>
      </c>
      <c r="C1" s="49"/>
      <c r="D1" s="49"/>
      <c r="E1" s="49"/>
      <c r="F1" s="49"/>
      <c r="G1" s="49"/>
    </row>
    <row r="3" spans="2:7" ht="14.25" customHeight="1" thickBot="1" x14ac:dyDescent="0.25">
      <c r="B3" s="32" t="s">
        <v>91</v>
      </c>
      <c r="C3" s="15" t="s">
        <v>88</v>
      </c>
      <c r="D3" s="26" t="s">
        <v>173</v>
      </c>
      <c r="E3" s="16" t="s">
        <v>1</v>
      </c>
      <c r="F3" s="16" t="s">
        <v>89</v>
      </c>
      <c r="G3" s="16" t="s">
        <v>92</v>
      </c>
    </row>
    <row r="4" spans="2:7" ht="14.25" customHeight="1" thickTop="1" thickBot="1" x14ac:dyDescent="0.25">
      <c r="B4" s="48" t="s">
        <v>188</v>
      </c>
      <c r="C4" s="40" t="s">
        <v>5</v>
      </c>
      <c r="D4" s="3">
        <v>2670.16</v>
      </c>
      <c r="E4" s="4"/>
      <c r="F4" s="30">
        <f>SUM(D4,E4)</f>
        <v>2670.16</v>
      </c>
      <c r="G4" s="13">
        <f>F4/$F$34</f>
        <v>8.4139291655788845E-3</v>
      </c>
    </row>
    <row r="5" spans="2:7" ht="14.25" thickTop="1" thickBot="1" x14ac:dyDescent="0.25">
      <c r="B5" s="48"/>
      <c r="C5" s="40" t="s">
        <v>19</v>
      </c>
      <c r="D5" s="3"/>
      <c r="E5" s="4">
        <v>3004.03</v>
      </c>
      <c r="F5" s="30">
        <f t="shared" ref="F5:F33" si="0">SUM(D5,E5)</f>
        <v>3004.03</v>
      </c>
      <c r="G5" s="13">
        <f t="shared" ref="G5:G33" si="1">F5/$F$34</f>
        <v>9.4659854208264445E-3</v>
      </c>
    </row>
    <row r="6" spans="2:7" ht="14.25" thickTop="1" thickBot="1" x14ac:dyDescent="0.25">
      <c r="B6" s="48"/>
      <c r="C6" s="40" t="s">
        <v>20</v>
      </c>
      <c r="D6" s="3">
        <v>522.4</v>
      </c>
      <c r="E6" s="4"/>
      <c r="F6" s="30">
        <f t="shared" si="0"/>
        <v>522.4</v>
      </c>
      <c r="G6" s="13">
        <f t="shared" si="1"/>
        <v>1.6461322902366934E-3</v>
      </c>
    </row>
    <row r="7" spans="2:7" ht="14.25" thickTop="1" thickBot="1" x14ac:dyDescent="0.25">
      <c r="B7" s="48"/>
      <c r="C7" s="40" t="s">
        <v>25</v>
      </c>
      <c r="D7" s="3">
        <v>319.3</v>
      </c>
      <c r="E7" s="4">
        <v>2763.57</v>
      </c>
      <c r="F7" s="30">
        <f t="shared" si="0"/>
        <v>3082.8700000000003</v>
      </c>
      <c r="G7" s="13">
        <f t="shared" si="1"/>
        <v>9.7144177902029026E-3</v>
      </c>
    </row>
    <row r="8" spans="2:7" ht="14.25" thickTop="1" thickBot="1" x14ac:dyDescent="0.25">
      <c r="B8" s="48"/>
      <c r="C8" s="40" t="s">
        <v>27</v>
      </c>
      <c r="D8" s="3"/>
      <c r="E8" s="4">
        <v>354.89</v>
      </c>
      <c r="F8" s="30">
        <f t="shared" si="0"/>
        <v>354.89</v>
      </c>
      <c r="G8" s="13">
        <f t="shared" si="1"/>
        <v>1.1182922826992727E-3</v>
      </c>
    </row>
    <row r="9" spans="2:7" ht="14.25" thickTop="1" thickBot="1" x14ac:dyDescent="0.25">
      <c r="B9" s="48"/>
      <c r="C9" s="40" t="s">
        <v>29</v>
      </c>
      <c r="D9" s="3"/>
      <c r="E9" s="4">
        <v>4276.74</v>
      </c>
      <c r="F9" s="30">
        <f t="shared" si="0"/>
        <v>4276.74</v>
      </c>
      <c r="G9" s="13">
        <f t="shared" si="1"/>
        <v>1.3476416177157113E-2</v>
      </c>
    </row>
    <row r="10" spans="2:7" ht="14.25" thickTop="1" thickBot="1" x14ac:dyDescent="0.25">
      <c r="B10" s="48"/>
      <c r="C10" s="40" t="s">
        <v>30</v>
      </c>
      <c r="D10" s="3"/>
      <c r="E10" s="4">
        <v>261.08</v>
      </c>
      <c r="F10" s="30">
        <f t="shared" si="0"/>
        <v>261.08</v>
      </c>
      <c r="G10" s="13">
        <f t="shared" si="1"/>
        <v>8.2268801365810852E-4</v>
      </c>
    </row>
    <row r="11" spans="2:7" ht="14.25" thickTop="1" thickBot="1" x14ac:dyDescent="0.25">
      <c r="B11" s="48"/>
      <c r="C11" s="40" t="s">
        <v>31</v>
      </c>
      <c r="D11" s="3"/>
      <c r="E11" s="4">
        <v>865</v>
      </c>
      <c r="F11" s="30">
        <f t="shared" si="0"/>
        <v>865</v>
      </c>
      <c r="G11" s="13">
        <f t="shared" si="1"/>
        <v>2.7256976092165769E-3</v>
      </c>
    </row>
    <row r="12" spans="2:7" ht="14.25" thickTop="1" thickBot="1" x14ac:dyDescent="0.25">
      <c r="B12" s="48"/>
      <c r="C12" s="40" t="s">
        <v>32</v>
      </c>
      <c r="D12" s="3"/>
      <c r="E12" s="4">
        <v>483.65</v>
      </c>
      <c r="F12" s="30">
        <f t="shared" si="0"/>
        <v>483.65</v>
      </c>
      <c r="G12" s="13">
        <f t="shared" si="1"/>
        <v>1.5240273395347947E-3</v>
      </c>
    </row>
    <row r="13" spans="2:7" ht="14.25" thickTop="1" thickBot="1" x14ac:dyDescent="0.25">
      <c r="B13" s="48"/>
      <c r="C13" s="40" t="s">
        <v>33</v>
      </c>
      <c r="D13" s="3">
        <v>3582</v>
      </c>
      <c r="E13" s="4"/>
      <c r="F13" s="30">
        <f t="shared" si="0"/>
        <v>3582</v>
      </c>
      <c r="G13" s="13">
        <f t="shared" si="1"/>
        <v>1.1287224088108415E-2</v>
      </c>
    </row>
    <row r="14" spans="2:7" ht="14.25" thickTop="1" thickBot="1" x14ac:dyDescent="0.25">
      <c r="B14" s="48"/>
      <c r="C14" s="40" t="s">
        <v>34</v>
      </c>
      <c r="D14" s="3">
        <v>833.6</v>
      </c>
      <c r="E14" s="4"/>
      <c r="F14" s="30">
        <f t="shared" si="0"/>
        <v>833.6</v>
      </c>
      <c r="G14" s="13">
        <f t="shared" si="1"/>
        <v>2.6267532104542646E-3</v>
      </c>
    </row>
    <row r="15" spans="2:7" ht="14.25" thickTop="1" thickBot="1" x14ac:dyDescent="0.25">
      <c r="B15" s="48"/>
      <c r="C15" s="40" t="s">
        <v>159</v>
      </c>
      <c r="D15" s="3">
        <v>1930.13</v>
      </c>
      <c r="E15" s="4">
        <v>123.55</v>
      </c>
      <c r="F15" s="30">
        <f t="shared" si="0"/>
        <v>2053.6800000000003</v>
      </c>
      <c r="G15" s="13">
        <f t="shared" si="1"/>
        <v>6.4713418105154926E-3</v>
      </c>
    </row>
    <row r="16" spans="2:7" ht="14.25" thickTop="1" thickBot="1" x14ac:dyDescent="0.25">
      <c r="B16" s="48"/>
      <c r="C16" s="40" t="s">
        <v>41</v>
      </c>
      <c r="D16" s="3">
        <v>6601.19</v>
      </c>
      <c r="E16" s="4">
        <v>18625.990000000002</v>
      </c>
      <c r="F16" s="10">
        <f t="shared" si="0"/>
        <v>25227.18</v>
      </c>
      <c r="G16" s="13">
        <f t="shared" si="1"/>
        <v>7.9493253425752891E-2</v>
      </c>
    </row>
    <row r="17" spans="2:7" ht="14.25" thickTop="1" thickBot="1" x14ac:dyDescent="0.25">
      <c r="B17" s="48"/>
      <c r="C17" s="40" t="s">
        <v>42</v>
      </c>
      <c r="D17" s="3">
        <v>18842.16</v>
      </c>
      <c r="E17" s="4">
        <v>21528.05</v>
      </c>
      <c r="F17" s="10">
        <f t="shared" si="0"/>
        <v>40370.21</v>
      </c>
      <c r="G17" s="13">
        <f t="shared" si="1"/>
        <v>0.12721038714516897</v>
      </c>
    </row>
    <row r="18" spans="2:7" ht="14.25" thickTop="1" thickBot="1" x14ac:dyDescent="0.25">
      <c r="B18" s="48"/>
      <c r="C18" s="40" t="s">
        <v>43</v>
      </c>
      <c r="D18" s="3">
        <v>30598.639999999999</v>
      </c>
      <c r="E18" s="4">
        <v>72809.38</v>
      </c>
      <c r="F18" s="10">
        <f t="shared" si="0"/>
        <v>103408.02</v>
      </c>
      <c r="G18" s="13">
        <f t="shared" si="1"/>
        <v>0.3258485466911214</v>
      </c>
    </row>
    <row r="19" spans="2:7" ht="14.25" thickTop="1" thickBot="1" x14ac:dyDescent="0.25">
      <c r="B19" s="48"/>
      <c r="C19" s="40" t="s">
        <v>38</v>
      </c>
      <c r="D19" s="3"/>
      <c r="E19" s="4">
        <v>3300</v>
      </c>
      <c r="F19" s="30">
        <f t="shared" si="0"/>
        <v>3300</v>
      </c>
      <c r="G19" s="13">
        <f t="shared" si="1"/>
        <v>1.0398615156548791E-2</v>
      </c>
    </row>
    <row r="20" spans="2:7" ht="14.25" thickTop="1" thickBot="1" x14ac:dyDescent="0.25">
      <c r="B20" s="48"/>
      <c r="C20" s="40" t="s">
        <v>49</v>
      </c>
      <c r="D20" s="3"/>
      <c r="E20" s="4">
        <v>17072.16</v>
      </c>
      <c r="F20" s="10">
        <f t="shared" si="0"/>
        <v>17072.16</v>
      </c>
      <c r="G20" s="13">
        <f t="shared" si="1"/>
        <v>5.37960065851594E-2</v>
      </c>
    </row>
    <row r="21" spans="2:7" ht="14.25" thickTop="1" thickBot="1" x14ac:dyDescent="0.25">
      <c r="B21" s="48"/>
      <c r="C21" s="40" t="s">
        <v>50</v>
      </c>
      <c r="D21" s="3">
        <v>9429.58</v>
      </c>
      <c r="E21" s="4">
        <v>15250.47</v>
      </c>
      <c r="F21" s="10">
        <f t="shared" si="0"/>
        <v>24680.05</v>
      </c>
      <c r="G21" s="13">
        <f t="shared" si="1"/>
        <v>7.7769194543752113E-2</v>
      </c>
    </row>
    <row r="22" spans="2:7" ht="14.25" thickTop="1" thickBot="1" x14ac:dyDescent="0.25">
      <c r="B22" s="48"/>
      <c r="C22" s="40" t="s">
        <v>162</v>
      </c>
      <c r="D22" s="3">
        <v>536.12</v>
      </c>
      <c r="E22" s="4"/>
      <c r="F22" s="30">
        <f t="shared" si="0"/>
        <v>536.12</v>
      </c>
      <c r="G22" s="13">
        <f t="shared" si="1"/>
        <v>1.6893653205239205E-3</v>
      </c>
    </row>
    <row r="23" spans="2:7" ht="14.25" thickTop="1" thickBot="1" x14ac:dyDescent="0.25">
      <c r="B23" s="48"/>
      <c r="C23" s="40" t="s">
        <v>56</v>
      </c>
      <c r="D23" s="3">
        <v>13852.01</v>
      </c>
      <c r="E23" s="4">
        <v>19461.87</v>
      </c>
      <c r="F23" s="10">
        <f t="shared" si="0"/>
        <v>33313.879999999997</v>
      </c>
      <c r="G23" s="13">
        <f t="shared" si="1"/>
        <v>0.10497521742165079</v>
      </c>
    </row>
    <row r="24" spans="2:7" ht="14.25" thickTop="1" thickBot="1" x14ac:dyDescent="0.25">
      <c r="B24" s="48"/>
      <c r="C24" s="40" t="s">
        <v>57</v>
      </c>
      <c r="D24" s="3"/>
      <c r="E24" s="4">
        <v>6759.97</v>
      </c>
      <c r="F24" s="30">
        <f t="shared" si="0"/>
        <v>6759.97</v>
      </c>
      <c r="G24" s="13">
        <f t="shared" si="1"/>
        <v>2.1301311060550041E-2</v>
      </c>
    </row>
    <row r="25" spans="2:7" ht="14.25" thickTop="1" thickBot="1" x14ac:dyDescent="0.25">
      <c r="B25" s="48"/>
      <c r="C25" s="40" t="s">
        <v>58</v>
      </c>
      <c r="D25" s="3"/>
      <c r="E25" s="4">
        <v>513.14</v>
      </c>
      <c r="F25" s="30">
        <f t="shared" si="0"/>
        <v>513.14</v>
      </c>
      <c r="G25" s="13">
        <f t="shared" si="1"/>
        <v>1.6169531458883172E-3</v>
      </c>
    </row>
    <row r="26" spans="2:7" ht="14.25" thickTop="1" thickBot="1" x14ac:dyDescent="0.25">
      <c r="B26" s="48"/>
      <c r="C26" s="40" t="s">
        <v>64</v>
      </c>
      <c r="D26" s="3">
        <v>2934.2</v>
      </c>
      <c r="E26" s="4">
        <v>5688.84</v>
      </c>
      <c r="F26" s="30">
        <f t="shared" si="0"/>
        <v>8623.0400000000009</v>
      </c>
      <c r="G26" s="13">
        <f t="shared" si="1"/>
        <v>2.7172022557432271E-2</v>
      </c>
    </row>
    <row r="27" spans="2:7" ht="14.25" thickTop="1" thickBot="1" x14ac:dyDescent="0.25">
      <c r="B27" s="48"/>
      <c r="C27" s="40" t="s">
        <v>67</v>
      </c>
      <c r="D27" s="3"/>
      <c r="E27" s="4">
        <v>114.48</v>
      </c>
      <c r="F27" s="30">
        <f t="shared" si="0"/>
        <v>114.48</v>
      </c>
      <c r="G27" s="13">
        <f t="shared" si="1"/>
        <v>3.6073741306718351E-4</v>
      </c>
    </row>
    <row r="28" spans="2:7" ht="14.25" thickTop="1" thickBot="1" x14ac:dyDescent="0.25">
      <c r="B28" s="48"/>
      <c r="C28" s="40" t="s">
        <v>70</v>
      </c>
      <c r="D28" s="3">
        <v>2940.83</v>
      </c>
      <c r="E28" s="4">
        <v>5881.66</v>
      </c>
      <c r="F28" s="30">
        <f t="shared" si="0"/>
        <v>8822.49</v>
      </c>
      <c r="G28" s="13">
        <f t="shared" si="1"/>
        <v>2.7800508555303072E-2</v>
      </c>
    </row>
    <row r="29" spans="2:7" ht="14.25" thickTop="1" thickBot="1" x14ac:dyDescent="0.25">
      <c r="B29" s="48"/>
      <c r="C29" s="40" t="s">
        <v>71</v>
      </c>
      <c r="D29" s="3">
        <v>422.55</v>
      </c>
      <c r="E29" s="4">
        <v>550.37</v>
      </c>
      <c r="F29" s="30">
        <f t="shared" si="0"/>
        <v>972.92000000000007</v>
      </c>
      <c r="G29" s="13">
        <f t="shared" si="1"/>
        <v>3.0657638357907426E-3</v>
      </c>
    </row>
    <row r="30" spans="2:7" ht="14.25" thickTop="1" thickBot="1" x14ac:dyDescent="0.25">
      <c r="B30" s="48"/>
      <c r="C30" s="40" t="s">
        <v>72</v>
      </c>
      <c r="D30" s="3"/>
      <c r="E30" s="4">
        <v>4287.5200000000004</v>
      </c>
      <c r="F30" s="30">
        <f t="shared" si="0"/>
        <v>4287.5200000000004</v>
      </c>
      <c r="G30" s="13">
        <f t="shared" si="1"/>
        <v>1.3510384986668509E-2</v>
      </c>
    </row>
    <row r="31" spans="2:7" ht="14.25" thickTop="1" thickBot="1" x14ac:dyDescent="0.25">
      <c r="B31" s="48"/>
      <c r="C31" s="40" t="s">
        <v>77</v>
      </c>
      <c r="D31" s="3">
        <v>34.380000000000003</v>
      </c>
      <c r="E31" s="4"/>
      <c r="F31" s="30">
        <f t="shared" si="0"/>
        <v>34.380000000000003</v>
      </c>
      <c r="G31" s="13">
        <f t="shared" si="1"/>
        <v>1.083346633582265E-4</v>
      </c>
    </row>
    <row r="32" spans="2:7" ht="14.25" thickTop="1" thickBot="1" x14ac:dyDescent="0.25">
      <c r="B32" s="48"/>
      <c r="C32" s="40" t="s">
        <v>74</v>
      </c>
      <c r="D32" s="3">
        <v>44.29</v>
      </c>
      <c r="E32" s="4"/>
      <c r="F32" s="30">
        <f t="shared" si="0"/>
        <v>44.29</v>
      </c>
      <c r="G32" s="13">
        <f t="shared" si="1"/>
        <v>1.3956201978289272E-4</v>
      </c>
    </row>
    <row r="33" spans="2:7" ht="22.5" thickTop="1" thickBot="1" x14ac:dyDescent="0.25">
      <c r="B33" s="40" t="s">
        <v>83</v>
      </c>
      <c r="C33" s="40" t="s">
        <v>6</v>
      </c>
      <c r="D33" s="3">
        <v>17280</v>
      </c>
      <c r="E33" s="4"/>
      <c r="F33" s="10">
        <f t="shared" si="0"/>
        <v>17280</v>
      </c>
      <c r="G33" s="13">
        <f t="shared" si="1"/>
        <v>5.4450930274291855E-2</v>
      </c>
    </row>
    <row r="34" spans="2:7" ht="13.5" thickTop="1" x14ac:dyDescent="0.2">
      <c r="B34" s="36"/>
      <c r="C34" s="14"/>
      <c r="D34" s="5">
        <f>SUM(D4:D33)</f>
        <v>113373.54</v>
      </c>
      <c r="E34" s="5">
        <f t="shared" ref="E34:F34" si="2">SUM(E4:E33)</f>
        <v>203976.41</v>
      </c>
      <c r="F34" s="5">
        <f t="shared" si="2"/>
        <v>317349.9499999999</v>
      </c>
      <c r="G34" s="37">
        <f>SUM(G4:G33)</f>
        <v>1.0000000000000002</v>
      </c>
    </row>
  </sheetData>
  <mergeCells count="2">
    <mergeCell ref="B1:G1"/>
    <mergeCell ref="B4:B32"/>
  </mergeCells>
  <conditionalFormatting sqref="G4:G33">
    <cfRule type="cellIs" dxfId="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showGridLines="0" zoomScale="80" zoomScaleNormal="80" workbookViewId="0">
      <selection activeCell="B1" sqref="B1:G1"/>
    </sheetView>
  </sheetViews>
  <sheetFormatPr defaultRowHeight="12.75" x14ac:dyDescent="0.2"/>
  <cols>
    <col min="2" max="2" width="54.28515625" style="33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196</v>
      </c>
      <c r="C1" s="49"/>
      <c r="D1" s="49"/>
      <c r="E1" s="49"/>
      <c r="F1" s="49"/>
      <c r="G1" s="49"/>
    </row>
    <row r="3" spans="2:7" ht="14.25" customHeight="1" thickBot="1" x14ac:dyDescent="0.25">
      <c r="B3" s="32" t="s">
        <v>91</v>
      </c>
      <c r="C3" s="15" t="s">
        <v>88</v>
      </c>
      <c r="D3" s="26" t="s">
        <v>173</v>
      </c>
      <c r="E3" s="16" t="s">
        <v>1</v>
      </c>
      <c r="F3" s="16" t="s">
        <v>89</v>
      </c>
      <c r="G3" s="16" t="s">
        <v>92</v>
      </c>
    </row>
    <row r="4" spans="2:7" ht="14.25" customHeight="1" thickTop="1" thickBot="1" x14ac:dyDescent="0.25">
      <c r="B4" s="48" t="s">
        <v>188</v>
      </c>
      <c r="C4" s="40" t="s">
        <v>5</v>
      </c>
      <c r="D4" s="3">
        <v>1834.83</v>
      </c>
      <c r="E4" s="4"/>
      <c r="F4" s="30">
        <f>SUM(D4,E4)</f>
        <v>1834.83</v>
      </c>
      <c r="G4" s="13">
        <f>F4/$F$43</f>
        <v>1.8565843601474352E-3</v>
      </c>
    </row>
    <row r="5" spans="2:7" ht="14.25" thickTop="1" thickBot="1" x14ac:dyDescent="0.25">
      <c r="B5" s="48"/>
      <c r="C5" s="40" t="s">
        <v>6</v>
      </c>
      <c r="D5" s="3">
        <v>2400</v>
      </c>
      <c r="E5" s="4"/>
      <c r="F5" s="30">
        <f t="shared" ref="F5:F42" si="0">SUM(D5,E5)</f>
        <v>2400</v>
      </c>
      <c r="G5" s="13">
        <f t="shared" ref="G5:G42" si="1">F5/$F$43</f>
        <v>2.4284552053072191E-3</v>
      </c>
    </row>
    <row r="6" spans="2:7" ht="14.25" thickTop="1" thickBot="1" x14ac:dyDescent="0.25">
      <c r="B6" s="48"/>
      <c r="C6" s="40" t="s">
        <v>14</v>
      </c>
      <c r="D6" s="3"/>
      <c r="E6" s="4">
        <v>700.1</v>
      </c>
      <c r="F6" s="30">
        <f t="shared" si="0"/>
        <v>700.1</v>
      </c>
      <c r="G6" s="13">
        <f t="shared" si="1"/>
        <v>7.0840062051482668E-4</v>
      </c>
    </row>
    <row r="7" spans="2:7" ht="14.25" thickTop="1" thickBot="1" x14ac:dyDescent="0.25">
      <c r="B7" s="48"/>
      <c r="C7" s="40" t="s">
        <v>16</v>
      </c>
      <c r="D7" s="3"/>
      <c r="E7" s="4">
        <v>5119.63</v>
      </c>
      <c r="F7" s="30">
        <f t="shared" si="0"/>
        <v>5119.63</v>
      </c>
      <c r="G7" s="13">
        <f t="shared" si="1"/>
        <v>5.180330051144582E-3</v>
      </c>
    </row>
    <row r="8" spans="2:7" ht="14.25" thickTop="1" thickBot="1" x14ac:dyDescent="0.25">
      <c r="B8" s="48"/>
      <c r="C8" s="40" t="s">
        <v>19</v>
      </c>
      <c r="D8" s="3"/>
      <c r="E8" s="4">
        <v>123.6</v>
      </c>
      <c r="F8" s="30">
        <f t="shared" si="0"/>
        <v>123.6</v>
      </c>
      <c r="G8" s="13">
        <f t="shared" si="1"/>
        <v>1.2506544307332176E-4</v>
      </c>
    </row>
    <row r="9" spans="2:7" ht="14.25" thickTop="1" thickBot="1" x14ac:dyDescent="0.25">
      <c r="B9" s="48"/>
      <c r="C9" s="40" t="s">
        <v>20</v>
      </c>
      <c r="D9" s="3"/>
      <c r="E9" s="4">
        <v>5132</v>
      </c>
      <c r="F9" s="30">
        <f t="shared" si="0"/>
        <v>5132</v>
      </c>
      <c r="G9" s="13">
        <f t="shared" si="1"/>
        <v>5.1928467140152697E-3</v>
      </c>
    </row>
    <row r="10" spans="2:7" ht="14.25" thickTop="1" thickBot="1" x14ac:dyDescent="0.25">
      <c r="B10" s="48"/>
      <c r="C10" s="40" t="s">
        <v>21</v>
      </c>
      <c r="D10" s="3"/>
      <c r="E10" s="4">
        <v>2862.45</v>
      </c>
      <c r="F10" s="30">
        <f t="shared" si="0"/>
        <v>2862.45</v>
      </c>
      <c r="G10" s="13">
        <f t="shared" si="1"/>
        <v>2.8963881676798537E-3</v>
      </c>
    </row>
    <row r="11" spans="2:7" ht="14.25" thickTop="1" thickBot="1" x14ac:dyDescent="0.25">
      <c r="B11" s="48"/>
      <c r="C11" s="40" t="s">
        <v>22</v>
      </c>
      <c r="D11" s="3"/>
      <c r="E11" s="4">
        <v>65.06</v>
      </c>
      <c r="F11" s="30">
        <f t="shared" si="0"/>
        <v>65.06</v>
      </c>
      <c r="G11" s="13">
        <f t="shared" si="1"/>
        <v>6.5831373190536525E-5</v>
      </c>
    </row>
    <row r="12" spans="2:7" ht="14.25" thickTop="1" thickBot="1" x14ac:dyDescent="0.25">
      <c r="B12" s="48"/>
      <c r="C12" s="40" t="s">
        <v>23</v>
      </c>
      <c r="D12" s="3"/>
      <c r="E12" s="4">
        <v>36</v>
      </c>
      <c r="F12" s="30">
        <f t="shared" si="0"/>
        <v>36</v>
      </c>
      <c r="G12" s="13">
        <f t="shared" si="1"/>
        <v>3.6426828079608281E-5</v>
      </c>
    </row>
    <row r="13" spans="2:7" ht="14.25" thickTop="1" thickBot="1" x14ac:dyDescent="0.25">
      <c r="B13" s="48"/>
      <c r="C13" s="40" t="s">
        <v>24</v>
      </c>
      <c r="D13" s="3"/>
      <c r="E13" s="4">
        <v>409.5</v>
      </c>
      <c r="F13" s="30">
        <f t="shared" si="0"/>
        <v>409.5</v>
      </c>
      <c r="G13" s="13">
        <f t="shared" si="1"/>
        <v>4.1435516940554421E-4</v>
      </c>
    </row>
    <row r="14" spans="2:7" ht="14.25" thickTop="1" thickBot="1" x14ac:dyDescent="0.25">
      <c r="B14" s="48"/>
      <c r="C14" s="40" t="s">
        <v>25</v>
      </c>
      <c r="D14" s="3"/>
      <c r="E14" s="4">
        <v>29596.6</v>
      </c>
      <c r="F14" s="30">
        <f t="shared" si="0"/>
        <v>29596.6</v>
      </c>
      <c r="G14" s="13">
        <f t="shared" si="1"/>
        <v>2.9947507220581513E-2</v>
      </c>
    </row>
    <row r="15" spans="2:7" ht="14.25" thickTop="1" thickBot="1" x14ac:dyDescent="0.25">
      <c r="B15" s="48"/>
      <c r="C15" s="40" t="s">
        <v>27</v>
      </c>
      <c r="D15" s="3"/>
      <c r="E15" s="4">
        <v>472.18</v>
      </c>
      <c r="F15" s="30">
        <f t="shared" si="0"/>
        <v>472.18</v>
      </c>
      <c r="G15" s="13">
        <f t="shared" si="1"/>
        <v>4.7777832451748444E-4</v>
      </c>
    </row>
    <row r="16" spans="2:7" ht="14.25" thickTop="1" thickBot="1" x14ac:dyDescent="0.25">
      <c r="B16" s="48"/>
      <c r="C16" s="40" t="s">
        <v>28</v>
      </c>
      <c r="D16" s="3"/>
      <c r="E16" s="4">
        <v>1091.21</v>
      </c>
      <c r="F16" s="30">
        <f t="shared" si="0"/>
        <v>1091.21</v>
      </c>
      <c r="G16" s="13">
        <f t="shared" si="1"/>
        <v>1.1041477519097044E-3</v>
      </c>
    </row>
    <row r="17" spans="2:7" ht="14.25" thickTop="1" thickBot="1" x14ac:dyDescent="0.25">
      <c r="B17" s="48"/>
      <c r="C17" s="40" t="s">
        <v>158</v>
      </c>
      <c r="D17" s="3"/>
      <c r="E17" s="4">
        <v>1523.5</v>
      </c>
      <c r="F17" s="30">
        <f t="shared" si="0"/>
        <v>1523.5</v>
      </c>
      <c r="G17" s="13">
        <f t="shared" si="1"/>
        <v>1.5415631272023118E-3</v>
      </c>
    </row>
    <row r="18" spans="2:7" ht="14.25" thickTop="1" thickBot="1" x14ac:dyDescent="0.25">
      <c r="B18" s="48"/>
      <c r="C18" s="40" t="s">
        <v>29</v>
      </c>
      <c r="D18" s="3"/>
      <c r="E18" s="4">
        <v>4884.09</v>
      </c>
      <c r="F18" s="30">
        <f t="shared" si="0"/>
        <v>4884.09</v>
      </c>
      <c r="G18" s="13">
        <f t="shared" si="1"/>
        <v>4.9419974098703894E-3</v>
      </c>
    </row>
    <row r="19" spans="2:7" ht="14.25" thickTop="1" thickBot="1" x14ac:dyDescent="0.25">
      <c r="B19" s="48"/>
      <c r="C19" s="40" t="s">
        <v>30</v>
      </c>
      <c r="D19" s="3"/>
      <c r="E19" s="4">
        <v>13938.67</v>
      </c>
      <c r="F19" s="30">
        <f t="shared" si="0"/>
        <v>13938.67</v>
      </c>
      <c r="G19" s="13">
        <f t="shared" si="1"/>
        <v>1.4103931548566489E-2</v>
      </c>
    </row>
    <row r="20" spans="2:7" ht="14.25" thickTop="1" thickBot="1" x14ac:dyDescent="0.25">
      <c r="B20" s="48"/>
      <c r="C20" s="40" t="s">
        <v>31</v>
      </c>
      <c r="D20" s="3"/>
      <c r="E20" s="4">
        <v>212.57</v>
      </c>
      <c r="F20" s="30">
        <f t="shared" si="0"/>
        <v>212.57</v>
      </c>
      <c r="G20" s="13">
        <f t="shared" si="1"/>
        <v>2.1509030124673147E-4</v>
      </c>
    </row>
    <row r="21" spans="2:7" ht="14.25" thickTop="1" thickBot="1" x14ac:dyDescent="0.25">
      <c r="B21" s="48"/>
      <c r="C21" s="40" t="s">
        <v>32</v>
      </c>
      <c r="D21" s="3"/>
      <c r="E21" s="4">
        <v>1803.6</v>
      </c>
      <c r="F21" s="30">
        <f t="shared" si="0"/>
        <v>1803.6</v>
      </c>
      <c r="G21" s="13">
        <f t="shared" si="1"/>
        <v>1.8249840867883749E-3</v>
      </c>
    </row>
    <row r="22" spans="2:7" ht="14.25" thickTop="1" thickBot="1" x14ac:dyDescent="0.25">
      <c r="B22" s="48"/>
      <c r="C22" s="40" t="s">
        <v>41</v>
      </c>
      <c r="D22" s="3">
        <v>20913.52</v>
      </c>
      <c r="E22" s="4">
        <v>42554.19</v>
      </c>
      <c r="F22" s="10">
        <f t="shared" si="0"/>
        <v>63467.710000000006</v>
      </c>
      <c r="G22" s="13">
        <f t="shared" si="1"/>
        <v>6.4220204466012107E-2</v>
      </c>
    </row>
    <row r="23" spans="2:7" ht="14.25" thickTop="1" thickBot="1" x14ac:dyDescent="0.25">
      <c r="B23" s="48"/>
      <c r="C23" s="40" t="s">
        <v>43</v>
      </c>
      <c r="D23" s="3">
        <v>55866.06</v>
      </c>
      <c r="E23" s="4">
        <v>27933.03</v>
      </c>
      <c r="F23" s="10">
        <f t="shared" si="0"/>
        <v>83799.09</v>
      </c>
      <c r="G23" s="13">
        <f t="shared" si="1"/>
        <v>8.4792640129378385E-2</v>
      </c>
    </row>
    <row r="24" spans="2:7" ht="14.25" thickTop="1" thickBot="1" x14ac:dyDescent="0.25">
      <c r="B24" s="48"/>
      <c r="C24" s="40" t="s">
        <v>44</v>
      </c>
      <c r="D24" s="3">
        <v>12543.92</v>
      </c>
      <c r="E24" s="4"/>
      <c r="F24" s="30">
        <f t="shared" si="0"/>
        <v>12543.92</v>
      </c>
      <c r="G24" s="13">
        <f t="shared" si="1"/>
        <v>1.2692644924565554E-2</v>
      </c>
    </row>
    <row r="25" spans="2:7" ht="14.25" thickTop="1" thickBot="1" x14ac:dyDescent="0.25">
      <c r="B25" s="48"/>
      <c r="C25" s="40" t="s">
        <v>49</v>
      </c>
      <c r="D25" s="3">
        <v>1713.34</v>
      </c>
      <c r="E25" s="4">
        <v>122317.92</v>
      </c>
      <c r="F25" s="10">
        <f t="shared" si="0"/>
        <v>124031.26</v>
      </c>
      <c r="G25" s="13">
        <f t="shared" si="1"/>
        <v>0.12550181623658876</v>
      </c>
    </row>
    <row r="26" spans="2:7" ht="14.25" thickTop="1" thickBot="1" x14ac:dyDescent="0.25">
      <c r="B26" s="48"/>
      <c r="C26" s="40" t="s">
        <v>50</v>
      </c>
      <c r="D26" s="3"/>
      <c r="E26" s="4">
        <v>2529.9899999999998</v>
      </c>
      <c r="F26" s="30">
        <f t="shared" si="0"/>
        <v>2529.9899999999998</v>
      </c>
      <c r="G26" s="13">
        <f t="shared" si="1"/>
        <v>2.5599864103646708E-3</v>
      </c>
    </row>
    <row r="27" spans="2:7" ht="14.25" thickTop="1" thickBot="1" x14ac:dyDescent="0.25">
      <c r="B27" s="48"/>
      <c r="C27" s="40" t="s">
        <v>56</v>
      </c>
      <c r="D27" s="3">
        <v>46919.43</v>
      </c>
      <c r="E27" s="4">
        <v>131768.37</v>
      </c>
      <c r="F27" s="10">
        <f t="shared" si="0"/>
        <v>178687.8</v>
      </c>
      <c r="G27" s="13">
        <f t="shared" si="1"/>
        <v>0.18080638251453968</v>
      </c>
    </row>
    <row r="28" spans="2:7" ht="14.25" thickTop="1" thickBot="1" x14ac:dyDescent="0.25">
      <c r="B28" s="48"/>
      <c r="C28" s="40" t="s">
        <v>57</v>
      </c>
      <c r="D28" s="3"/>
      <c r="E28" s="4">
        <v>26686.79</v>
      </c>
      <c r="F28" s="30">
        <f t="shared" si="0"/>
        <v>26686.79</v>
      </c>
      <c r="G28" s="13">
        <f t="shared" si="1"/>
        <v>2.7003197536850265E-2</v>
      </c>
    </row>
    <row r="29" spans="2:7" ht="14.25" thickTop="1" thickBot="1" x14ac:dyDescent="0.25">
      <c r="B29" s="48"/>
      <c r="C29" s="40" t="s">
        <v>58</v>
      </c>
      <c r="D29" s="3">
        <v>72.849999999999994</v>
      </c>
      <c r="E29" s="4">
        <v>56.17</v>
      </c>
      <c r="F29" s="30">
        <f t="shared" si="0"/>
        <v>129.01999999999998</v>
      </c>
      <c r="G29" s="13">
        <f t="shared" si="1"/>
        <v>1.3054970441197389E-4</v>
      </c>
    </row>
    <row r="30" spans="2:7" ht="14.25" thickTop="1" thickBot="1" x14ac:dyDescent="0.25">
      <c r="B30" s="48"/>
      <c r="C30" s="40" t="s">
        <v>59</v>
      </c>
      <c r="D30" s="3">
        <v>1872.65</v>
      </c>
      <c r="E30" s="4">
        <v>4101.3599999999997</v>
      </c>
      <c r="F30" s="30">
        <f t="shared" si="0"/>
        <v>5974.01</v>
      </c>
      <c r="G30" s="13">
        <f t="shared" si="1"/>
        <v>6.0448398671072417E-3</v>
      </c>
    </row>
    <row r="31" spans="2:7" ht="14.25" thickTop="1" thickBot="1" x14ac:dyDescent="0.25">
      <c r="B31" s="48"/>
      <c r="C31" s="40" t="s">
        <v>61</v>
      </c>
      <c r="D31" s="3"/>
      <c r="E31" s="4">
        <v>670.6</v>
      </c>
      <c r="F31" s="30">
        <f t="shared" si="0"/>
        <v>670.6</v>
      </c>
      <c r="G31" s="13">
        <f t="shared" si="1"/>
        <v>6.7855085861625881E-4</v>
      </c>
    </row>
    <row r="32" spans="2:7" ht="14.25" thickTop="1" thickBot="1" x14ac:dyDescent="0.25">
      <c r="B32" s="48"/>
      <c r="C32" s="40" t="s">
        <v>62</v>
      </c>
      <c r="D32" s="3">
        <v>3890</v>
      </c>
      <c r="E32" s="4"/>
      <c r="F32" s="30">
        <f t="shared" si="0"/>
        <v>3890</v>
      </c>
      <c r="G32" s="13">
        <f t="shared" si="1"/>
        <v>3.9361211452687839E-3</v>
      </c>
    </row>
    <row r="33" spans="2:7" ht="14.25" thickTop="1" thickBot="1" x14ac:dyDescent="0.25">
      <c r="B33" s="48"/>
      <c r="C33" s="40" t="s">
        <v>42</v>
      </c>
      <c r="D33" s="3">
        <v>109.39</v>
      </c>
      <c r="E33" s="4">
        <v>75587.58</v>
      </c>
      <c r="F33" s="30">
        <f t="shared" si="0"/>
        <v>75696.97</v>
      </c>
      <c r="G33" s="13">
        <f t="shared" si="1"/>
        <v>7.6594458676035163E-2</v>
      </c>
    </row>
    <row r="34" spans="2:7" ht="14.25" thickTop="1" thickBot="1" x14ac:dyDescent="0.25">
      <c r="B34" s="48"/>
      <c r="C34" s="40" t="s">
        <v>40</v>
      </c>
      <c r="D34" s="3"/>
      <c r="E34" s="4">
        <v>38051.94</v>
      </c>
      <c r="F34" s="30">
        <f t="shared" si="0"/>
        <v>38051.94</v>
      </c>
      <c r="G34" s="13">
        <f t="shared" si="1"/>
        <v>3.8503096568765827E-2</v>
      </c>
    </row>
    <row r="35" spans="2:7" ht="14.25" thickTop="1" thickBot="1" x14ac:dyDescent="0.25">
      <c r="B35" s="48"/>
      <c r="C35" s="40" t="s">
        <v>70</v>
      </c>
      <c r="D35" s="3">
        <v>8376.1200000000008</v>
      </c>
      <c r="E35" s="4"/>
      <c r="F35" s="30">
        <f t="shared" si="0"/>
        <v>8376.1200000000008</v>
      </c>
      <c r="G35" s="13">
        <f t="shared" si="1"/>
        <v>8.4754300892824607E-3</v>
      </c>
    </row>
    <row r="36" spans="2:7" ht="14.25" thickTop="1" thickBot="1" x14ac:dyDescent="0.25">
      <c r="B36" s="48"/>
      <c r="C36" s="40" t="s">
        <v>72</v>
      </c>
      <c r="D36" s="3">
        <v>1793.53</v>
      </c>
      <c r="E36" s="4">
        <v>3287.85</v>
      </c>
      <c r="F36" s="30">
        <f t="shared" si="0"/>
        <v>5081.38</v>
      </c>
      <c r="G36" s="13">
        <f t="shared" si="1"/>
        <v>5.1416265463099988E-3</v>
      </c>
    </row>
    <row r="37" spans="2:7" ht="14.25" thickTop="1" thickBot="1" x14ac:dyDescent="0.25">
      <c r="B37" s="48"/>
      <c r="C37" s="40" t="s">
        <v>67</v>
      </c>
      <c r="D37" s="3">
        <v>691.21</v>
      </c>
      <c r="E37" s="4">
        <v>489.62</v>
      </c>
      <c r="F37" s="30">
        <f t="shared" si="0"/>
        <v>1180.83</v>
      </c>
      <c r="G37" s="13">
        <f t="shared" si="1"/>
        <v>1.194830316701218E-3</v>
      </c>
    </row>
    <row r="38" spans="2:7" ht="14.25" thickTop="1" thickBot="1" x14ac:dyDescent="0.25">
      <c r="B38" s="48" t="s">
        <v>83</v>
      </c>
      <c r="C38" s="40" t="s">
        <v>6</v>
      </c>
      <c r="D38" s="3">
        <v>24560</v>
      </c>
      <c r="E38" s="4"/>
      <c r="F38" s="30">
        <f t="shared" si="0"/>
        <v>24560</v>
      </c>
      <c r="G38" s="13">
        <f t="shared" si="1"/>
        <v>2.4851191600977207E-2</v>
      </c>
    </row>
    <row r="39" spans="2:7" ht="14.25" thickTop="1" thickBot="1" x14ac:dyDescent="0.25">
      <c r="B39" s="48"/>
      <c r="C39" s="40" t="s">
        <v>41</v>
      </c>
      <c r="D39" s="3">
        <v>4133.6499999999996</v>
      </c>
      <c r="E39" s="4"/>
      <c r="F39" s="30">
        <f t="shared" si="0"/>
        <v>4133.6499999999996</v>
      </c>
      <c r="G39" s="13">
        <f t="shared" si="1"/>
        <v>4.1826599414242433E-3</v>
      </c>
    </row>
    <row r="40" spans="2:7" ht="14.25" thickTop="1" thickBot="1" x14ac:dyDescent="0.25">
      <c r="B40" s="48"/>
      <c r="C40" s="40" t="s">
        <v>49</v>
      </c>
      <c r="D40" s="3"/>
      <c r="E40" s="4">
        <v>114928</v>
      </c>
      <c r="F40" s="10">
        <f t="shared" si="0"/>
        <v>114928</v>
      </c>
      <c r="G40" s="13">
        <f t="shared" si="1"/>
        <v>0.11629062493147836</v>
      </c>
    </row>
    <row r="41" spans="2:7" ht="14.25" thickTop="1" thickBot="1" x14ac:dyDescent="0.25">
      <c r="B41" s="48"/>
      <c r="C41" s="40" t="s">
        <v>55</v>
      </c>
      <c r="D41" s="3"/>
      <c r="E41" s="4">
        <v>89468.4</v>
      </c>
      <c r="F41" s="10">
        <f t="shared" si="0"/>
        <v>89468.4</v>
      </c>
      <c r="G41" s="13">
        <f t="shared" si="1"/>
        <v>9.0529167371045161E-2</v>
      </c>
    </row>
    <row r="42" spans="2:7" ht="14.25" thickTop="1" thickBot="1" x14ac:dyDescent="0.25">
      <c r="B42" s="48"/>
      <c r="C42" s="40" t="s">
        <v>40</v>
      </c>
      <c r="D42" s="3">
        <v>14640.74</v>
      </c>
      <c r="E42" s="4">
        <v>37548.78</v>
      </c>
      <c r="F42" s="10">
        <f t="shared" si="0"/>
        <v>52189.52</v>
      </c>
      <c r="G42" s="13">
        <f t="shared" si="1"/>
        <v>5.2808296461035499E-2</v>
      </c>
    </row>
    <row r="43" spans="2:7" ht="13.5" thickTop="1" x14ac:dyDescent="0.2">
      <c r="B43" s="36"/>
      <c r="C43" s="14"/>
      <c r="D43" s="5">
        <f>SUM(D4:D42)</f>
        <v>202331.24</v>
      </c>
      <c r="E43" s="5">
        <f t="shared" ref="E43:G43" si="2">SUM(E4:E42)</f>
        <v>785951.35</v>
      </c>
      <c r="F43" s="5">
        <f t="shared" si="2"/>
        <v>988282.59</v>
      </c>
      <c r="G43" s="37">
        <f t="shared" si="2"/>
        <v>0.99999999999999978</v>
      </c>
    </row>
  </sheetData>
  <mergeCells count="3">
    <mergeCell ref="B4:B37"/>
    <mergeCell ref="B38:B42"/>
    <mergeCell ref="B1:G1"/>
  </mergeCells>
  <conditionalFormatting sqref="G4:G42">
    <cfRule type="cellIs" dxfId="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H131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66.85546875" style="7" bestFit="1" customWidth="1"/>
    <col min="4" max="4" width="14.28515625" hidden="1" customWidth="1"/>
    <col min="5" max="5" width="15.7109375" hidden="1" customWidth="1"/>
    <col min="6" max="6" width="14.42578125" bestFit="1" customWidth="1"/>
    <col min="7" max="7" width="11.5703125" bestFit="1" customWidth="1"/>
  </cols>
  <sheetData>
    <row r="1" spans="2:8" ht="58.5" customHeight="1" x14ac:dyDescent="0.2">
      <c r="B1" s="49" t="s">
        <v>196</v>
      </c>
      <c r="C1" s="49"/>
      <c r="D1" s="49"/>
      <c r="E1" s="49"/>
      <c r="F1" s="49"/>
      <c r="G1" s="49"/>
    </row>
    <row r="3" spans="2:8" ht="14.25" customHeight="1" thickBot="1" x14ac:dyDescent="0.25">
      <c r="B3" s="50" t="s">
        <v>91</v>
      </c>
      <c r="C3" s="6" t="s">
        <v>88</v>
      </c>
      <c r="D3" s="1" t="s">
        <v>0</v>
      </c>
      <c r="E3" s="2" t="s">
        <v>1</v>
      </c>
      <c r="F3" s="6" t="s">
        <v>89</v>
      </c>
      <c r="G3" s="12" t="s">
        <v>92</v>
      </c>
    </row>
    <row r="4" spans="2:8" ht="22.5" thickTop="1" thickBot="1" x14ac:dyDescent="0.25">
      <c r="B4" s="40" t="s">
        <v>170</v>
      </c>
      <c r="C4" s="40" t="s">
        <v>171</v>
      </c>
      <c r="D4" s="3">
        <v>3435</v>
      </c>
      <c r="E4" s="4"/>
      <c r="F4" s="8">
        <f>SUM(D4,E4)</f>
        <v>3435</v>
      </c>
      <c r="G4" s="13">
        <f>F4/$F$131</f>
        <v>3.6476107344241872E-4</v>
      </c>
    </row>
    <row r="5" spans="2:8" ht="14.25" customHeight="1" thickTop="1" thickBot="1" x14ac:dyDescent="0.25">
      <c r="B5" s="40" t="s">
        <v>2</v>
      </c>
      <c r="C5" s="40" t="s">
        <v>4</v>
      </c>
      <c r="D5" s="3">
        <v>33438</v>
      </c>
      <c r="E5" s="4"/>
      <c r="F5" s="8">
        <f t="shared" ref="F5" si="0">SUM(D5,E5)</f>
        <v>33438</v>
      </c>
      <c r="G5" s="13">
        <f t="shared" ref="G5:G68" si="1">F5/$F$131</f>
        <v>3.5507658730036672E-3</v>
      </c>
    </row>
    <row r="6" spans="2:8" ht="14.25" thickTop="1" thickBot="1" x14ac:dyDescent="0.25">
      <c r="B6" s="48" t="s">
        <v>188</v>
      </c>
      <c r="C6" s="40" t="s">
        <v>5</v>
      </c>
      <c r="D6" s="3">
        <v>38272.68</v>
      </c>
      <c r="E6" s="4"/>
      <c r="F6" s="8">
        <f t="shared" ref="F6:F69" si="2">SUM(D6,E6)</f>
        <v>38272.68</v>
      </c>
      <c r="G6" s="13">
        <f t="shared" si="1"/>
        <v>4.0641583232367369E-3</v>
      </c>
    </row>
    <row r="7" spans="2:8" ht="14.25" thickTop="1" thickBot="1" x14ac:dyDescent="0.25">
      <c r="B7" s="48"/>
      <c r="C7" s="40" t="s">
        <v>6</v>
      </c>
      <c r="D7" s="3">
        <v>27140</v>
      </c>
      <c r="E7" s="4">
        <v>1200</v>
      </c>
      <c r="F7" s="8">
        <f t="shared" si="2"/>
        <v>28340</v>
      </c>
      <c r="G7" s="13">
        <f t="shared" si="1"/>
        <v>3.0094115928262434E-3</v>
      </c>
      <c r="H7" s="9"/>
    </row>
    <row r="8" spans="2:8" ht="14.25" thickTop="1" thickBot="1" x14ac:dyDescent="0.25">
      <c r="B8" s="48"/>
      <c r="C8" s="40" t="s">
        <v>7</v>
      </c>
      <c r="D8" s="3">
        <v>12600</v>
      </c>
      <c r="E8" s="4"/>
      <c r="F8" s="8">
        <f t="shared" si="2"/>
        <v>12600</v>
      </c>
      <c r="G8" s="13">
        <f t="shared" si="1"/>
        <v>1.337988216994025E-3</v>
      </c>
    </row>
    <row r="9" spans="2:8" ht="14.25" thickTop="1" thickBot="1" x14ac:dyDescent="0.25">
      <c r="B9" s="48"/>
      <c r="C9" s="40" t="s">
        <v>8</v>
      </c>
      <c r="D9" s="3">
        <v>15552.53</v>
      </c>
      <c r="E9" s="4"/>
      <c r="F9" s="8">
        <f t="shared" si="2"/>
        <v>15552.53</v>
      </c>
      <c r="G9" s="13">
        <f t="shared" si="1"/>
        <v>1.6515160225750861E-3</v>
      </c>
    </row>
    <row r="10" spans="2:8" ht="14.25" thickTop="1" thickBot="1" x14ac:dyDescent="0.25">
      <c r="B10" s="48"/>
      <c r="C10" s="40" t="s">
        <v>9</v>
      </c>
      <c r="D10" s="3"/>
      <c r="E10" s="4">
        <v>113740.13</v>
      </c>
      <c r="F10" s="8">
        <f t="shared" si="2"/>
        <v>113740.13</v>
      </c>
      <c r="G10" s="13">
        <f t="shared" si="1"/>
        <v>1.2078012201537192E-2</v>
      </c>
    </row>
    <row r="11" spans="2:8" ht="14.25" thickTop="1" thickBot="1" x14ac:dyDescent="0.25">
      <c r="B11" s="48"/>
      <c r="C11" s="40" t="s">
        <v>157</v>
      </c>
      <c r="D11" s="3"/>
      <c r="E11" s="4">
        <v>2934.03</v>
      </c>
      <c r="F11" s="8">
        <f t="shared" si="2"/>
        <v>2934.03</v>
      </c>
      <c r="G11" s="13">
        <f t="shared" si="1"/>
        <v>3.1156329907198251E-4</v>
      </c>
    </row>
    <row r="12" spans="2:8" ht="14.25" thickTop="1" thickBot="1" x14ac:dyDescent="0.25">
      <c r="B12" s="48"/>
      <c r="C12" s="40" t="s">
        <v>10</v>
      </c>
      <c r="D12" s="3"/>
      <c r="E12" s="4">
        <v>10669.42</v>
      </c>
      <c r="F12" s="8">
        <f t="shared" si="2"/>
        <v>10669.42</v>
      </c>
      <c r="G12" s="13">
        <f t="shared" si="1"/>
        <v>1.1329808128698721E-3</v>
      </c>
    </row>
    <row r="13" spans="2:8" ht="14.25" thickTop="1" thickBot="1" x14ac:dyDescent="0.25">
      <c r="B13" s="48"/>
      <c r="C13" s="40" t="s">
        <v>11</v>
      </c>
      <c r="D13" s="3">
        <v>63125.5</v>
      </c>
      <c r="E13" s="4">
        <v>19806.59</v>
      </c>
      <c r="F13" s="8">
        <f t="shared" si="2"/>
        <v>82932.09</v>
      </c>
      <c r="G13" s="13">
        <f t="shared" si="1"/>
        <v>8.8065205738641263E-3</v>
      </c>
    </row>
    <row r="14" spans="2:8" ht="14.25" thickTop="1" thickBot="1" x14ac:dyDescent="0.25">
      <c r="B14" s="48"/>
      <c r="C14" s="40" t="s">
        <v>12</v>
      </c>
      <c r="D14" s="3">
        <v>770.64</v>
      </c>
      <c r="E14" s="4">
        <v>23100</v>
      </c>
      <c r="F14" s="8">
        <f t="shared" si="2"/>
        <v>23870.639999999999</v>
      </c>
      <c r="G14" s="13">
        <f t="shared" si="1"/>
        <v>2.5348123057227184E-3</v>
      </c>
    </row>
    <row r="15" spans="2:8" ht="14.25" thickTop="1" thickBot="1" x14ac:dyDescent="0.25">
      <c r="B15" s="48"/>
      <c r="C15" s="40" t="s">
        <v>13</v>
      </c>
      <c r="D15" s="3"/>
      <c r="E15" s="4">
        <v>19226.84</v>
      </c>
      <c r="F15" s="8">
        <f t="shared" si="2"/>
        <v>19226.84</v>
      </c>
      <c r="G15" s="13">
        <f t="shared" si="1"/>
        <v>2.0416893150816983E-3</v>
      </c>
    </row>
    <row r="16" spans="2:8" ht="14.25" thickTop="1" thickBot="1" x14ac:dyDescent="0.25">
      <c r="B16" s="48"/>
      <c r="C16" s="40" t="s">
        <v>14</v>
      </c>
      <c r="D16" s="3"/>
      <c r="E16" s="4">
        <v>700.1</v>
      </c>
      <c r="F16" s="8">
        <f t="shared" si="2"/>
        <v>700.1</v>
      </c>
      <c r="G16" s="13">
        <f t="shared" si="1"/>
        <v>7.4343297675993409E-5</v>
      </c>
    </row>
    <row r="17" spans="2:7" ht="14.25" thickTop="1" thickBot="1" x14ac:dyDescent="0.25">
      <c r="B17" s="48"/>
      <c r="C17" s="40" t="s">
        <v>15</v>
      </c>
      <c r="D17" s="3"/>
      <c r="E17" s="4">
        <v>112.12</v>
      </c>
      <c r="F17" s="8">
        <f t="shared" si="2"/>
        <v>112.12</v>
      </c>
      <c r="G17" s="13">
        <f t="shared" si="1"/>
        <v>1.1905971340426197E-5</v>
      </c>
    </row>
    <row r="18" spans="2:7" ht="14.25" thickTop="1" thickBot="1" x14ac:dyDescent="0.25">
      <c r="B18" s="48"/>
      <c r="C18" s="40" t="s">
        <v>16</v>
      </c>
      <c r="D18" s="3"/>
      <c r="E18" s="4">
        <v>40329.58</v>
      </c>
      <c r="F18" s="8">
        <f t="shared" si="2"/>
        <v>40329.58</v>
      </c>
      <c r="G18" s="13">
        <f t="shared" si="1"/>
        <v>4.2825795901839598E-3</v>
      </c>
    </row>
    <row r="19" spans="2:7" ht="14.25" thickTop="1" thickBot="1" x14ac:dyDescent="0.25">
      <c r="B19" s="48"/>
      <c r="C19" s="40" t="s">
        <v>17</v>
      </c>
      <c r="D19" s="3"/>
      <c r="E19" s="4">
        <v>179.82</v>
      </c>
      <c r="F19" s="8">
        <f t="shared" si="2"/>
        <v>179.82</v>
      </c>
      <c r="G19" s="13">
        <f t="shared" si="1"/>
        <v>1.9095003268243297E-5</v>
      </c>
    </row>
    <row r="20" spans="2:7" ht="14.25" thickTop="1" thickBot="1" x14ac:dyDescent="0.25">
      <c r="B20" s="48"/>
      <c r="C20" s="40" t="s">
        <v>18</v>
      </c>
      <c r="D20" s="3"/>
      <c r="E20" s="4">
        <v>5350.82</v>
      </c>
      <c r="F20" s="8">
        <f t="shared" si="2"/>
        <v>5350.82</v>
      </c>
      <c r="G20" s="13">
        <f t="shared" si="1"/>
        <v>5.6820111994094981E-4</v>
      </c>
    </row>
    <row r="21" spans="2:7" ht="14.25" thickTop="1" thickBot="1" x14ac:dyDescent="0.25">
      <c r="B21" s="48"/>
      <c r="C21" s="40" t="s">
        <v>19</v>
      </c>
      <c r="D21" s="3">
        <v>2925</v>
      </c>
      <c r="E21" s="4">
        <v>35964.51</v>
      </c>
      <c r="F21" s="8">
        <f t="shared" si="2"/>
        <v>38889.51</v>
      </c>
      <c r="G21" s="13">
        <f t="shared" si="1"/>
        <v>4.1296592178310561E-3</v>
      </c>
    </row>
    <row r="22" spans="2:7" ht="14.25" thickTop="1" thickBot="1" x14ac:dyDescent="0.25">
      <c r="B22" s="48"/>
      <c r="C22" s="40" t="s">
        <v>20</v>
      </c>
      <c r="D22" s="3">
        <v>996.4</v>
      </c>
      <c r="E22" s="4">
        <v>163544.14000000001</v>
      </c>
      <c r="F22" s="8">
        <f t="shared" si="2"/>
        <v>164540.54</v>
      </c>
      <c r="G22" s="13">
        <f t="shared" si="1"/>
        <v>1.7472484423637625E-2</v>
      </c>
    </row>
    <row r="23" spans="2:7" ht="14.25" thickTop="1" thickBot="1" x14ac:dyDescent="0.25">
      <c r="B23" s="48"/>
      <c r="C23" s="40" t="s">
        <v>21</v>
      </c>
      <c r="D23" s="3">
        <v>76.8</v>
      </c>
      <c r="E23" s="4">
        <v>10794.46</v>
      </c>
      <c r="F23" s="8">
        <f t="shared" si="2"/>
        <v>10871.259999999998</v>
      </c>
      <c r="G23" s="13">
        <f t="shared" si="1"/>
        <v>1.1544141098316239E-3</v>
      </c>
    </row>
    <row r="24" spans="2:7" ht="14.25" thickTop="1" thickBot="1" x14ac:dyDescent="0.25">
      <c r="B24" s="48"/>
      <c r="C24" s="40" t="s">
        <v>22</v>
      </c>
      <c r="D24" s="3">
        <v>3125</v>
      </c>
      <c r="E24" s="4">
        <v>140.06</v>
      </c>
      <c r="F24" s="8">
        <f t="shared" si="2"/>
        <v>3265.06</v>
      </c>
      <c r="G24" s="13">
        <f t="shared" si="1"/>
        <v>3.4671522283956439E-4</v>
      </c>
    </row>
    <row r="25" spans="2:7" ht="14.25" thickTop="1" thickBot="1" x14ac:dyDescent="0.25">
      <c r="B25" s="48"/>
      <c r="C25" s="40" t="s">
        <v>23</v>
      </c>
      <c r="D25" s="3">
        <v>921</v>
      </c>
      <c r="E25" s="4">
        <v>36</v>
      </c>
      <c r="F25" s="8">
        <f t="shared" si="2"/>
        <v>957</v>
      </c>
      <c r="G25" s="13">
        <f t="shared" si="1"/>
        <v>1.0162339076692713E-4</v>
      </c>
    </row>
    <row r="26" spans="2:7" ht="14.25" thickTop="1" thickBot="1" x14ac:dyDescent="0.25">
      <c r="B26" s="48"/>
      <c r="C26" s="40" t="s">
        <v>24</v>
      </c>
      <c r="D26" s="3">
        <v>259</v>
      </c>
      <c r="E26" s="4">
        <v>1463.91</v>
      </c>
      <c r="F26" s="8">
        <f t="shared" si="2"/>
        <v>1722.91</v>
      </c>
      <c r="G26" s="13">
        <f t="shared" si="1"/>
        <v>1.8295502213818855E-4</v>
      </c>
    </row>
    <row r="27" spans="2:7" ht="14.25" thickTop="1" thickBot="1" x14ac:dyDescent="0.25">
      <c r="B27" s="48"/>
      <c r="C27" s="40" t="s">
        <v>25</v>
      </c>
      <c r="D27" s="3">
        <v>1845.37</v>
      </c>
      <c r="E27" s="4">
        <v>90764.2</v>
      </c>
      <c r="F27" s="8">
        <f t="shared" si="2"/>
        <v>92609.569999999992</v>
      </c>
      <c r="G27" s="13">
        <f t="shared" si="1"/>
        <v>9.83416773340344E-3</v>
      </c>
    </row>
    <row r="28" spans="2:7" ht="14.25" thickTop="1" thickBot="1" x14ac:dyDescent="0.25">
      <c r="B28" s="48"/>
      <c r="C28" s="40" t="s">
        <v>26</v>
      </c>
      <c r="D28" s="3"/>
      <c r="E28" s="4">
        <v>1850</v>
      </c>
      <c r="F28" s="8">
        <f t="shared" si="2"/>
        <v>1850</v>
      </c>
      <c r="G28" s="13">
        <f t="shared" si="1"/>
        <v>1.9645065090785288E-4</v>
      </c>
    </row>
    <row r="29" spans="2:7" ht="14.25" thickTop="1" thickBot="1" x14ac:dyDescent="0.25">
      <c r="B29" s="48"/>
      <c r="C29" s="40" t="s">
        <v>27</v>
      </c>
      <c r="D29" s="3"/>
      <c r="E29" s="4">
        <v>88116.2</v>
      </c>
      <c r="F29" s="8">
        <f t="shared" si="2"/>
        <v>88116.2</v>
      </c>
      <c r="G29" s="13">
        <f t="shared" si="1"/>
        <v>9.3570188354197541E-3</v>
      </c>
    </row>
    <row r="30" spans="2:7" ht="14.25" thickTop="1" thickBot="1" x14ac:dyDescent="0.25">
      <c r="B30" s="48"/>
      <c r="C30" s="40" t="s">
        <v>190</v>
      </c>
      <c r="D30" s="3"/>
      <c r="E30" s="4">
        <v>1030</v>
      </c>
      <c r="F30" s="8">
        <f t="shared" si="2"/>
        <v>1030</v>
      </c>
      <c r="G30" s="13">
        <f t="shared" si="1"/>
        <v>1.0937522726220998E-4</v>
      </c>
    </row>
    <row r="31" spans="2:7" ht="14.25" thickTop="1" thickBot="1" x14ac:dyDescent="0.25">
      <c r="B31" s="48"/>
      <c r="C31" s="40" t="s">
        <v>28</v>
      </c>
      <c r="D31" s="3"/>
      <c r="E31" s="4">
        <v>1269.46</v>
      </c>
      <c r="F31" s="8">
        <f t="shared" si="2"/>
        <v>1269.46</v>
      </c>
      <c r="G31" s="13">
        <f t="shared" si="1"/>
        <v>1.3480337475755834E-4</v>
      </c>
    </row>
    <row r="32" spans="2:7" ht="14.25" thickTop="1" thickBot="1" x14ac:dyDescent="0.25">
      <c r="B32" s="48"/>
      <c r="C32" s="40" t="s">
        <v>158</v>
      </c>
      <c r="D32" s="3"/>
      <c r="E32" s="4">
        <v>2654.1</v>
      </c>
      <c r="F32" s="8">
        <f t="shared" si="2"/>
        <v>2654.1</v>
      </c>
      <c r="G32" s="13">
        <f t="shared" si="1"/>
        <v>2.8183766085109851E-4</v>
      </c>
    </row>
    <row r="33" spans="2:7" ht="14.25" thickTop="1" thickBot="1" x14ac:dyDescent="0.25">
      <c r="B33" s="48"/>
      <c r="C33" s="40" t="s">
        <v>29</v>
      </c>
      <c r="D33" s="3">
        <v>16421.5</v>
      </c>
      <c r="E33" s="4">
        <v>119177.63</v>
      </c>
      <c r="F33" s="8">
        <f t="shared" si="2"/>
        <v>135599.13</v>
      </c>
      <c r="G33" s="13">
        <f t="shared" si="1"/>
        <v>1.4399209378939763E-2</v>
      </c>
    </row>
    <row r="34" spans="2:7" ht="14.25" thickTop="1" thickBot="1" x14ac:dyDescent="0.25">
      <c r="B34" s="48"/>
      <c r="C34" s="40" t="s">
        <v>30</v>
      </c>
      <c r="D34" s="3"/>
      <c r="E34" s="4">
        <v>35651.339999999997</v>
      </c>
      <c r="F34" s="8">
        <f t="shared" si="2"/>
        <v>35651.339999999997</v>
      </c>
      <c r="G34" s="13">
        <f t="shared" si="1"/>
        <v>3.7857994317498219E-3</v>
      </c>
    </row>
    <row r="35" spans="2:7" ht="14.25" thickTop="1" thickBot="1" x14ac:dyDescent="0.25">
      <c r="B35" s="48"/>
      <c r="C35" s="40" t="s">
        <v>31</v>
      </c>
      <c r="D35" s="3"/>
      <c r="E35" s="4">
        <v>1711.57</v>
      </c>
      <c r="F35" s="8">
        <f t="shared" si="2"/>
        <v>1711.57</v>
      </c>
      <c r="G35" s="13">
        <f t="shared" si="1"/>
        <v>1.817508327428939E-4</v>
      </c>
    </row>
    <row r="36" spans="2:7" ht="14.25" thickTop="1" thickBot="1" x14ac:dyDescent="0.25">
      <c r="B36" s="48"/>
      <c r="C36" s="40" t="s">
        <v>191</v>
      </c>
      <c r="D36" s="3"/>
      <c r="E36" s="4">
        <v>6449.11</v>
      </c>
      <c r="F36" s="8">
        <f t="shared" si="2"/>
        <v>6449.11</v>
      </c>
      <c r="G36" s="13">
        <f t="shared" si="1"/>
        <v>6.8482803096018543E-4</v>
      </c>
    </row>
    <row r="37" spans="2:7" ht="14.25" thickTop="1" thickBot="1" x14ac:dyDescent="0.25">
      <c r="B37" s="48"/>
      <c r="C37" s="40" t="s">
        <v>197</v>
      </c>
      <c r="D37" s="3"/>
      <c r="E37" s="4">
        <v>10432.75</v>
      </c>
      <c r="F37" s="8">
        <f t="shared" si="2"/>
        <v>10432.75</v>
      </c>
      <c r="G37" s="13">
        <f t="shared" si="1"/>
        <v>1.1078489341940011E-3</v>
      </c>
    </row>
    <row r="38" spans="2:7" ht="14.25" thickTop="1" thickBot="1" x14ac:dyDescent="0.25">
      <c r="B38" s="48"/>
      <c r="C38" s="40" t="s">
        <v>32</v>
      </c>
      <c r="D38" s="3"/>
      <c r="E38" s="4">
        <v>16865.32</v>
      </c>
      <c r="F38" s="8">
        <f t="shared" si="2"/>
        <v>16865.32</v>
      </c>
      <c r="G38" s="13">
        <f t="shared" si="1"/>
        <v>1.7909205901455293E-3</v>
      </c>
    </row>
    <row r="39" spans="2:7" ht="14.25" thickTop="1" thickBot="1" x14ac:dyDescent="0.25">
      <c r="B39" s="48"/>
      <c r="C39" s="40" t="s">
        <v>33</v>
      </c>
      <c r="D39" s="3">
        <v>3582</v>
      </c>
      <c r="E39" s="4"/>
      <c r="F39" s="8">
        <f t="shared" si="2"/>
        <v>3582</v>
      </c>
      <c r="G39" s="13">
        <f t="shared" si="1"/>
        <v>3.8037093597401568E-4</v>
      </c>
    </row>
    <row r="40" spans="2:7" ht="14.25" thickTop="1" thickBot="1" x14ac:dyDescent="0.25">
      <c r="B40" s="48"/>
      <c r="C40" s="40" t="s">
        <v>198</v>
      </c>
      <c r="D40" s="3"/>
      <c r="E40" s="4">
        <v>25075.200000000001</v>
      </c>
      <c r="F40" s="8">
        <f t="shared" si="2"/>
        <v>25075.200000000001</v>
      </c>
      <c r="G40" s="13">
        <f t="shared" si="1"/>
        <v>2.6627239792673474E-3</v>
      </c>
    </row>
    <row r="41" spans="2:7" ht="14.25" thickTop="1" thickBot="1" x14ac:dyDescent="0.25">
      <c r="B41" s="48"/>
      <c r="C41" s="40" t="s">
        <v>34</v>
      </c>
      <c r="D41" s="3">
        <v>1775.25</v>
      </c>
      <c r="E41" s="4">
        <v>15296.76</v>
      </c>
      <c r="F41" s="8">
        <f t="shared" si="2"/>
        <v>17072.010000000002</v>
      </c>
      <c r="G41" s="13">
        <f t="shared" si="1"/>
        <v>1.812868906381283E-3</v>
      </c>
    </row>
    <row r="42" spans="2:7" ht="14.25" thickTop="1" thickBot="1" x14ac:dyDescent="0.25">
      <c r="B42" s="48"/>
      <c r="C42" s="40" t="s">
        <v>159</v>
      </c>
      <c r="D42" s="3">
        <v>1930.13</v>
      </c>
      <c r="E42" s="4">
        <v>123.55</v>
      </c>
      <c r="F42" s="8">
        <f t="shared" si="2"/>
        <v>2053.6800000000003</v>
      </c>
      <c r="G42" s="13">
        <f t="shared" si="1"/>
        <v>2.1807933662510234E-4</v>
      </c>
    </row>
    <row r="43" spans="2:7" ht="14.25" thickTop="1" thickBot="1" x14ac:dyDescent="0.25">
      <c r="B43" s="48"/>
      <c r="C43" s="40" t="s">
        <v>35</v>
      </c>
      <c r="D43" s="3">
        <v>2906.72</v>
      </c>
      <c r="E43" s="4"/>
      <c r="F43" s="8">
        <f t="shared" si="2"/>
        <v>2906.72</v>
      </c>
      <c r="G43" s="13">
        <f t="shared" si="1"/>
        <v>3.086632627064184E-4</v>
      </c>
    </row>
    <row r="44" spans="2:7" ht="14.25" thickTop="1" thickBot="1" x14ac:dyDescent="0.25">
      <c r="B44" s="48"/>
      <c r="C44" s="40" t="s">
        <v>36</v>
      </c>
      <c r="D44" s="3">
        <v>1429</v>
      </c>
      <c r="E44" s="4"/>
      <c r="F44" s="8">
        <f t="shared" si="2"/>
        <v>1429</v>
      </c>
      <c r="G44" s="13">
        <f t="shared" si="1"/>
        <v>1.5174485413368743E-4</v>
      </c>
    </row>
    <row r="45" spans="2:7" ht="14.25" thickTop="1" thickBot="1" x14ac:dyDescent="0.25">
      <c r="B45" s="48"/>
      <c r="C45" s="40" t="s">
        <v>160</v>
      </c>
      <c r="D45" s="3">
        <v>1200</v>
      </c>
      <c r="E45" s="4"/>
      <c r="F45" s="8">
        <f t="shared" si="2"/>
        <v>1200</v>
      </c>
      <c r="G45" s="13">
        <f t="shared" si="1"/>
        <v>1.2742744923752619E-4</v>
      </c>
    </row>
    <row r="46" spans="2:7" ht="14.25" thickTop="1" thickBot="1" x14ac:dyDescent="0.25">
      <c r="B46" s="48"/>
      <c r="C46" s="40" t="s">
        <v>37</v>
      </c>
      <c r="D46" s="3">
        <v>91482.63</v>
      </c>
      <c r="E46" s="4"/>
      <c r="F46" s="8">
        <f t="shared" si="2"/>
        <v>91482.63</v>
      </c>
      <c r="G46" s="13">
        <f t="shared" si="1"/>
        <v>9.7144984920336588E-3</v>
      </c>
    </row>
    <row r="47" spans="2:7" ht="14.25" thickTop="1" thickBot="1" x14ac:dyDescent="0.25">
      <c r="B47" s="48"/>
      <c r="C47" s="40" t="s">
        <v>189</v>
      </c>
      <c r="D47" s="3">
        <v>8895.77</v>
      </c>
      <c r="E47" s="4"/>
      <c r="F47" s="8">
        <f t="shared" si="2"/>
        <v>8895.77</v>
      </c>
      <c r="G47" s="13">
        <f t="shared" si="1"/>
        <v>9.4463773341975702E-4</v>
      </c>
    </row>
    <row r="48" spans="2:7" ht="14.25" thickTop="1" thickBot="1" x14ac:dyDescent="0.25">
      <c r="B48" s="48"/>
      <c r="C48" s="40" t="s">
        <v>41</v>
      </c>
      <c r="D48" s="3">
        <v>258466.35</v>
      </c>
      <c r="E48" s="4">
        <v>426735.51</v>
      </c>
      <c r="F48" s="11">
        <f t="shared" si="2"/>
        <v>685201.86</v>
      </c>
      <c r="G48" s="13">
        <f t="shared" si="1"/>
        <v>7.2761271027173766E-2</v>
      </c>
    </row>
    <row r="49" spans="2:7" ht="14.25" thickTop="1" thickBot="1" x14ac:dyDescent="0.25">
      <c r="B49" s="48"/>
      <c r="C49" s="40" t="s">
        <v>42</v>
      </c>
      <c r="D49" s="3">
        <v>179421.49</v>
      </c>
      <c r="E49" s="4">
        <v>549980.19999999995</v>
      </c>
      <c r="F49" s="11">
        <f t="shared" si="2"/>
        <v>729401.69</v>
      </c>
      <c r="G49" s="13">
        <f t="shared" si="1"/>
        <v>7.745483068853401E-2</v>
      </c>
    </row>
    <row r="50" spans="2:7" ht="14.25" thickTop="1" thickBot="1" x14ac:dyDescent="0.25">
      <c r="B50" s="48"/>
      <c r="C50" s="40" t="s">
        <v>43</v>
      </c>
      <c r="D50" s="3">
        <v>277913.87</v>
      </c>
      <c r="E50" s="4">
        <v>392773.98</v>
      </c>
      <c r="F50" s="11">
        <f t="shared" si="2"/>
        <v>670687.85</v>
      </c>
      <c r="G50" s="13">
        <f t="shared" si="1"/>
        <v>7.1220034966750473E-2</v>
      </c>
    </row>
    <row r="51" spans="2:7" ht="14.25" thickTop="1" thickBot="1" x14ac:dyDescent="0.25">
      <c r="B51" s="48"/>
      <c r="C51" s="40" t="s">
        <v>44</v>
      </c>
      <c r="D51" s="3">
        <v>16371.22</v>
      </c>
      <c r="E51" s="4">
        <v>107935.14</v>
      </c>
      <c r="F51" s="8">
        <f t="shared" si="2"/>
        <v>124306.36</v>
      </c>
      <c r="G51" s="13">
        <f t="shared" si="1"/>
        <v>1.3200035315668046E-2</v>
      </c>
    </row>
    <row r="52" spans="2:7" ht="14.25" thickTop="1" thickBot="1" x14ac:dyDescent="0.25">
      <c r="B52" s="48"/>
      <c r="C52" s="40" t="s">
        <v>45</v>
      </c>
      <c r="D52" s="3"/>
      <c r="E52" s="4">
        <v>4921.78</v>
      </c>
      <c r="F52" s="8">
        <f t="shared" si="2"/>
        <v>4921.78</v>
      </c>
      <c r="G52" s="13">
        <f t="shared" si="1"/>
        <v>5.2264155925689298E-4</v>
      </c>
    </row>
    <row r="53" spans="2:7" ht="14.25" thickTop="1" thickBot="1" x14ac:dyDescent="0.25">
      <c r="B53" s="48"/>
      <c r="C53" s="40" t="s">
        <v>46</v>
      </c>
      <c r="D53" s="3">
        <v>10606.75</v>
      </c>
      <c r="E53" s="4">
        <v>22897.5</v>
      </c>
      <c r="F53" s="8">
        <f t="shared" si="2"/>
        <v>33504.25</v>
      </c>
      <c r="G53" s="13">
        <f t="shared" si="1"/>
        <v>3.5578009300969889E-3</v>
      </c>
    </row>
    <row r="54" spans="2:7" ht="14.25" thickTop="1" thickBot="1" x14ac:dyDescent="0.25">
      <c r="B54" s="48"/>
      <c r="C54" s="40" t="s">
        <v>161</v>
      </c>
      <c r="D54" s="3"/>
      <c r="E54" s="4">
        <v>404.6</v>
      </c>
      <c r="F54" s="8">
        <f t="shared" si="2"/>
        <v>404.6</v>
      </c>
      <c r="G54" s="13">
        <f t="shared" si="1"/>
        <v>4.2964288301252579E-5</v>
      </c>
    </row>
    <row r="55" spans="2:7" ht="14.25" thickTop="1" thickBot="1" x14ac:dyDescent="0.25">
      <c r="B55" s="48"/>
      <c r="C55" s="40" t="s">
        <v>160</v>
      </c>
      <c r="D55" s="3"/>
      <c r="E55" s="4">
        <v>17500</v>
      </c>
      <c r="F55" s="8">
        <f t="shared" si="2"/>
        <v>17500</v>
      </c>
      <c r="G55" s="13">
        <f t="shared" si="1"/>
        <v>1.858316968047257E-3</v>
      </c>
    </row>
    <row r="56" spans="2:7" ht="14.25" thickTop="1" thickBot="1" x14ac:dyDescent="0.25">
      <c r="B56" s="48"/>
      <c r="C56" s="40" t="s">
        <v>199</v>
      </c>
      <c r="D56" s="3">
        <v>486</v>
      </c>
      <c r="E56" s="4"/>
      <c r="F56" s="8">
        <f t="shared" si="2"/>
        <v>486</v>
      </c>
      <c r="G56" s="13">
        <f t="shared" si="1"/>
        <v>5.1608116941198103E-5</v>
      </c>
    </row>
    <row r="57" spans="2:7" ht="14.25" thickTop="1" thickBot="1" x14ac:dyDescent="0.25">
      <c r="B57" s="48"/>
      <c r="C57" s="40" t="s">
        <v>38</v>
      </c>
      <c r="D57" s="3">
        <v>123752.88</v>
      </c>
      <c r="E57" s="4">
        <v>180430.63</v>
      </c>
      <c r="F57" s="8">
        <f t="shared" si="2"/>
        <v>304183.51</v>
      </c>
      <c r="G57" s="13">
        <f t="shared" si="1"/>
        <v>3.2301107316181285E-2</v>
      </c>
    </row>
    <row r="58" spans="2:7" ht="14.25" thickTop="1" thickBot="1" x14ac:dyDescent="0.25">
      <c r="B58" s="48"/>
      <c r="C58" s="40" t="s">
        <v>47</v>
      </c>
      <c r="D58" s="3"/>
      <c r="E58" s="4">
        <v>12315.84</v>
      </c>
      <c r="F58" s="8">
        <f t="shared" si="2"/>
        <v>12315.84</v>
      </c>
      <c r="G58" s="13">
        <f t="shared" si="1"/>
        <v>1.3078133970145787E-3</v>
      </c>
    </row>
    <row r="59" spans="2:7" ht="14.25" thickTop="1" thickBot="1" x14ac:dyDescent="0.25">
      <c r="B59" s="48"/>
      <c r="C59" s="40" t="s">
        <v>48</v>
      </c>
      <c r="D59" s="3"/>
      <c r="E59" s="4">
        <v>4138</v>
      </c>
      <c r="F59" s="8">
        <f t="shared" si="2"/>
        <v>4138</v>
      </c>
      <c r="G59" s="13">
        <f t="shared" si="1"/>
        <v>4.394123207874028E-4</v>
      </c>
    </row>
    <row r="60" spans="2:7" ht="14.25" thickTop="1" thickBot="1" x14ac:dyDescent="0.25">
      <c r="B60" s="48"/>
      <c r="C60" s="40" t="s">
        <v>49</v>
      </c>
      <c r="D60" s="3">
        <v>22017.08</v>
      </c>
      <c r="E60" s="4">
        <v>595826.5</v>
      </c>
      <c r="F60" s="11">
        <f t="shared" si="2"/>
        <v>617843.57999999996</v>
      </c>
      <c r="G60" s="13">
        <f t="shared" si="1"/>
        <v>6.5608526189317867E-2</v>
      </c>
    </row>
    <row r="61" spans="2:7" ht="14.25" thickTop="1" thickBot="1" x14ac:dyDescent="0.25">
      <c r="B61" s="48"/>
      <c r="C61" s="40" t="s">
        <v>50</v>
      </c>
      <c r="D61" s="3">
        <v>61806.96</v>
      </c>
      <c r="E61" s="4">
        <v>66262.64</v>
      </c>
      <c r="F61" s="8">
        <f t="shared" si="2"/>
        <v>128069.6</v>
      </c>
      <c r="G61" s="13">
        <f t="shared" si="1"/>
        <v>1.359965204405857E-2</v>
      </c>
    </row>
    <row r="62" spans="2:7" ht="14.25" thickTop="1" thickBot="1" x14ac:dyDescent="0.25">
      <c r="B62" s="48"/>
      <c r="C62" s="40" t="s">
        <v>192</v>
      </c>
      <c r="D62" s="3">
        <v>720</v>
      </c>
      <c r="E62" s="4">
        <v>720</v>
      </c>
      <c r="F62" s="8">
        <f t="shared" si="2"/>
        <v>1440</v>
      </c>
      <c r="G62" s="13">
        <f t="shared" si="1"/>
        <v>1.5291293908503142E-4</v>
      </c>
    </row>
    <row r="63" spans="2:7" ht="14.25" thickTop="1" thickBot="1" x14ac:dyDescent="0.25">
      <c r="B63" s="48"/>
      <c r="C63" s="40" t="s">
        <v>51</v>
      </c>
      <c r="D63" s="3">
        <v>47513.73</v>
      </c>
      <c r="E63" s="4">
        <v>101153.75</v>
      </c>
      <c r="F63" s="8">
        <f t="shared" si="2"/>
        <v>148667.48000000001</v>
      </c>
      <c r="G63" s="13">
        <f t="shared" si="1"/>
        <v>1.5786931467475784E-2</v>
      </c>
    </row>
    <row r="64" spans="2:7" ht="14.25" thickTop="1" thickBot="1" x14ac:dyDescent="0.25">
      <c r="B64" s="48"/>
      <c r="C64" s="40" t="s">
        <v>52</v>
      </c>
      <c r="D64" s="3"/>
      <c r="E64" s="4">
        <v>5999.9</v>
      </c>
      <c r="F64" s="8">
        <f t="shared" si="2"/>
        <v>5999.9</v>
      </c>
      <c r="G64" s="13">
        <f t="shared" si="1"/>
        <v>6.3712662723352772E-4</v>
      </c>
    </row>
    <row r="65" spans="2:7" ht="14.25" thickTop="1" thickBot="1" x14ac:dyDescent="0.25">
      <c r="B65" s="48"/>
      <c r="C65" s="40" t="s">
        <v>53</v>
      </c>
      <c r="D65" s="3">
        <v>5579.76</v>
      </c>
      <c r="E65" s="4">
        <v>23183.62</v>
      </c>
      <c r="F65" s="8">
        <f t="shared" si="2"/>
        <v>28763.379999999997</v>
      </c>
      <c r="G65" s="13">
        <f t="shared" si="1"/>
        <v>3.0543701207080632E-3</v>
      </c>
    </row>
    <row r="66" spans="2:7" ht="14.25" thickTop="1" thickBot="1" x14ac:dyDescent="0.25">
      <c r="B66" s="48"/>
      <c r="C66" s="40" t="s">
        <v>54</v>
      </c>
      <c r="D66" s="3">
        <v>1843</v>
      </c>
      <c r="E66" s="4">
        <v>1041.25</v>
      </c>
      <c r="F66" s="8">
        <f t="shared" si="2"/>
        <v>2884.25</v>
      </c>
      <c r="G66" s="13">
        <f t="shared" si="1"/>
        <v>3.0627718371944573E-4</v>
      </c>
    </row>
    <row r="67" spans="2:7" ht="14.25" thickTop="1" thickBot="1" x14ac:dyDescent="0.25">
      <c r="B67" s="48"/>
      <c r="C67" s="40" t="s">
        <v>162</v>
      </c>
      <c r="D67" s="3">
        <v>536.12</v>
      </c>
      <c r="E67" s="4"/>
      <c r="F67" s="8">
        <f t="shared" si="2"/>
        <v>536.12</v>
      </c>
      <c r="G67" s="13">
        <f t="shared" si="1"/>
        <v>5.693033673768545E-5</v>
      </c>
    </row>
    <row r="68" spans="2:7" ht="14.25" thickTop="1" thickBot="1" x14ac:dyDescent="0.25">
      <c r="B68" s="48"/>
      <c r="C68" s="40" t="s">
        <v>55</v>
      </c>
      <c r="D68" s="3">
        <v>4851.2</v>
      </c>
      <c r="E68" s="4"/>
      <c r="F68" s="8">
        <f t="shared" si="2"/>
        <v>4851.2</v>
      </c>
      <c r="G68" s="13">
        <f t="shared" si="1"/>
        <v>5.151467014509059E-4</v>
      </c>
    </row>
    <row r="69" spans="2:7" ht="14.25" thickTop="1" thickBot="1" x14ac:dyDescent="0.25">
      <c r="B69" s="48"/>
      <c r="C69" s="40" t="s">
        <v>56</v>
      </c>
      <c r="D69" s="3">
        <v>102419.26</v>
      </c>
      <c r="E69" s="4">
        <v>661937.51</v>
      </c>
      <c r="F69" s="11">
        <f t="shared" si="2"/>
        <v>764356.77</v>
      </c>
      <c r="G69" s="13">
        <f t="shared" ref="G69:G130" si="3">F69/$F$131</f>
        <v>8.1166694590445398E-2</v>
      </c>
    </row>
    <row r="70" spans="2:7" ht="14.25" thickTop="1" thickBot="1" x14ac:dyDescent="0.25">
      <c r="B70" s="48"/>
      <c r="C70" s="40" t="s">
        <v>57</v>
      </c>
      <c r="D70" s="3">
        <v>6332.01</v>
      </c>
      <c r="E70" s="4">
        <v>70584.53</v>
      </c>
      <c r="F70" s="8">
        <f t="shared" ref="F70:F130" si="4">SUM(D70,E70)</f>
        <v>76916.539999999994</v>
      </c>
      <c r="G70" s="13">
        <f t="shared" si="3"/>
        <v>8.1677320803134595E-3</v>
      </c>
    </row>
    <row r="71" spans="2:7" ht="14.25" thickTop="1" thickBot="1" x14ac:dyDescent="0.25">
      <c r="B71" s="48"/>
      <c r="C71" s="40" t="s">
        <v>58</v>
      </c>
      <c r="D71" s="3">
        <v>4888.25</v>
      </c>
      <c r="E71" s="4">
        <v>11831.88</v>
      </c>
      <c r="F71" s="8">
        <f t="shared" si="4"/>
        <v>16720.129999999997</v>
      </c>
      <c r="G71" s="13">
        <f t="shared" si="3"/>
        <v>1.7755029306831987E-3</v>
      </c>
    </row>
    <row r="72" spans="2:7" ht="14.25" thickTop="1" thickBot="1" x14ac:dyDescent="0.25">
      <c r="B72" s="48"/>
      <c r="C72" s="40" t="s">
        <v>39</v>
      </c>
      <c r="D72" s="3">
        <v>41297.910000000003</v>
      </c>
      <c r="E72" s="4">
        <v>99889.23</v>
      </c>
      <c r="F72" s="8">
        <f t="shared" si="4"/>
        <v>141187.14000000001</v>
      </c>
      <c r="G72" s="13">
        <f t="shared" si="3"/>
        <v>1.4992597596117921E-2</v>
      </c>
    </row>
    <row r="73" spans="2:7" ht="14.25" thickTop="1" thickBot="1" x14ac:dyDescent="0.25">
      <c r="B73" s="48"/>
      <c r="C73" s="40" t="s">
        <v>163</v>
      </c>
      <c r="D73" s="3">
        <v>2600</v>
      </c>
      <c r="E73" s="4"/>
      <c r="F73" s="8">
        <f t="shared" si="4"/>
        <v>2600</v>
      </c>
      <c r="G73" s="13">
        <f t="shared" si="3"/>
        <v>2.7609280668130674E-4</v>
      </c>
    </row>
    <row r="74" spans="2:7" ht="14.25" thickTop="1" thickBot="1" x14ac:dyDescent="0.25">
      <c r="B74" s="48"/>
      <c r="C74" s="40" t="s">
        <v>59</v>
      </c>
      <c r="D74" s="3">
        <v>12430.57</v>
      </c>
      <c r="E74" s="4">
        <v>38442.58</v>
      </c>
      <c r="F74" s="8">
        <f t="shared" si="4"/>
        <v>50873.15</v>
      </c>
      <c r="G74" s="13">
        <f t="shared" si="3"/>
        <v>5.4021964493150458E-3</v>
      </c>
    </row>
    <row r="75" spans="2:7" ht="14.25" thickTop="1" thickBot="1" x14ac:dyDescent="0.25">
      <c r="B75" s="48"/>
      <c r="C75" s="40" t="s">
        <v>60</v>
      </c>
      <c r="D75" s="3"/>
      <c r="E75" s="4">
        <v>294</v>
      </c>
      <c r="F75" s="8">
        <f t="shared" si="4"/>
        <v>294</v>
      </c>
      <c r="G75" s="13">
        <f t="shared" si="3"/>
        <v>3.1219725063193913E-5</v>
      </c>
    </row>
    <row r="76" spans="2:7" ht="14.25" thickTop="1" thickBot="1" x14ac:dyDescent="0.25">
      <c r="B76" s="48"/>
      <c r="C76" s="40" t="s">
        <v>61</v>
      </c>
      <c r="D76" s="3">
        <v>10592.02</v>
      </c>
      <c r="E76" s="4">
        <v>117510.44</v>
      </c>
      <c r="F76" s="8">
        <f t="shared" si="4"/>
        <v>128102.46</v>
      </c>
      <c r="G76" s="13">
        <f t="shared" si="3"/>
        <v>1.3603141432376857E-2</v>
      </c>
    </row>
    <row r="77" spans="2:7" ht="14.25" thickTop="1" thickBot="1" x14ac:dyDescent="0.25">
      <c r="B77" s="48"/>
      <c r="C77" s="40" t="s">
        <v>62</v>
      </c>
      <c r="D77" s="3">
        <v>23772.85</v>
      </c>
      <c r="E77" s="4">
        <v>42753.36</v>
      </c>
      <c r="F77" s="8">
        <f t="shared" si="4"/>
        <v>66526.209999999992</v>
      </c>
      <c r="G77" s="13">
        <f t="shared" si="3"/>
        <v>7.0643877064500045E-3</v>
      </c>
    </row>
    <row r="78" spans="2:7" ht="14.25" thickTop="1" thickBot="1" x14ac:dyDescent="0.25">
      <c r="B78" s="48"/>
      <c r="C78" s="40" t="s">
        <v>63</v>
      </c>
      <c r="D78" s="3"/>
      <c r="E78" s="4">
        <v>398.72</v>
      </c>
      <c r="F78" s="8">
        <f t="shared" si="4"/>
        <v>398.72</v>
      </c>
      <c r="G78" s="13">
        <f t="shared" si="3"/>
        <v>4.2339893799988702E-5</v>
      </c>
    </row>
    <row r="79" spans="2:7" ht="14.25" thickTop="1" thickBot="1" x14ac:dyDescent="0.25">
      <c r="B79" s="48"/>
      <c r="C79" s="40" t="s">
        <v>64</v>
      </c>
      <c r="D79" s="3">
        <v>46899.44</v>
      </c>
      <c r="E79" s="4">
        <v>135111.67000000001</v>
      </c>
      <c r="F79" s="8">
        <f t="shared" si="4"/>
        <v>182011.11000000002</v>
      </c>
      <c r="G79" s="13">
        <f t="shared" si="3"/>
        <v>1.9327676233492332E-2</v>
      </c>
    </row>
    <row r="80" spans="2:7" ht="14.25" thickTop="1" thickBot="1" x14ac:dyDescent="0.25">
      <c r="B80" s="48"/>
      <c r="C80" s="40" t="s">
        <v>42</v>
      </c>
      <c r="D80" s="3">
        <v>93376.02</v>
      </c>
      <c r="E80" s="4">
        <v>196857.28</v>
      </c>
      <c r="F80" s="8">
        <f t="shared" si="4"/>
        <v>290233.3</v>
      </c>
      <c r="G80" s="13">
        <f t="shared" si="3"/>
        <v>3.0819740918991423E-2</v>
      </c>
    </row>
    <row r="81" spans="2:7" ht="14.25" thickTop="1" thickBot="1" x14ac:dyDescent="0.25">
      <c r="B81" s="48"/>
      <c r="C81" s="40" t="s">
        <v>40</v>
      </c>
      <c r="D81" s="3">
        <v>91663.01</v>
      </c>
      <c r="E81" s="4">
        <v>250246.37</v>
      </c>
      <c r="F81" s="8">
        <f t="shared" si="4"/>
        <v>341909.38</v>
      </c>
      <c r="G81" s="13">
        <f t="shared" si="3"/>
        <v>3.6307200136486709E-2</v>
      </c>
    </row>
    <row r="82" spans="2:7" ht="14.25" thickTop="1" thickBot="1" x14ac:dyDescent="0.25">
      <c r="B82" s="48"/>
      <c r="C82" s="40" t="s">
        <v>65</v>
      </c>
      <c r="D82" s="3"/>
      <c r="E82" s="4">
        <v>5000</v>
      </c>
      <c r="F82" s="8">
        <f t="shared" si="4"/>
        <v>5000</v>
      </c>
      <c r="G82" s="13">
        <f t="shared" si="3"/>
        <v>5.3094770515635912E-4</v>
      </c>
    </row>
    <row r="83" spans="2:7" ht="14.25" thickTop="1" thickBot="1" x14ac:dyDescent="0.25">
      <c r="B83" s="48"/>
      <c r="C83" s="40" t="s">
        <v>66</v>
      </c>
      <c r="D83" s="3">
        <v>4262.8</v>
      </c>
      <c r="E83" s="4">
        <v>2415.8000000000002</v>
      </c>
      <c r="F83" s="8">
        <f t="shared" si="4"/>
        <v>6678.6</v>
      </c>
      <c r="G83" s="13">
        <f t="shared" si="3"/>
        <v>7.0919746873145204E-4</v>
      </c>
    </row>
    <row r="84" spans="2:7" ht="14.25" thickTop="1" thickBot="1" x14ac:dyDescent="0.25">
      <c r="B84" s="48"/>
      <c r="C84" s="40" t="s">
        <v>67</v>
      </c>
      <c r="D84" s="3"/>
      <c r="E84" s="4">
        <v>477</v>
      </c>
      <c r="F84" s="8">
        <f t="shared" si="4"/>
        <v>477</v>
      </c>
      <c r="G84" s="13">
        <f t="shared" si="3"/>
        <v>5.0652411071916661E-5</v>
      </c>
    </row>
    <row r="85" spans="2:7" ht="14.25" thickTop="1" thickBot="1" x14ac:dyDescent="0.25">
      <c r="B85" s="48"/>
      <c r="C85" s="40" t="s">
        <v>68</v>
      </c>
      <c r="D85" s="3"/>
      <c r="E85" s="4">
        <v>477</v>
      </c>
      <c r="F85" s="8">
        <f t="shared" si="4"/>
        <v>477</v>
      </c>
      <c r="G85" s="13">
        <f t="shared" si="3"/>
        <v>5.0652411071916661E-5</v>
      </c>
    </row>
    <row r="86" spans="2:7" ht="22.5" thickTop="1" thickBot="1" x14ac:dyDescent="0.25">
      <c r="B86" s="48"/>
      <c r="C86" s="40" t="s">
        <v>69</v>
      </c>
      <c r="D86" s="3"/>
      <c r="E86" s="4">
        <v>162442.67000000001</v>
      </c>
      <c r="F86" s="8">
        <f t="shared" si="4"/>
        <v>162442.67000000001</v>
      </c>
      <c r="G86" s="13">
        <f t="shared" si="3"/>
        <v>1.7249712571194349E-2</v>
      </c>
    </row>
    <row r="87" spans="2:7" ht="14.25" thickTop="1" thickBot="1" x14ac:dyDescent="0.25">
      <c r="B87" s="48"/>
      <c r="C87" s="40" t="s">
        <v>164</v>
      </c>
      <c r="D87" s="3">
        <v>9927.27</v>
      </c>
      <c r="E87" s="4">
        <v>7222.73</v>
      </c>
      <c r="F87" s="8">
        <f t="shared" si="4"/>
        <v>17150</v>
      </c>
      <c r="G87" s="13">
        <f t="shared" si="3"/>
        <v>1.8211506286863117E-3</v>
      </c>
    </row>
    <row r="88" spans="2:7" ht="14.25" thickTop="1" thickBot="1" x14ac:dyDescent="0.25">
      <c r="B88" s="48"/>
      <c r="C88" s="40" t="s">
        <v>70</v>
      </c>
      <c r="D88" s="3">
        <v>14106.54</v>
      </c>
      <c r="E88" s="4">
        <v>36847.71</v>
      </c>
      <c r="F88" s="8">
        <f t="shared" si="4"/>
        <v>50954.25</v>
      </c>
      <c r="G88" s="13">
        <f t="shared" si="3"/>
        <v>5.410808421092682E-3</v>
      </c>
    </row>
    <row r="89" spans="2:7" ht="14.25" thickTop="1" thickBot="1" x14ac:dyDescent="0.25">
      <c r="B89" s="48"/>
      <c r="C89" s="40" t="s">
        <v>71</v>
      </c>
      <c r="D89" s="3">
        <v>14109.41</v>
      </c>
      <c r="E89" s="4">
        <v>8033.8</v>
      </c>
      <c r="F89" s="8">
        <f t="shared" si="4"/>
        <v>22143.21</v>
      </c>
      <c r="G89" s="13">
        <f t="shared" si="3"/>
        <v>2.3513773068590685E-3</v>
      </c>
    </row>
    <row r="90" spans="2:7" ht="14.25" thickTop="1" thickBot="1" x14ac:dyDescent="0.25">
      <c r="B90" s="48"/>
      <c r="C90" s="40" t="s">
        <v>72</v>
      </c>
      <c r="D90" s="3">
        <v>3659.91</v>
      </c>
      <c r="E90" s="4">
        <v>47610.01</v>
      </c>
      <c r="F90" s="8">
        <f t="shared" si="4"/>
        <v>51269.919999999998</v>
      </c>
      <c r="G90" s="13">
        <f t="shared" si="3"/>
        <v>5.444329273510024E-3</v>
      </c>
    </row>
    <row r="91" spans="2:7" ht="14.25" thickTop="1" thickBot="1" x14ac:dyDescent="0.25">
      <c r="B91" s="48"/>
      <c r="C91" s="40" t="s">
        <v>172</v>
      </c>
      <c r="D91" s="3"/>
      <c r="E91" s="4">
        <v>768</v>
      </c>
      <c r="F91" s="8">
        <f t="shared" si="4"/>
        <v>768</v>
      </c>
      <c r="G91" s="13">
        <f t="shared" si="3"/>
        <v>8.1553567512016761E-5</v>
      </c>
    </row>
    <row r="92" spans="2:7" ht="14.25" thickTop="1" thickBot="1" x14ac:dyDescent="0.25">
      <c r="B92" s="48"/>
      <c r="C92" s="40" t="s">
        <v>73</v>
      </c>
      <c r="D92" s="3">
        <v>7816.35</v>
      </c>
      <c r="E92" s="4"/>
      <c r="F92" s="8">
        <f t="shared" si="4"/>
        <v>7816.35</v>
      </c>
      <c r="G92" s="13">
        <f t="shared" si="3"/>
        <v>8.3001461903978158E-4</v>
      </c>
    </row>
    <row r="93" spans="2:7" ht="14.25" thickTop="1" thickBot="1" x14ac:dyDescent="0.25">
      <c r="B93" s="48"/>
      <c r="C93" s="40" t="s">
        <v>74</v>
      </c>
      <c r="D93" s="3">
        <v>83.88</v>
      </c>
      <c r="E93" s="4"/>
      <c r="F93" s="8">
        <f t="shared" si="4"/>
        <v>83.88</v>
      </c>
      <c r="G93" s="13">
        <f t="shared" si="3"/>
        <v>8.9071787017030794E-6</v>
      </c>
    </row>
    <row r="94" spans="2:7" ht="14.25" thickTop="1" thickBot="1" x14ac:dyDescent="0.25">
      <c r="B94" s="48"/>
      <c r="C94" s="40" t="s">
        <v>75</v>
      </c>
      <c r="D94" s="3">
        <v>214.23</v>
      </c>
      <c r="E94" s="4"/>
      <c r="F94" s="8">
        <f t="shared" si="4"/>
        <v>214.23</v>
      </c>
      <c r="G94" s="13">
        <f t="shared" si="3"/>
        <v>2.2748985375129362E-5</v>
      </c>
    </row>
    <row r="95" spans="2:7" ht="14.25" thickTop="1" thickBot="1" x14ac:dyDescent="0.25">
      <c r="B95" s="48"/>
      <c r="C95" s="40" t="s">
        <v>76</v>
      </c>
      <c r="D95" s="3">
        <v>1779.15</v>
      </c>
      <c r="E95" s="4"/>
      <c r="F95" s="8">
        <f t="shared" si="4"/>
        <v>1779.15</v>
      </c>
      <c r="G95" s="13">
        <f t="shared" si="3"/>
        <v>1.8892712192578726E-4</v>
      </c>
    </row>
    <row r="96" spans="2:7" ht="14.25" thickTop="1" thickBot="1" x14ac:dyDescent="0.25">
      <c r="B96" s="48"/>
      <c r="C96" s="40" t="s">
        <v>77</v>
      </c>
      <c r="D96" s="3">
        <v>5619.28</v>
      </c>
      <c r="E96" s="4">
        <v>5937.79</v>
      </c>
      <c r="F96" s="8">
        <f t="shared" si="4"/>
        <v>11557.07</v>
      </c>
      <c r="G96" s="13">
        <f t="shared" si="3"/>
        <v>1.2272399589662805E-3</v>
      </c>
    </row>
    <row r="97" spans="2:7" ht="14.25" thickTop="1" thickBot="1" x14ac:dyDescent="0.25">
      <c r="B97" s="48"/>
      <c r="C97" s="40" t="s">
        <v>165</v>
      </c>
      <c r="D97" s="3">
        <v>8995.33</v>
      </c>
      <c r="E97" s="4"/>
      <c r="F97" s="8">
        <f t="shared" si="4"/>
        <v>8995.33</v>
      </c>
      <c r="G97" s="13">
        <f t="shared" si="3"/>
        <v>9.5520996412483037E-4</v>
      </c>
    </row>
    <row r="98" spans="2:7" ht="14.25" thickTop="1" thickBot="1" x14ac:dyDescent="0.25">
      <c r="B98" s="48"/>
      <c r="C98" s="40" t="s">
        <v>200</v>
      </c>
      <c r="D98" s="3">
        <v>3937.74</v>
      </c>
      <c r="E98" s="4"/>
      <c r="F98" s="8">
        <f t="shared" si="4"/>
        <v>3937.74</v>
      </c>
      <c r="G98" s="13">
        <f t="shared" si="3"/>
        <v>4.1814680330048027E-4</v>
      </c>
    </row>
    <row r="99" spans="2:7" ht="14.25" thickTop="1" thickBot="1" x14ac:dyDescent="0.25">
      <c r="B99" s="48"/>
      <c r="C99" s="40" t="s">
        <v>201</v>
      </c>
      <c r="D99" s="3">
        <v>63663.56</v>
      </c>
      <c r="E99" s="4"/>
      <c r="F99" s="8">
        <f t="shared" si="4"/>
        <v>63663.56</v>
      </c>
      <c r="G99" s="13">
        <f t="shared" si="3"/>
        <v>6.7604042168168356E-3</v>
      </c>
    </row>
    <row r="100" spans="2:7" ht="14.25" thickTop="1" thickBot="1" x14ac:dyDescent="0.25">
      <c r="B100" s="48"/>
      <c r="C100" s="40" t="s">
        <v>78</v>
      </c>
      <c r="D100" s="3">
        <v>1449</v>
      </c>
      <c r="E100" s="4"/>
      <c r="F100" s="8">
        <f t="shared" si="4"/>
        <v>1449</v>
      </c>
      <c r="G100" s="13">
        <f t="shared" si="3"/>
        <v>1.5386864495431287E-4</v>
      </c>
    </row>
    <row r="101" spans="2:7" ht="14.25" thickTop="1" thickBot="1" x14ac:dyDescent="0.25">
      <c r="B101" s="48"/>
      <c r="C101" s="40" t="s">
        <v>79</v>
      </c>
      <c r="D101" s="3">
        <v>321.55</v>
      </c>
      <c r="E101" s="4"/>
      <c r="F101" s="8">
        <f t="shared" si="4"/>
        <v>321.55</v>
      </c>
      <c r="G101" s="13">
        <f t="shared" si="3"/>
        <v>3.4145246918605455E-5</v>
      </c>
    </row>
    <row r="102" spans="2:7" ht="14.25" thickTop="1" thickBot="1" x14ac:dyDescent="0.25">
      <c r="B102" s="48"/>
      <c r="C102" s="40" t="s">
        <v>80</v>
      </c>
      <c r="D102" s="3">
        <v>1940.3</v>
      </c>
      <c r="E102" s="4"/>
      <c r="F102" s="8">
        <f t="shared" si="4"/>
        <v>1940.3</v>
      </c>
      <c r="G102" s="13">
        <f t="shared" si="3"/>
        <v>2.0603956646297672E-4</v>
      </c>
    </row>
    <row r="103" spans="2:7" ht="14.25" thickTop="1" thickBot="1" x14ac:dyDescent="0.25">
      <c r="B103" s="48"/>
      <c r="C103" s="40" t="s">
        <v>58</v>
      </c>
      <c r="D103" s="3"/>
      <c r="E103" s="4">
        <v>627.76</v>
      </c>
      <c r="F103" s="8">
        <f t="shared" si="4"/>
        <v>627.76</v>
      </c>
      <c r="G103" s="13">
        <f t="shared" si="3"/>
        <v>6.6661546277791195E-5</v>
      </c>
    </row>
    <row r="104" spans="2:7" ht="14.25" thickTop="1" thickBot="1" x14ac:dyDescent="0.25">
      <c r="B104" s="48"/>
      <c r="C104" s="40" t="s">
        <v>67</v>
      </c>
      <c r="D104" s="3">
        <v>16556.41</v>
      </c>
      <c r="E104" s="4">
        <v>13104.36</v>
      </c>
      <c r="F104" s="8">
        <f t="shared" si="4"/>
        <v>29660.77</v>
      </c>
      <c r="G104" s="13">
        <f t="shared" si="3"/>
        <v>3.1496635529341165E-3</v>
      </c>
    </row>
    <row r="105" spans="2:7" ht="14.25" thickTop="1" thickBot="1" x14ac:dyDescent="0.25">
      <c r="B105" s="48"/>
      <c r="C105" s="40" t="s">
        <v>74</v>
      </c>
      <c r="D105" s="3">
        <v>44.29</v>
      </c>
      <c r="E105" s="4">
        <v>260.02999999999997</v>
      </c>
      <c r="F105" s="8">
        <f t="shared" si="4"/>
        <v>304.32</v>
      </c>
      <c r="G105" s="13">
        <f t="shared" si="3"/>
        <v>3.2315601126636639E-5</v>
      </c>
    </row>
    <row r="106" spans="2:7" ht="22.5" thickTop="1" thickBot="1" x14ac:dyDescent="0.25">
      <c r="B106" s="40" t="s">
        <v>81</v>
      </c>
      <c r="C106" s="40" t="s">
        <v>82</v>
      </c>
      <c r="D106" s="3">
        <v>33982.81</v>
      </c>
      <c r="E106" s="4"/>
      <c r="F106" s="8">
        <f t="shared" si="4"/>
        <v>33982.81</v>
      </c>
      <c r="G106" s="13">
        <f t="shared" si="3"/>
        <v>3.6086189968529141E-3</v>
      </c>
    </row>
    <row r="107" spans="2:7" ht="14.25" thickTop="1" thickBot="1" x14ac:dyDescent="0.25">
      <c r="B107" s="48" t="s">
        <v>83</v>
      </c>
      <c r="C107" s="40" t="s">
        <v>6</v>
      </c>
      <c r="D107" s="3">
        <v>359236</v>
      </c>
      <c r="E107" s="4"/>
      <c r="F107" s="8">
        <f t="shared" si="4"/>
        <v>359236</v>
      </c>
      <c r="G107" s="13">
        <f t="shared" si="3"/>
        <v>3.8147105961909962E-2</v>
      </c>
    </row>
    <row r="108" spans="2:7" ht="14.25" thickTop="1" thickBot="1" x14ac:dyDescent="0.25">
      <c r="B108" s="48"/>
      <c r="C108" s="40" t="s">
        <v>10</v>
      </c>
      <c r="D108" s="3">
        <v>34476</v>
      </c>
      <c r="E108" s="4"/>
      <c r="F108" s="8">
        <f t="shared" si="4"/>
        <v>34476</v>
      </c>
      <c r="G108" s="13">
        <f t="shared" si="3"/>
        <v>3.6609906165941271E-3</v>
      </c>
    </row>
    <row r="109" spans="2:7" ht="14.25" thickTop="1" thickBot="1" x14ac:dyDescent="0.25">
      <c r="B109" s="48"/>
      <c r="C109" s="40" t="s">
        <v>12</v>
      </c>
      <c r="D109" s="3">
        <v>17367.14</v>
      </c>
      <c r="E109" s="4">
        <v>150761.15</v>
      </c>
      <c r="F109" s="8">
        <f t="shared" si="4"/>
        <v>168128.28999999998</v>
      </c>
      <c r="G109" s="13">
        <f t="shared" si="3"/>
        <v>1.7853465949472565E-2</v>
      </c>
    </row>
    <row r="110" spans="2:7" ht="14.25" thickTop="1" thickBot="1" x14ac:dyDescent="0.25">
      <c r="B110" s="48"/>
      <c r="C110" s="40" t="s">
        <v>14</v>
      </c>
      <c r="D110" s="3"/>
      <c r="E110" s="4">
        <v>2495.7199999999998</v>
      </c>
      <c r="F110" s="8">
        <f t="shared" si="4"/>
        <v>2495.7199999999998</v>
      </c>
      <c r="G110" s="13">
        <f t="shared" si="3"/>
        <v>2.650193613425657E-4</v>
      </c>
    </row>
    <row r="111" spans="2:7" ht="14.25" thickTop="1" thickBot="1" x14ac:dyDescent="0.25">
      <c r="B111" s="48"/>
      <c r="C111" s="40" t="s">
        <v>15</v>
      </c>
      <c r="D111" s="3"/>
      <c r="E111" s="4">
        <v>3561.26</v>
      </c>
      <c r="F111" s="8">
        <f t="shared" si="4"/>
        <v>3561.26</v>
      </c>
      <c r="G111" s="13">
        <f t="shared" si="3"/>
        <v>3.7816856489302712E-4</v>
      </c>
    </row>
    <row r="112" spans="2:7" ht="14.25" thickTop="1" thickBot="1" x14ac:dyDescent="0.25">
      <c r="B112" s="48"/>
      <c r="C112" s="40" t="s">
        <v>18</v>
      </c>
      <c r="D112" s="3"/>
      <c r="E112" s="4">
        <v>5976</v>
      </c>
      <c r="F112" s="8">
        <f t="shared" si="4"/>
        <v>5976</v>
      </c>
      <c r="G112" s="13">
        <f t="shared" si="3"/>
        <v>6.3458869720288045E-4</v>
      </c>
    </row>
    <row r="113" spans="2:7" ht="14.25" thickTop="1" thickBot="1" x14ac:dyDescent="0.25">
      <c r="B113" s="48"/>
      <c r="C113" s="40" t="s">
        <v>22</v>
      </c>
      <c r="D113" s="3"/>
      <c r="E113" s="4">
        <v>2816.1</v>
      </c>
      <c r="F113" s="8">
        <f t="shared" si="4"/>
        <v>2816.1</v>
      </c>
      <c r="G113" s="13">
        <f t="shared" si="3"/>
        <v>2.9904036649816459E-4</v>
      </c>
    </row>
    <row r="114" spans="2:7" ht="14.25" thickTop="1" thickBot="1" x14ac:dyDescent="0.25">
      <c r="B114" s="48"/>
      <c r="C114" s="40" t="s">
        <v>23</v>
      </c>
      <c r="D114" s="3">
        <v>1849</v>
      </c>
      <c r="E114" s="4">
        <v>457.85</v>
      </c>
      <c r="F114" s="8">
        <f t="shared" si="4"/>
        <v>2306.85</v>
      </c>
      <c r="G114" s="13">
        <f t="shared" si="3"/>
        <v>2.4496334272798939E-4</v>
      </c>
    </row>
    <row r="115" spans="2:7" ht="14.25" thickTop="1" thickBot="1" x14ac:dyDescent="0.25">
      <c r="B115" s="48"/>
      <c r="C115" s="40" t="s">
        <v>24</v>
      </c>
      <c r="D115" s="3"/>
      <c r="E115" s="4">
        <v>480</v>
      </c>
      <c r="F115" s="8">
        <f t="shared" si="4"/>
        <v>480</v>
      </c>
      <c r="G115" s="13">
        <f t="shared" si="3"/>
        <v>5.0970979695010475E-5</v>
      </c>
    </row>
    <row r="116" spans="2:7" ht="14.25" thickTop="1" thickBot="1" x14ac:dyDescent="0.25">
      <c r="B116" s="48"/>
      <c r="C116" s="40" t="s">
        <v>25</v>
      </c>
      <c r="D116" s="3"/>
      <c r="E116" s="4">
        <v>14237.9</v>
      </c>
      <c r="F116" s="8">
        <f t="shared" si="4"/>
        <v>14237.9</v>
      </c>
      <c r="G116" s="13">
        <f t="shared" si="3"/>
        <v>1.5119160662491449E-3</v>
      </c>
    </row>
    <row r="117" spans="2:7" ht="14.25" thickTop="1" thickBot="1" x14ac:dyDescent="0.25">
      <c r="B117" s="48"/>
      <c r="C117" s="40" t="s">
        <v>28</v>
      </c>
      <c r="D117" s="3"/>
      <c r="E117" s="4">
        <v>1334.75</v>
      </c>
      <c r="F117" s="8">
        <f t="shared" si="4"/>
        <v>1334.75</v>
      </c>
      <c r="G117" s="13">
        <f t="shared" si="3"/>
        <v>1.4173648989149006E-4</v>
      </c>
    </row>
    <row r="118" spans="2:7" ht="14.25" thickTop="1" thickBot="1" x14ac:dyDescent="0.25">
      <c r="B118" s="48"/>
      <c r="C118" s="40" t="s">
        <v>30</v>
      </c>
      <c r="D118" s="3"/>
      <c r="E118" s="4">
        <v>1606.01</v>
      </c>
      <c r="F118" s="8">
        <f t="shared" si="4"/>
        <v>1606.01</v>
      </c>
      <c r="G118" s="13">
        <f t="shared" si="3"/>
        <v>1.7054146479163285E-4</v>
      </c>
    </row>
    <row r="119" spans="2:7" ht="14.25" thickTop="1" thickBot="1" x14ac:dyDescent="0.25">
      <c r="B119" s="48"/>
      <c r="C119" s="40" t="s">
        <v>31</v>
      </c>
      <c r="D119" s="3"/>
      <c r="E119" s="4">
        <v>2085.5500000000002</v>
      </c>
      <c r="F119" s="8">
        <f t="shared" si="4"/>
        <v>2085.5500000000002</v>
      </c>
      <c r="G119" s="13">
        <f t="shared" si="3"/>
        <v>2.2146359729776897E-4</v>
      </c>
    </row>
    <row r="120" spans="2:7" ht="14.25" thickTop="1" thickBot="1" x14ac:dyDescent="0.25">
      <c r="B120" s="48"/>
      <c r="C120" s="40" t="s">
        <v>41</v>
      </c>
      <c r="D120" s="3">
        <v>66317.179999999993</v>
      </c>
      <c r="E120" s="4">
        <v>23095.95</v>
      </c>
      <c r="F120" s="8">
        <f t="shared" si="4"/>
        <v>89413.12999999999</v>
      </c>
      <c r="G120" s="13">
        <f t="shared" si="3"/>
        <v>9.494739236869441E-3</v>
      </c>
    </row>
    <row r="121" spans="2:7" ht="14.25" thickTop="1" thickBot="1" x14ac:dyDescent="0.25">
      <c r="B121" s="48"/>
      <c r="C121" s="40" t="s">
        <v>43</v>
      </c>
      <c r="D121" s="3">
        <v>27340.77</v>
      </c>
      <c r="E121" s="4">
        <v>38020.18</v>
      </c>
      <c r="F121" s="8">
        <f t="shared" si="4"/>
        <v>65360.95</v>
      </c>
      <c r="G121" s="13">
        <f t="shared" si="3"/>
        <v>6.9406492818679059E-3</v>
      </c>
    </row>
    <row r="122" spans="2:7" ht="14.25" thickTop="1" thickBot="1" x14ac:dyDescent="0.25">
      <c r="B122" s="48"/>
      <c r="C122" s="40" t="s">
        <v>84</v>
      </c>
      <c r="D122" s="3">
        <v>25606.82</v>
      </c>
      <c r="E122" s="4">
        <v>216349.49</v>
      </c>
      <c r="F122" s="8">
        <f t="shared" si="4"/>
        <v>241956.31</v>
      </c>
      <c r="G122" s="13">
        <f t="shared" si="3"/>
        <v>2.5693229508520123E-2</v>
      </c>
    </row>
    <row r="123" spans="2:7" ht="14.25" thickTop="1" thickBot="1" x14ac:dyDescent="0.25">
      <c r="B123" s="48"/>
      <c r="C123" s="40" t="s">
        <v>49</v>
      </c>
      <c r="D123" s="3"/>
      <c r="E123" s="4">
        <v>413924</v>
      </c>
      <c r="F123" s="8">
        <f t="shared" si="4"/>
        <v>413924</v>
      </c>
      <c r="G123" s="13">
        <f t="shared" si="3"/>
        <v>4.395439958182816E-2</v>
      </c>
    </row>
    <row r="124" spans="2:7" ht="14.25" thickTop="1" thickBot="1" x14ac:dyDescent="0.25">
      <c r="B124" s="48"/>
      <c r="C124" s="40" t="s">
        <v>55</v>
      </c>
      <c r="D124" s="3">
        <v>99973.88</v>
      </c>
      <c r="E124" s="4">
        <v>197190.14</v>
      </c>
      <c r="F124" s="8">
        <f t="shared" si="4"/>
        <v>297164.02</v>
      </c>
      <c r="G124" s="13">
        <f t="shared" si="3"/>
        <v>3.155571089480768E-2</v>
      </c>
    </row>
    <row r="125" spans="2:7" ht="14.25" thickTop="1" thickBot="1" x14ac:dyDescent="0.25">
      <c r="B125" s="48"/>
      <c r="C125" s="40" t="s">
        <v>56</v>
      </c>
      <c r="D125" s="3"/>
      <c r="E125" s="4">
        <v>134901.16</v>
      </c>
      <c r="F125" s="8">
        <f t="shared" si="4"/>
        <v>134901.16</v>
      </c>
      <c r="G125" s="13">
        <f t="shared" si="3"/>
        <v>1.4325092264986166E-2</v>
      </c>
    </row>
    <row r="126" spans="2:7" ht="14.25" thickTop="1" thickBot="1" x14ac:dyDescent="0.25">
      <c r="B126" s="48"/>
      <c r="C126" s="40" t="s">
        <v>57</v>
      </c>
      <c r="D126" s="3"/>
      <c r="E126" s="4">
        <v>53142.67</v>
      </c>
      <c r="F126" s="8">
        <f t="shared" si="4"/>
        <v>53142.67</v>
      </c>
      <c r="G126" s="13">
        <f t="shared" si="3"/>
        <v>5.6431957364763375E-3</v>
      </c>
    </row>
    <row r="127" spans="2:7" ht="14.25" thickTop="1" thickBot="1" x14ac:dyDescent="0.25">
      <c r="B127" s="48"/>
      <c r="C127" s="40" t="s">
        <v>85</v>
      </c>
      <c r="D127" s="3"/>
      <c r="E127" s="4">
        <v>77944.7</v>
      </c>
      <c r="F127" s="8">
        <f t="shared" si="4"/>
        <v>77944.7</v>
      </c>
      <c r="G127" s="13">
        <f t="shared" si="3"/>
        <v>8.2769119188201724E-3</v>
      </c>
    </row>
    <row r="128" spans="2:7" ht="14.25" thickTop="1" thickBot="1" x14ac:dyDescent="0.25">
      <c r="B128" s="48"/>
      <c r="C128" s="40" t="s">
        <v>86</v>
      </c>
      <c r="D128" s="3">
        <v>518.98</v>
      </c>
      <c r="E128" s="4">
        <v>6211.59</v>
      </c>
      <c r="F128" s="8">
        <f t="shared" si="4"/>
        <v>6730.57</v>
      </c>
      <c r="G128" s="13">
        <f t="shared" si="3"/>
        <v>7.1471613917884716E-4</v>
      </c>
    </row>
    <row r="129" spans="2:8" ht="14.25" thickTop="1" thickBot="1" x14ac:dyDescent="0.25">
      <c r="B129" s="48"/>
      <c r="C129" s="40" t="s">
        <v>40</v>
      </c>
      <c r="D129" s="3">
        <v>14640.74</v>
      </c>
      <c r="E129" s="4">
        <v>146408.34</v>
      </c>
      <c r="F129" s="8">
        <f t="shared" si="4"/>
        <v>161049.07999999999</v>
      </c>
      <c r="G129" s="13">
        <f t="shared" si="3"/>
        <v>1.7101727888708576E-2</v>
      </c>
    </row>
    <row r="130" spans="2:8" ht="22.5" thickTop="1" thickBot="1" x14ac:dyDescent="0.25">
      <c r="B130" s="40" t="s">
        <v>87</v>
      </c>
      <c r="C130" s="40" t="s">
        <v>39</v>
      </c>
      <c r="D130" s="3"/>
      <c r="E130" s="4">
        <v>5000</v>
      </c>
      <c r="F130" s="8">
        <f t="shared" si="4"/>
        <v>5000</v>
      </c>
      <c r="G130" s="13">
        <f t="shared" si="3"/>
        <v>5.3094770515635912E-4</v>
      </c>
    </row>
    <row r="131" spans="2:8" ht="13.5" thickTop="1" x14ac:dyDescent="0.2">
      <c r="B131" s="36"/>
      <c r="C131" s="14"/>
      <c r="D131" s="5">
        <f>SUM(D4:D130)</f>
        <v>2622059.9900000007</v>
      </c>
      <c r="E131" s="5">
        <f t="shared" ref="E131:F131" si="5">SUM(E4:E130)</f>
        <v>6795063.2999999989</v>
      </c>
      <c r="F131" s="5">
        <f t="shared" si="5"/>
        <v>9417123.2899999954</v>
      </c>
      <c r="G131" s="37">
        <f>SUM(G4:G130)</f>
        <v>0.99999999999999978</v>
      </c>
      <c r="H131" s="9"/>
    </row>
  </sheetData>
  <mergeCells count="4">
    <mergeCell ref="B1:G1"/>
    <mergeCell ref="B3"/>
    <mergeCell ref="B6:B105"/>
    <mergeCell ref="B107:B129"/>
  </mergeCells>
  <conditionalFormatting sqref="G4:G130">
    <cfRule type="cellIs" dxfId="17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34.28515625" style="33" hidden="1" customWidth="1"/>
    <col min="4" max="4" width="65.5703125" style="7" bestFit="1" customWidth="1"/>
    <col min="5" max="5" width="23.28515625" hidden="1" customWidth="1"/>
    <col min="6" max="6" width="11.5703125" hidden="1" customWidth="1"/>
    <col min="7" max="7" width="15.42578125" bestFit="1" customWidth="1"/>
    <col min="8" max="8" width="11.5703125" bestFit="1" customWidth="1"/>
  </cols>
  <sheetData>
    <row r="1" spans="2:8" ht="58.5" customHeight="1" x14ac:dyDescent="0.2">
      <c r="B1" s="49" t="s">
        <v>196</v>
      </c>
      <c r="C1" s="49"/>
      <c r="D1" s="49"/>
      <c r="E1" s="49"/>
      <c r="F1" s="49"/>
      <c r="G1" s="49"/>
      <c r="H1" s="49"/>
    </row>
    <row r="3" spans="2:8" ht="14.25" customHeight="1" thickBot="1" x14ac:dyDescent="0.25">
      <c r="B3" s="32" t="s">
        <v>91</v>
      </c>
      <c r="C3" s="54" t="s">
        <v>90</v>
      </c>
      <c r="D3" s="15" t="s">
        <v>88</v>
      </c>
      <c r="E3" s="26" t="s">
        <v>173</v>
      </c>
      <c r="F3" s="16" t="s">
        <v>1</v>
      </c>
      <c r="G3" s="16" t="s">
        <v>89</v>
      </c>
      <c r="H3" s="16" t="s">
        <v>92</v>
      </c>
    </row>
    <row r="4" spans="2:8" ht="14.25" customHeight="1" thickTop="1" thickBot="1" x14ac:dyDescent="0.25">
      <c r="B4" s="48" t="s">
        <v>94</v>
      </c>
      <c r="C4" s="48" t="s">
        <v>93</v>
      </c>
      <c r="D4" s="40" t="s">
        <v>95</v>
      </c>
      <c r="E4" s="4">
        <v>3145235</v>
      </c>
      <c r="F4" s="4"/>
      <c r="G4" s="10">
        <f>SUM(E4,F4)</f>
        <v>3145235</v>
      </c>
      <c r="H4" s="13">
        <f>G4/$G$47</f>
        <v>5.1616601530572952E-2</v>
      </c>
    </row>
    <row r="5" spans="2:8" ht="14.25" thickTop="1" thickBot="1" x14ac:dyDescent="0.25">
      <c r="B5" s="48"/>
      <c r="C5" s="48"/>
      <c r="D5" s="40" t="s">
        <v>96</v>
      </c>
      <c r="E5" s="4">
        <v>202204.94</v>
      </c>
      <c r="F5" s="4"/>
      <c r="G5" s="30">
        <f t="shared" ref="G5:G46" si="0">SUM(E5,F5)</f>
        <v>202204.94</v>
      </c>
      <c r="H5" s="13">
        <f t="shared" ref="H5:H46" si="1">G5/$G$47</f>
        <v>3.3183949102351374E-3</v>
      </c>
    </row>
    <row r="6" spans="2:8" ht="14.25" thickTop="1" thickBot="1" x14ac:dyDescent="0.25">
      <c r="B6" s="48"/>
      <c r="C6" s="48"/>
      <c r="D6" s="40" t="s">
        <v>97</v>
      </c>
      <c r="E6" s="4">
        <v>30379.26</v>
      </c>
      <c r="F6" s="4"/>
      <c r="G6" s="30">
        <f t="shared" si="0"/>
        <v>30379.26</v>
      </c>
      <c r="H6" s="13">
        <f t="shared" si="1"/>
        <v>4.9855548415735985E-4</v>
      </c>
    </row>
    <row r="7" spans="2:8" ht="14.25" thickTop="1" thickBot="1" x14ac:dyDescent="0.25">
      <c r="B7" s="48"/>
      <c r="C7" s="48"/>
      <c r="D7" s="40" t="s">
        <v>98</v>
      </c>
      <c r="E7" s="4">
        <v>4084.26</v>
      </c>
      <c r="F7" s="4"/>
      <c r="G7" s="30">
        <f t="shared" si="0"/>
        <v>4084.26</v>
      </c>
      <c r="H7" s="13">
        <f t="shared" si="1"/>
        <v>6.7026985572543192E-5</v>
      </c>
    </row>
    <row r="8" spans="2:8" ht="14.25" thickTop="1" thickBot="1" x14ac:dyDescent="0.25">
      <c r="B8" s="48"/>
      <c r="C8" s="48"/>
      <c r="D8" s="40" t="s">
        <v>99</v>
      </c>
      <c r="E8" s="4">
        <v>511992.75</v>
      </c>
      <c r="F8" s="4"/>
      <c r="G8" s="30">
        <f t="shared" si="0"/>
        <v>511992.75</v>
      </c>
      <c r="H8" s="13">
        <f t="shared" si="1"/>
        <v>8.40233742893369E-3</v>
      </c>
    </row>
    <row r="9" spans="2:8" ht="14.25" thickTop="1" thickBot="1" x14ac:dyDescent="0.25">
      <c r="B9" s="48"/>
      <c r="C9" s="48"/>
      <c r="D9" s="40" t="s">
        <v>166</v>
      </c>
      <c r="E9" s="4">
        <v>5846.47</v>
      </c>
      <c r="F9" s="4"/>
      <c r="G9" s="30">
        <f t="shared" si="0"/>
        <v>5846.47</v>
      </c>
      <c r="H9" s="13">
        <f t="shared" si="1"/>
        <v>9.5946697893940791E-5</v>
      </c>
    </row>
    <row r="10" spans="2:8" ht="14.25" thickTop="1" thickBot="1" x14ac:dyDescent="0.25">
      <c r="B10" s="48"/>
      <c r="C10" s="48"/>
      <c r="D10" s="40" t="s">
        <v>100</v>
      </c>
      <c r="E10" s="4">
        <v>97493.46</v>
      </c>
      <c r="F10" s="4"/>
      <c r="G10" s="30">
        <f t="shared" si="0"/>
        <v>97493.46</v>
      </c>
      <c r="H10" s="13">
        <f t="shared" si="1"/>
        <v>1.5999698199520396E-3</v>
      </c>
    </row>
    <row r="11" spans="2:8" ht="14.25" thickTop="1" thickBot="1" x14ac:dyDescent="0.25">
      <c r="B11" s="48"/>
      <c r="C11" s="48"/>
      <c r="D11" s="40" t="s">
        <v>101</v>
      </c>
      <c r="E11" s="4">
        <v>368.46</v>
      </c>
      <c r="F11" s="4"/>
      <c r="G11" s="30">
        <f t="shared" si="0"/>
        <v>368.46</v>
      </c>
      <c r="H11" s="13">
        <f t="shared" si="1"/>
        <v>6.0468146259198145E-6</v>
      </c>
    </row>
    <row r="12" spans="2:8" ht="22.5" thickTop="1" thickBot="1" x14ac:dyDescent="0.25">
      <c r="B12" s="40" t="s">
        <v>102</v>
      </c>
      <c r="C12" s="40" t="s">
        <v>93</v>
      </c>
      <c r="D12" s="40" t="s">
        <v>103</v>
      </c>
      <c r="E12" s="4">
        <v>8189050.9800000004</v>
      </c>
      <c r="F12" s="4"/>
      <c r="G12" s="10">
        <f t="shared" si="0"/>
        <v>8189050.9800000004</v>
      </c>
      <c r="H12" s="13">
        <f t="shared" si="1"/>
        <v>0.13439090603665799</v>
      </c>
    </row>
    <row r="13" spans="2:8" ht="22.5" thickTop="1" thickBot="1" x14ac:dyDescent="0.25">
      <c r="B13" s="40" t="s">
        <v>104</v>
      </c>
      <c r="C13" s="40" t="s">
        <v>3</v>
      </c>
      <c r="D13" s="40" t="s">
        <v>105</v>
      </c>
      <c r="E13" s="4">
        <v>524300.23</v>
      </c>
      <c r="F13" s="4"/>
      <c r="G13" s="30">
        <f t="shared" si="0"/>
        <v>524300.23</v>
      </c>
      <c r="H13" s="13">
        <f t="shared" si="1"/>
        <v>8.6043160699590809E-3</v>
      </c>
    </row>
    <row r="14" spans="2:8" ht="14.25" thickTop="1" thickBot="1" x14ac:dyDescent="0.25">
      <c r="B14" s="48" t="s">
        <v>106</v>
      </c>
      <c r="C14" s="48" t="s">
        <v>93</v>
      </c>
      <c r="D14" s="40" t="s">
        <v>107</v>
      </c>
      <c r="E14" s="4">
        <v>1028794.34</v>
      </c>
      <c r="F14" s="4"/>
      <c r="G14" s="30">
        <f t="shared" si="0"/>
        <v>1028794.34</v>
      </c>
      <c r="H14" s="13">
        <f t="shared" si="1"/>
        <v>1.6883592960363465E-2</v>
      </c>
    </row>
    <row r="15" spans="2:8" ht="14.25" thickTop="1" thickBot="1" x14ac:dyDescent="0.25">
      <c r="B15" s="48"/>
      <c r="C15" s="48"/>
      <c r="D15" s="40" t="s">
        <v>108</v>
      </c>
      <c r="E15" s="4">
        <v>782.49</v>
      </c>
      <c r="F15" s="4"/>
      <c r="G15" s="30">
        <f t="shared" si="0"/>
        <v>782.49</v>
      </c>
      <c r="H15" s="13">
        <f t="shared" si="1"/>
        <v>1.2841480694338588E-5</v>
      </c>
    </row>
    <row r="16" spans="2:8" ht="14.25" thickTop="1" thickBot="1" x14ac:dyDescent="0.25">
      <c r="B16" s="48"/>
      <c r="C16" s="48"/>
      <c r="D16" s="40" t="s">
        <v>109</v>
      </c>
      <c r="E16" s="4">
        <v>176426.23999999999</v>
      </c>
      <c r="F16" s="4"/>
      <c r="G16" s="30">
        <f t="shared" si="0"/>
        <v>176426.23999999999</v>
      </c>
      <c r="H16" s="13">
        <f t="shared" si="1"/>
        <v>2.8953394355643474E-3</v>
      </c>
    </row>
    <row r="17" spans="2:8" ht="14.25" thickTop="1" thickBot="1" x14ac:dyDescent="0.25">
      <c r="B17" s="48"/>
      <c r="C17" s="48"/>
      <c r="D17" s="40" t="s">
        <v>110</v>
      </c>
      <c r="E17" s="4">
        <v>2007.36</v>
      </c>
      <c r="F17" s="4"/>
      <c r="G17" s="30">
        <f t="shared" si="0"/>
        <v>2007.36</v>
      </c>
      <c r="H17" s="13">
        <f t="shared" si="1"/>
        <v>3.2942880658650602E-5</v>
      </c>
    </row>
    <row r="18" spans="2:8" ht="14.25" thickTop="1" thickBot="1" x14ac:dyDescent="0.25">
      <c r="B18" s="48"/>
      <c r="C18" s="48"/>
      <c r="D18" s="40" t="s">
        <v>111</v>
      </c>
      <c r="E18" s="4">
        <v>61602.239999999998</v>
      </c>
      <c r="F18" s="4"/>
      <c r="G18" s="30">
        <f t="shared" si="0"/>
        <v>61602.239999999998</v>
      </c>
      <c r="H18" s="13">
        <f t="shared" si="1"/>
        <v>1.0109572974581302E-3</v>
      </c>
    </row>
    <row r="19" spans="2:8" ht="14.25" thickTop="1" thickBot="1" x14ac:dyDescent="0.25">
      <c r="B19" s="48"/>
      <c r="C19" s="48"/>
      <c r="D19" s="40" t="s">
        <v>112</v>
      </c>
      <c r="E19" s="4">
        <v>253100.16</v>
      </c>
      <c r="F19" s="4"/>
      <c r="G19" s="30">
        <f t="shared" si="0"/>
        <v>253100.16</v>
      </c>
      <c r="H19" s="13">
        <f t="shared" si="1"/>
        <v>4.1536387920280233E-3</v>
      </c>
    </row>
    <row r="20" spans="2:8" ht="14.25" thickTop="1" thickBot="1" x14ac:dyDescent="0.25">
      <c r="B20" s="48"/>
      <c r="C20" s="48"/>
      <c r="D20" s="40" t="s">
        <v>113</v>
      </c>
      <c r="E20" s="4">
        <v>21719746.57</v>
      </c>
      <c r="F20" s="4"/>
      <c r="G20" s="10">
        <f t="shared" si="0"/>
        <v>21719746.57</v>
      </c>
      <c r="H20" s="13">
        <f t="shared" si="1"/>
        <v>0.35644379642497892</v>
      </c>
    </row>
    <row r="21" spans="2:8" ht="14.25" thickTop="1" thickBot="1" x14ac:dyDescent="0.25">
      <c r="B21" s="48"/>
      <c r="C21" s="48"/>
      <c r="D21" s="40" t="s">
        <v>114</v>
      </c>
      <c r="E21" s="4">
        <v>8430.5400000000009</v>
      </c>
      <c r="F21" s="4"/>
      <c r="G21" s="30">
        <f t="shared" si="0"/>
        <v>8430.5400000000009</v>
      </c>
      <c r="H21" s="13">
        <f t="shared" si="1"/>
        <v>1.3835399385659784E-4</v>
      </c>
    </row>
    <row r="22" spans="2:8" ht="14.25" thickTop="1" thickBot="1" x14ac:dyDescent="0.25">
      <c r="B22" s="48"/>
      <c r="C22" s="48"/>
      <c r="D22" s="40" t="s">
        <v>115</v>
      </c>
      <c r="E22" s="4">
        <v>20703.900000000001</v>
      </c>
      <c r="F22" s="4"/>
      <c r="G22" s="30">
        <f t="shared" si="0"/>
        <v>20703.900000000001</v>
      </c>
      <c r="H22" s="13">
        <f t="shared" si="1"/>
        <v>3.3977268993535598E-4</v>
      </c>
    </row>
    <row r="23" spans="2:8" ht="14.25" thickTop="1" thickBot="1" x14ac:dyDescent="0.25">
      <c r="B23" s="48"/>
      <c r="C23" s="48"/>
      <c r="D23" s="40" t="s">
        <v>116</v>
      </c>
      <c r="E23" s="4">
        <v>34251.9</v>
      </c>
      <c r="F23" s="4"/>
      <c r="G23" s="30">
        <f t="shared" si="0"/>
        <v>34251.9</v>
      </c>
      <c r="H23" s="13">
        <f t="shared" si="1"/>
        <v>5.6210956382115543E-4</v>
      </c>
    </row>
    <row r="24" spans="2:8" ht="14.25" thickTop="1" thickBot="1" x14ac:dyDescent="0.25">
      <c r="B24" s="48"/>
      <c r="C24" s="48"/>
      <c r="D24" s="40" t="s">
        <v>117</v>
      </c>
      <c r="E24" s="4">
        <v>93719.91</v>
      </c>
      <c r="F24" s="4"/>
      <c r="G24" s="30">
        <f t="shared" si="0"/>
        <v>93719.91</v>
      </c>
      <c r="H24" s="13">
        <f t="shared" si="1"/>
        <v>1.5380419110022493E-3</v>
      </c>
    </row>
    <row r="25" spans="2:8" ht="14.25" thickTop="1" thickBot="1" x14ac:dyDescent="0.25">
      <c r="B25" s="48"/>
      <c r="C25" s="48"/>
      <c r="D25" s="40" t="s">
        <v>118</v>
      </c>
      <c r="E25" s="4">
        <v>14527.44</v>
      </c>
      <c r="F25" s="4"/>
      <c r="G25" s="30">
        <f t="shared" si="0"/>
        <v>14527.44</v>
      </c>
      <c r="H25" s="13">
        <f t="shared" si="1"/>
        <v>2.3841051041950976E-4</v>
      </c>
    </row>
    <row r="26" spans="2:8" ht="14.25" thickTop="1" thickBot="1" x14ac:dyDescent="0.25">
      <c r="B26" s="48"/>
      <c r="C26" s="48"/>
      <c r="D26" s="40" t="s">
        <v>119</v>
      </c>
      <c r="E26" s="4">
        <v>135412.01</v>
      </c>
      <c r="F26" s="4"/>
      <c r="G26" s="30">
        <f t="shared" si="0"/>
        <v>135412.01</v>
      </c>
      <c r="H26" s="13">
        <f t="shared" si="1"/>
        <v>2.2222529517266468E-3</v>
      </c>
    </row>
    <row r="27" spans="2:8" ht="14.25" thickTop="1" thickBot="1" x14ac:dyDescent="0.25">
      <c r="B27" s="48"/>
      <c r="C27" s="48"/>
      <c r="D27" s="40" t="s">
        <v>120</v>
      </c>
      <c r="E27" s="4">
        <v>179.61</v>
      </c>
      <c r="F27" s="4"/>
      <c r="G27" s="30">
        <f t="shared" si="0"/>
        <v>179.61</v>
      </c>
      <c r="H27" s="13">
        <f t="shared" si="1"/>
        <v>2.9475882727065574E-6</v>
      </c>
    </row>
    <row r="28" spans="2:8" ht="14.25" thickTop="1" thickBot="1" x14ac:dyDescent="0.25">
      <c r="B28" s="48"/>
      <c r="C28" s="48"/>
      <c r="D28" s="40" t="s">
        <v>121</v>
      </c>
      <c r="E28" s="4">
        <v>18584469.199999999</v>
      </c>
      <c r="F28" s="4"/>
      <c r="G28" s="10">
        <f t="shared" si="0"/>
        <v>18584469.199999999</v>
      </c>
      <c r="H28" s="13">
        <f t="shared" si="1"/>
        <v>0.3049906100350549</v>
      </c>
    </row>
    <row r="29" spans="2:8" ht="14.25" thickTop="1" thickBot="1" x14ac:dyDescent="0.25">
      <c r="B29" s="48"/>
      <c r="C29" s="48"/>
      <c r="D29" s="40" t="s">
        <v>122</v>
      </c>
      <c r="E29" s="4">
        <v>539344.94999999995</v>
      </c>
      <c r="F29" s="4"/>
      <c r="G29" s="30">
        <f t="shared" si="0"/>
        <v>539344.94999999995</v>
      </c>
      <c r="H29" s="13">
        <f t="shared" si="1"/>
        <v>8.8512156871193379E-3</v>
      </c>
    </row>
    <row r="30" spans="2:8" ht="14.25" thickTop="1" thickBot="1" x14ac:dyDescent="0.25">
      <c r="B30" s="48"/>
      <c r="C30" s="48"/>
      <c r="D30" s="40" t="s">
        <v>123</v>
      </c>
      <c r="E30" s="4">
        <v>1117307.69</v>
      </c>
      <c r="F30" s="4"/>
      <c r="G30" s="30">
        <f t="shared" si="0"/>
        <v>1117307.69</v>
      </c>
      <c r="H30" s="13">
        <f t="shared" si="1"/>
        <v>1.833618976698877E-2</v>
      </c>
    </row>
    <row r="31" spans="2:8" ht="14.25" thickTop="1" thickBot="1" x14ac:dyDescent="0.25">
      <c r="B31" s="48"/>
      <c r="C31" s="48"/>
      <c r="D31" s="40" t="s">
        <v>124</v>
      </c>
      <c r="E31" s="4">
        <v>81280.289999999994</v>
      </c>
      <c r="F31" s="4"/>
      <c r="G31" s="30">
        <f t="shared" si="0"/>
        <v>81280.289999999994</v>
      </c>
      <c r="H31" s="13">
        <f t="shared" si="1"/>
        <v>1.3338947141372309E-3</v>
      </c>
    </row>
    <row r="32" spans="2:8" ht="14.25" thickTop="1" thickBot="1" x14ac:dyDescent="0.25">
      <c r="B32" s="48"/>
      <c r="C32" s="48"/>
      <c r="D32" s="40" t="s">
        <v>125</v>
      </c>
      <c r="E32" s="4">
        <v>8560.3799999999992</v>
      </c>
      <c r="F32" s="4"/>
      <c r="G32" s="30">
        <f t="shared" si="0"/>
        <v>8560.3799999999992</v>
      </c>
      <c r="H32" s="13">
        <f t="shared" si="1"/>
        <v>1.404848042865751E-4</v>
      </c>
    </row>
    <row r="33" spans="2:8" ht="14.25" thickTop="1" thickBot="1" x14ac:dyDescent="0.25">
      <c r="B33" s="48"/>
      <c r="C33" s="48"/>
      <c r="D33" s="40" t="s">
        <v>126</v>
      </c>
      <c r="E33" s="4">
        <v>423527.65</v>
      </c>
      <c r="F33" s="4"/>
      <c r="G33" s="30">
        <f t="shared" si="0"/>
        <v>423527.65</v>
      </c>
      <c r="H33" s="13">
        <f t="shared" si="1"/>
        <v>6.9505324553586507E-3</v>
      </c>
    </row>
    <row r="34" spans="2:8" ht="14.25" thickTop="1" thickBot="1" x14ac:dyDescent="0.25">
      <c r="B34" s="48"/>
      <c r="C34" s="48"/>
      <c r="D34" s="40" t="s">
        <v>127</v>
      </c>
      <c r="E34" s="4">
        <v>767712.77</v>
      </c>
      <c r="F34" s="4"/>
      <c r="G34" s="30">
        <f t="shared" si="0"/>
        <v>767712.77</v>
      </c>
      <c r="H34" s="13">
        <f t="shared" si="1"/>
        <v>1.259897086832062E-2</v>
      </c>
    </row>
    <row r="35" spans="2:8" ht="14.25" thickTop="1" thickBot="1" x14ac:dyDescent="0.25">
      <c r="B35" s="48"/>
      <c r="C35" s="48"/>
      <c r="D35" s="40" t="s">
        <v>128</v>
      </c>
      <c r="E35" s="4">
        <v>23456.560000000001</v>
      </c>
      <c r="F35" s="4"/>
      <c r="G35" s="30">
        <f t="shared" si="0"/>
        <v>23456.560000000001</v>
      </c>
      <c r="H35" s="13">
        <f t="shared" si="1"/>
        <v>3.8494672442535336E-4</v>
      </c>
    </row>
    <row r="36" spans="2:8" ht="14.25" thickTop="1" thickBot="1" x14ac:dyDescent="0.25">
      <c r="B36" s="48"/>
      <c r="C36" s="48"/>
      <c r="D36" s="40" t="s">
        <v>129</v>
      </c>
      <c r="E36" s="4">
        <v>192128.97</v>
      </c>
      <c r="F36" s="4"/>
      <c r="G36" s="30">
        <f t="shared" si="0"/>
        <v>192128.97</v>
      </c>
      <c r="H36" s="13">
        <f t="shared" si="1"/>
        <v>3.1530376862044982E-3</v>
      </c>
    </row>
    <row r="37" spans="2:8" ht="14.25" thickTop="1" thickBot="1" x14ac:dyDescent="0.25">
      <c r="B37" s="48"/>
      <c r="C37" s="48"/>
      <c r="D37" s="40" t="s">
        <v>202</v>
      </c>
      <c r="E37" s="4">
        <v>27.31</v>
      </c>
      <c r="F37" s="4"/>
      <c r="G37" s="30">
        <f t="shared" si="0"/>
        <v>27.31</v>
      </c>
      <c r="H37" s="13">
        <f t="shared" si="1"/>
        <v>4.4818571197381033E-7</v>
      </c>
    </row>
    <row r="38" spans="2:8" ht="14.25" thickTop="1" thickBot="1" x14ac:dyDescent="0.25">
      <c r="B38" s="48"/>
      <c r="C38" s="48"/>
      <c r="D38" s="40" t="s">
        <v>130</v>
      </c>
      <c r="E38" s="4">
        <v>240059.38</v>
      </c>
      <c r="F38" s="4"/>
      <c r="G38" s="30">
        <f t="shared" si="0"/>
        <v>240059.38</v>
      </c>
      <c r="H38" s="13">
        <f t="shared" si="1"/>
        <v>3.9396259297433721E-3</v>
      </c>
    </row>
    <row r="39" spans="2:8" ht="14.25" customHeight="1" thickTop="1" thickBot="1" x14ac:dyDescent="0.25">
      <c r="B39" s="48" t="s">
        <v>131</v>
      </c>
      <c r="C39" s="48" t="s">
        <v>3</v>
      </c>
      <c r="D39" s="40" t="s">
        <v>132</v>
      </c>
      <c r="E39" s="4">
        <v>96315.97</v>
      </c>
      <c r="F39" s="4"/>
      <c r="G39" s="30">
        <f t="shared" si="0"/>
        <v>96315.97</v>
      </c>
      <c r="H39" s="13">
        <f t="shared" si="1"/>
        <v>1.5806459754265161E-3</v>
      </c>
    </row>
    <row r="40" spans="2:8" ht="14.25" thickTop="1" thickBot="1" x14ac:dyDescent="0.25">
      <c r="B40" s="48"/>
      <c r="C40" s="48"/>
      <c r="D40" s="40" t="s">
        <v>133</v>
      </c>
      <c r="E40" s="4">
        <v>6480.99</v>
      </c>
      <c r="F40" s="4"/>
      <c r="G40" s="30">
        <f t="shared" si="0"/>
        <v>6480.99</v>
      </c>
      <c r="H40" s="13">
        <f t="shared" si="1"/>
        <v>1.0635983586397454E-4</v>
      </c>
    </row>
    <row r="41" spans="2:8" ht="14.25" thickTop="1" thickBot="1" x14ac:dyDescent="0.25">
      <c r="B41" s="48"/>
      <c r="C41" s="48"/>
      <c r="D41" s="40" t="s">
        <v>134</v>
      </c>
      <c r="E41" s="4">
        <v>37658.31</v>
      </c>
      <c r="F41" s="4"/>
      <c r="G41" s="30">
        <f t="shared" si="0"/>
        <v>37658.31</v>
      </c>
      <c r="H41" s="13">
        <f t="shared" si="1"/>
        <v>6.1801232072795529E-4</v>
      </c>
    </row>
    <row r="42" spans="2:8" ht="14.25" thickTop="1" thickBot="1" x14ac:dyDescent="0.25">
      <c r="B42" s="48"/>
      <c r="C42" s="48"/>
      <c r="D42" s="40" t="s">
        <v>135</v>
      </c>
      <c r="E42" s="4">
        <v>7251.75</v>
      </c>
      <c r="F42" s="4"/>
      <c r="G42" s="30">
        <f t="shared" si="0"/>
        <v>7251.75</v>
      </c>
      <c r="H42" s="13">
        <f t="shared" si="1"/>
        <v>1.1900881496909847E-4</v>
      </c>
    </row>
    <row r="43" spans="2:8" ht="14.25" thickTop="1" thickBot="1" x14ac:dyDescent="0.25">
      <c r="B43" s="48"/>
      <c r="C43" s="48"/>
      <c r="D43" s="40" t="s">
        <v>136</v>
      </c>
      <c r="E43" s="4">
        <v>321288.90000000002</v>
      </c>
      <c r="F43" s="4"/>
      <c r="G43" s="30">
        <f t="shared" si="0"/>
        <v>321288.90000000002</v>
      </c>
      <c r="H43" s="13">
        <f t="shared" si="1"/>
        <v>5.2726874549901999E-3</v>
      </c>
    </row>
    <row r="44" spans="2:8" ht="14.25" thickTop="1" thickBot="1" x14ac:dyDescent="0.25">
      <c r="B44" s="48"/>
      <c r="C44" s="48"/>
      <c r="D44" s="40" t="s">
        <v>137</v>
      </c>
      <c r="E44" s="4">
        <v>1935278.99</v>
      </c>
      <c r="F44" s="4"/>
      <c r="G44" s="30">
        <f t="shared" si="0"/>
        <v>1935278.99</v>
      </c>
      <c r="H44" s="13">
        <f t="shared" si="1"/>
        <v>3.1759955767158787E-2</v>
      </c>
    </row>
    <row r="45" spans="2:8" ht="14.25" thickTop="1" thickBot="1" x14ac:dyDescent="0.25">
      <c r="B45" s="48"/>
      <c r="C45" s="48"/>
      <c r="D45" s="40" t="s">
        <v>138</v>
      </c>
      <c r="E45" s="4">
        <v>250510.76</v>
      </c>
      <c r="F45" s="4"/>
      <c r="G45" s="30">
        <f t="shared" si="0"/>
        <v>250510.76</v>
      </c>
      <c r="H45" s="13">
        <f t="shared" si="1"/>
        <v>4.1111440251812639E-3</v>
      </c>
    </row>
    <row r="46" spans="2:8" ht="14.25" thickTop="1" thickBot="1" x14ac:dyDescent="0.25">
      <c r="B46" s="48"/>
      <c r="C46" s="48"/>
      <c r="D46" s="40" t="s">
        <v>139</v>
      </c>
      <c r="E46" s="4">
        <v>41260.54</v>
      </c>
      <c r="F46" s="4"/>
      <c r="G46" s="30">
        <f t="shared" si="0"/>
        <v>41260.54</v>
      </c>
      <c r="H46" s="13">
        <f t="shared" si="1"/>
        <v>6.7712868899025562E-4</v>
      </c>
    </row>
    <row r="47" spans="2:8" ht="13.5" thickTop="1" x14ac:dyDescent="0.2">
      <c r="B47" s="36"/>
      <c r="C47" s="14"/>
      <c r="D47" s="5"/>
      <c r="E47" s="5">
        <f>SUM(E4:E46)</f>
        <v>60934561.879999995</v>
      </c>
      <c r="F47" s="5">
        <f t="shared" ref="F47:H47" si="2">SUM(F4:F46)</f>
        <v>0</v>
      </c>
      <c r="G47" s="5">
        <f t="shared" si="2"/>
        <v>60934561.879999995</v>
      </c>
      <c r="H47" s="37">
        <f t="shared" si="2"/>
        <v>1</v>
      </c>
    </row>
  </sheetData>
  <mergeCells count="7">
    <mergeCell ref="B1:H1"/>
    <mergeCell ref="B4:B11"/>
    <mergeCell ref="B14:B38"/>
    <mergeCell ref="B39:B46"/>
    <mergeCell ref="C4:C11"/>
    <mergeCell ref="C14:C38"/>
    <mergeCell ref="C39:C46"/>
  </mergeCells>
  <conditionalFormatting sqref="F4:F46">
    <cfRule type="cellIs" dxfId="16" priority="3" operator="greaterThan">
      <formula>0.0499</formula>
    </cfRule>
    <cfRule type="cellIs" dxfId="15" priority="4" operator="greaterThan">
      <formula>0.0499</formula>
    </cfRule>
  </conditionalFormatting>
  <conditionalFormatting sqref="H4:H46">
    <cfRule type="cellIs" dxfId="14" priority="1" operator="greaterThan">
      <formula>0.0499</formula>
    </cfRule>
    <cfRule type="cellIs" dxfId="13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66.85546875" style="7" bestFit="1" customWidth="1"/>
    <col min="4" max="5" width="14.85546875" hidden="1" customWidth="1"/>
    <col min="6" max="6" width="13.140625" bestFit="1" customWidth="1"/>
    <col min="7" max="7" width="11.5703125" bestFit="1" customWidth="1"/>
  </cols>
  <sheetData>
    <row r="1" spans="2:8" ht="58.5" customHeight="1" x14ac:dyDescent="0.2">
      <c r="B1" s="49" t="s">
        <v>196</v>
      </c>
      <c r="C1" s="49"/>
      <c r="D1" s="49"/>
      <c r="E1" s="49"/>
      <c r="F1" s="49"/>
      <c r="G1" s="49"/>
    </row>
    <row r="3" spans="2:8" s="25" customFormat="1" ht="14.25" customHeight="1" thickBot="1" x14ac:dyDescent="0.25">
      <c r="B3" s="32" t="s">
        <v>91</v>
      </c>
      <c r="C3" s="15" t="s">
        <v>88</v>
      </c>
      <c r="D3" s="26" t="s">
        <v>0</v>
      </c>
      <c r="E3" s="16" t="s">
        <v>1</v>
      </c>
      <c r="F3" s="16" t="s">
        <v>89</v>
      </c>
      <c r="G3" s="16" t="s">
        <v>92</v>
      </c>
    </row>
    <row r="4" spans="2:8" ht="14.25" customHeight="1" thickTop="1" thickBot="1" x14ac:dyDescent="0.25">
      <c r="B4" s="48" t="s">
        <v>193</v>
      </c>
      <c r="C4" s="40" t="s">
        <v>145</v>
      </c>
      <c r="D4" s="3"/>
      <c r="E4" s="4">
        <v>70596.69</v>
      </c>
      <c r="F4" s="30">
        <f>SUM(D4,E4)</f>
        <v>70596.69</v>
      </c>
      <c r="G4" s="13">
        <f>F4/$F$28</f>
        <v>3.5462099043997448E-2</v>
      </c>
    </row>
    <row r="5" spans="2:8" ht="14.25" thickTop="1" thickBot="1" x14ac:dyDescent="0.25">
      <c r="B5" s="48"/>
      <c r="C5" s="40" t="s">
        <v>167</v>
      </c>
      <c r="D5" s="3"/>
      <c r="E5" s="4">
        <v>16816</v>
      </c>
      <c r="F5" s="30">
        <f>SUM(D5,E5)</f>
        <v>16816</v>
      </c>
      <c r="G5" s="13">
        <f t="shared" ref="G5:G27" si="0">F5/$F$28</f>
        <v>8.4470059081220537E-3</v>
      </c>
      <c r="H5" s="9"/>
    </row>
    <row r="6" spans="2:8" ht="14.25" thickTop="1" thickBot="1" x14ac:dyDescent="0.25">
      <c r="B6" s="48"/>
      <c r="C6" s="40" t="s">
        <v>149</v>
      </c>
      <c r="D6" s="3"/>
      <c r="E6" s="4">
        <v>15972.74</v>
      </c>
      <c r="F6" s="30">
        <f t="shared" ref="F6:F27" si="1">SUM(D6,E6)</f>
        <v>15972.74</v>
      </c>
      <c r="G6" s="13">
        <f t="shared" si="0"/>
        <v>8.0234199065709697E-3</v>
      </c>
    </row>
    <row r="7" spans="2:8" ht="14.25" thickTop="1" thickBot="1" x14ac:dyDescent="0.25">
      <c r="B7" s="48"/>
      <c r="C7" s="40" t="s">
        <v>195</v>
      </c>
      <c r="D7" s="3"/>
      <c r="E7" s="4">
        <v>95984</v>
      </c>
      <c r="F7" s="30">
        <f t="shared" si="1"/>
        <v>95984</v>
      </c>
      <c r="G7" s="13">
        <f t="shared" si="0"/>
        <v>4.8214641715341768E-2</v>
      </c>
    </row>
    <row r="8" spans="2:8" ht="14.25" thickTop="1" thickBot="1" x14ac:dyDescent="0.25">
      <c r="B8" s="48"/>
      <c r="C8" s="40" t="s">
        <v>155</v>
      </c>
      <c r="D8" s="3"/>
      <c r="E8" s="4">
        <v>3165.1</v>
      </c>
      <c r="F8" s="30">
        <f t="shared" si="1"/>
        <v>3165.1</v>
      </c>
      <c r="G8" s="13">
        <f t="shared" si="0"/>
        <v>1.5898916745835578E-3</v>
      </c>
    </row>
    <row r="9" spans="2:8" ht="14.25" thickTop="1" thickBot="1" x14ac:dyDescent="0.25">
      <c r="B9" s="48" t="s">
        <v>188</v>
      </c>
      <c r="C9" s="40" t="s">
        <v>194</v>
      </c>
      <c r="D9" s="3"/>
      <c r="E9" s="4">
        <v>4313</v>
      </c>
      <c r="F9" s="30">
        <f t="shared" si="1"/>
        <v>4313</v>
      </c>
      <c r="G9" s="13">
        <f t="shared" si="0"/>
        <v>2.1665043102836829E-3</v>
      </c>
    </row>
    <row r="10" spans="2:8" ht="14.25" thickTop="1" thickBot="1" x14ac:dyDescent="0.25">
      <c r="B10" s="48"/>
      <c r="C10" s="40" t="s">
        <v>145</v>
      </c>
      <c r="D10" s="3">
        <v>38461.129999999997</v>
      </c>
      <c r="E10" s="4">
        <v>287526.78999999998</v>
      </c>
      <c r="F10" s="10">
        <f t="shared" si="1"/>
        <v>325987.92</v>
      </c>
      <c r="G10" s="13">
        <f t="shared" si="0"/>
        <v>0.16375011216796023</v>
      </c>
    </row>
    <row r="11" spans="2:8" ht="14.25" thickTop="1" thickBot="1" x14ac:dyDescent="0.25">
      <c r="B11" s="48"/>
      <c r="C11" s="40" t="s">
        <v>167</v>
      </c>
      <c r="D11" s="3"/>
      <c r="E11" s="4">
        <v>25105.02</v>
      </c>
      <c r="F11" s="30">
        <f t="shared" si="1"/>
        <v>25105.02</v>
      </c>
      <c r="G11" s="13">
        <f t="shared" si="0"/>
        <v>1.2610742879610034E-2</v>
      </c>
    </row>
    <row r="12" spans="2:8" ht="14.25" thickTop="1" thickBot="1" x14ac:dyDescent="0.25">
      <c r="B12" s="48"/>
      <c r="C12" s="40" t="s">
        <v>147</v>
      </c>
      <c r="D12" s="3"/>
      <c r="E12" s="4">
        <v>87448.94</v>
      </c>
      <c r="F12" s="30">
        <f t="shared" si="1"/>
        <v>87448.94</v>
      </c>
      <c r="G12" s="13">
        <f t="shared" si="0"/>
        <v>4.3927314036572962E-2</v>
      </c>
    </row>
    <row r="13" spans="2:8" ht="14.25" thickTop="1" thickBot="1" x14ac:dyDescent="0.25">
      <c r="B13" s="48"/>
      <c r="C13" s="40" t="s">
        <v>148</v>
      </c>
      <c r="D13" s="3"/>
      <c r="E13" s="4">
        <v>122415.93</v>
      </c>
      <c r="F13" s="10">
        <f t="shared" si="1"/>
        <v>122415.93</v>
      </c>
      <c r="G13" s="13">
        <f t="shared" si="0"/>
        <v>6.1491917457079902E-2</v>
      </c>
    </row>
    <row r="14" spans="2:8" ht="14.25" thickTop="1" thickBot="1" x14ac:dyDescent="0.25">
      <c r="B14" s="48"/>
      <c r="C14" s="40" t="s">
        <v>146</v>
      </c>
      <c r="D14" s="3">
        <v>21.45</v>
      </c>
      <c r="E14" s="4">
        <v>16564.89</v>
      </c>
      <c r="F14" s="30">
        <f t="shared" si="1"/>
        <v>16586.34</v>
      </c>
      <c r="G14" s="13">
        <f t="shared" si="0"/>
        <v>8.3316431954163373E-3</v>
      </c>
    </row>
    <row r="15" spans="2:8" ht="14.25" thickTop="1" thickBot="1" x14ac:dyDescent="0.25">
      <c r="B15" s="48"/>
      <c r="C15" s="40" t="s">
        <v>168</v>
      </c>
      <c r="D15" s="3"/>
      <c r="E15" s="4">
        <v>37783.870000000003</v>
      </c>
      <c r="F15" s="30">
        <f t="shared" si="1"/>
        <v>37783.870000000003</v>
      </c>
      <c r="G15" s="13">
        <f t="shared" si="0"/>
        <v>1.8979577374031616E-2</v>
      </c>
    </row>
    <row r="16" spans="2:8" ht="14.25" thickTop="1" thickBot="1" x14ac:dyDescent="0.25">
      <c r="B16" s="48"/>
      <c r="C16" s="40" t="s">
        <v>149</v>
      </c>
      <c r="D16" s="3"/>
      <c r="E16" s="4">
        <v>8200</v>
      </c>
      <c r="F16" s="30">
        <f t="shared" si="1"/>
        <v>8200</v>
      </c>
      <c r="G16" s="13">
        <f t="shared" si="0"/>
        <v>4.1190204832659873E-3</v>
      </c>
    </row>
    <row r="17" spans="2:7" ht="14.25" thickTop="1" thickBot="1" x14ac:dyDescent="0.25">
      <c r="B17" s="48"/>
      <c r="C17" s="40" t="s">
        <v>150</v>
      </c>
      <c r="D17" s="3"/>
      <c r="E17" s="4">
        <v>63341.599999999999</v>
      </c>
      <c r="F17" s="30">
        <f t="shared" si="1"/>
        <v>63341.599999999999</v>
      </c>
      <c r="G17" s="13">
        <f t="shared" si="0"/>
        <v>3.1817725346687906E-2</v>
      </c>
    </row>
    <row r="18" spans="2:7" ht="14.25" thickTop="1" thickBot="1" x14ac:dyDescent="0.25">
      <c r="B18" s="48"/>
      <c r="C18" s="40" t="s">
        <v>151</v>
      </c>
      <c r="D18" s="3"/>
      <c r="E18" s="4">
        <v>161196.29999999999</v>
      </c>
      <c r="F18" s="10">
        <f t="shared" si="1"/>
        <v>161196.29999999999</v>
      </c>
      <c r="G18" s="13">
        <f t="shared" si="0"/>
        <v>8.0972056283742558E-2</v>
      </c>
    </row>
    <row r="19" spans="2:7" ht="14.25" thickTop="1" thickBot="1" x14ac:dyDescent="0.25">
      <c r="B19" s="48"/>
      <c r="C19" s="40" t="s">
        <v>152</v>
      </c>
      <c r="D19" s="3"/>
      <c r="E19" s="4">
        <v>261509.89</v>
      </c>
      <c r="F19" s="10">
        <f t="shared" si="1"/>
        <v>261509.89</v>
      </c>
      <c r="G19" s="13">
        <f t="shared" si="0"/>
        <v>0.13136153579105306</v>
      </c>
    </row>
    <row r="20" spans="2:7" ht="14.25" thickTop="1" thickBot="1" x14ac:dyDescent="0.25">
      <c r="B20" s="48"/>
      <c r="C20" s="40" t="s">
        <v>203</v>
      </c>
      <c r="D20" s="3"/>
      <c r="E20" s="4">
        <v>3150</v>
      </c>
      <c r="F20" s="30">
        <f t="shared" si="1"/>
        <v>3150</v>
      </c>
      <c r="G20" s="13">
        <f t="shared" si="0"/>
        <v>1.5823066490594951E-3</v>
      </c>
    </row>
    <row r="21" spans="2:7" ht="14.25" thickTop="1" thickBot="1" x14ac:dyDescent="0.25">
      <c r="B21" s="48"/>
      <c r="C21" s="40" t="s">
        <v>169</v>
      </c>
      <c r="D21" s="3"/>
      <c r="E21" s="4">
        <v>65010.1</v>
      </c>
      <c r="F21" s="30">
        <f t="shared" si="1"/>
        <v>65010.1</v>
      </c>
      <c r="G21" s="13">
        <f t="shared" si="0"/>
        <v>3.2655845551118307E-2</v>
      </c>
    </row>
    <row r="22" spans="2:7" ht="14.25" thickTop="1" thickBot="1" x14ac:dyDescent="0.25">
      <c r="B22" s="48"/>
      <c r="C22" s="40" t="s">
        <v>153</v>
      </c>
      <c r="D22" s="3"/>
      <c r="E22" s="4">
        <v>9211.5300000000007</v>
      </c>
      <c r="F22" s="30">
        <f t="shared" si="1"/>
        <v>9211.5300000000007</v>
      </c>
      <c r="G22" s="13">
        <f t="shared" si="0"/>
        <v>4.6271317990511148E-3</v>
      </c>
    </row>
    <row r="23" spans="2:7" ht="14.25" thickTop="1" thickBot="1" x14ac:dyDescent="0.25">
      <c r="B23" s="48"/>
      <c r="C23" s="40" t="s">
        <v>154</v>
      </c>
      <c r="D23" s="3"/>
      <c r="E23" s="4">
        <v>96296.07</v>
      </c>
      <c r="F23" s="30">
        <f t="shared" si="1"/>
        <v>96296.07</v>
      </c>
      <c r="G23" s="13">
        <f t="shared" si="0"/>
        <v>4.8371400583904309E-2</v>
      </c>
    </row>
    <row r="24" spans="2:7" ht="14.25" thickTop="1" thickBot="1" x14ac:dyDescent="0.25">
      <c r="B24" s="48"/>
      <c r="C24" s="40" t="s">
        <v>195</v>
      </c>
      <c r="D24" s="3"/>
      <c r="E24" s="4">
        <v>189243</v>
      </c>
      <c r="F24" s="10">
        <f t="shared" si="1"/>
        <v>189243</v>
      </c>
      <c r="G24" s="13">
        <f t="shared" si="0"/>
        <v>9.5060462599354287E-2</v>
      </c>
    </row>
    <row r="25" spans="2:7" ht="14.25" thickTop="1" thickBot="1" x14ac:dyDescent="0.25">
      <c r="B25" s="48"/>
      <c r="C25" s="40" t="s">
        <v>155</v>
      </c>
      <c r="D25" s="3"/>
      <c r="E25" s="4">
        <v>276660.96000000002</v>
      </c>
      <c r="F25" s="10">
        <f t="shared" si="1"/>
        <v>276660.96000000002</v>
      </c>
      <c r="G25" s="13">
        <f t="shared" si="0"/>
        <v>0.13897221477561364</v>
      </c>
    </row>
    <row r="26" spans="2:7" ht="14.25" thickTop="1" thickBot="1" x14ac:dyDescent="0.25">
      <c r="B26" s="48"/>
      <c r="C26" s="40" t="s">
        <v>204</v>
      </c>
      <c r="D26" s="3"/>
      <c r="E26" s="4">
        <v>8869.56</v>
      </c>
      <c r="F26" s="30">
        <f t="shared" si="1"/>
        <v>8869.56</v>
      </c>
      <c r="G26" s="13">
        <f t="shared" si="0"/>
        <v>4.4553535753117882E-3</v>
      </c>
    </row>
    <row r="27" spans="2:7" ht="14.25" thickTop="1" thickBot="1" x14ac:dyDescent="0.25">
      <c r="B27" s="48"/>
      <c r="C27" s="40" t="s">
        <v>156</v>
      </c>
      <c r="D27" s="3"/>
      <c r="E27" s="4">
        <v>25900</v>
      </c>
      <c r="F27" s="30">
        <f t="shared" si="1"/>
        <v>25900</v>
      </c>
      <c r="G27" s="13">
        <f t="shared" si="0"/>
        <v>1.3010076892266959E-2</v>
      </c>
    </row>
    <row r="28" spans="2:7" ht="13.5" thickTop="1" x14ac:dyDescent="0.2">
      <c r="B28" s="36"/>
      <c r="C28" s="14"/>
      <c r="D28" s="5">
        <f>SUM(D4:D27)</f>
        <v>38482.579999999994</v>
      </c>
      <c r="E28" s="5">
        <f t="shared" ref="E28:G28" si="2">SUM(E4:E27)</f>
        <v>1952281.98</v>
      </c>
      <c r="F28" s="5">
        <f t="shared" si="2"/>
        <v>1990764.56</v>
      </c>
      <c r="G28" s="37">
        <f t="shared" si="2"/>
        <v>1</v>
      </c>
    </row>
  </sheetData>
  <mergeCells count="3">
    <mergeCell ref="B1:G1"/>
    <mergeCell ref="B4:B8"/>
    <mergeCell ref="B9:B27"/>
  </mergeCells>
  <conditionalFormatting sqref="G4:G27">
    <cfRule type="cellIs" dxfId="1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8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196</v>
      </c>
      <c r="C1" s="49"/>
      <c r="D1" s="49"/>
      <c r="E1" s="49"/>
      <c r="F1" s="49"/>
      <c r="G1" s="49"/>
    </row>
    <row r="3" spans="2:7" ht="14.25" customHeight="1" thickBot="1" x14ac:dyDescent="0.25">
      <c r="B3" s="32" t="s">
        <v>91</v>
      </c>
      <c r="C3" s="15" t="s">
        <v>88</v>
      </c>
      <c r="D3" s="26" t="s">
        <v>173</v>
      </c>
      <c r="E3" s="16" t="s">
        <v>1</v>
      </c>
      <c r="F3" s="16" t="s">
        <v>89</v>
      </c>
      <c r="G3" s="16" t="s">
        <v>92</v>
      </c>
    </row>
    <row r="4" spans="2:7" ht="22.5" thickTop="1" thickBot="1" x14ac:dyDescent="0.25">
      <c r="B4" s="40" t="s">
        <v>170</v>
      </c>
      <c r="C4" s="40" t="s">
        <v>171</v>
      </c>
      <c r="D4" s="3">
        <v>3435</v>
      </c>
      <c r="E4" s="4"/>
      <c r="F4" s="30">
        <f>SUM(D4,E4)</f>
        <v>3435</v>
      </c>
      <c r="G4" s="13">
        <f>F4/$F$48</f>
        <v>2.0421450463274423E-3</v>
      </c>
    </row>
    <row r="5" spans="2:7" ht="22.5" thickTop="1" thickBot="1" x14ac:dyDescent="0.25">
      <c r="B5" s="40" t="s">
        <v>2</v>
      </c>
      <c r="C5" s="40" t="s">
        <v>4</v>
      </c>
      <c r="D5" s="3">
        <v>33438</v>
      </c>
      <c r="E5" s="4"/>
      <c r="F5" s="30">
        <f t="shared" ref="F5:F47" si="0">SUM(D5,E5)</f>
        <v>33438</v>
      </c>
      <c r="G5" s="13">
        <f t="shared" ref="G5:G47" si="1">F5/$F$48</f>
        <v>1.9879256494642509E-2</v>
      </c>
    </row>
    <row r="6" spans="2:7" ht="14.25" thickTop="1" thickBot="1" x14ac:dyDescent="0.25">
      <c r="B6" s="51" t="s">
        <v>188</v>
      </c>
      <c r="C6" s="40" t="s">
        <v>5</v>
      </c>
      <c r="D6" s="3">
        <v>16400.78</v>
      </c>
      <c r="E6" s="4"/>
      <c r="F6" s="30">
        <f t="shared" si="0"/>
        <v>16400.78</v>
      </c>
      <c r="G6" s="13">
        <f t="shared" si="1"/>
        <v>9.7504429790119911E-3</v>
      </c>
    </row>
    <row r="7" spans="2:7" ht="14.25" thickTop="1" thickBot="1" x14ac:dyDescent="0.25">
      <c r="B7" s="52"/>
      <c r="C7" s="40" t="s">
        <v>6</v>
      </c>
      <c r="D7" s="3">
        <v>2800</v>
      </c>
      <c r="E7" s="4"/>
      <c r="F7" s="30">
        <f t="shared" si="0"/>
        <v>2800</v>
      </c>
      <c r="G7" s="13">
        <f t="shared" si="1"/>
        <v>1.6646306054488615E-3</v>
      </c>
    </row>
    <row r="8" spans="2:7" ht="14.25" thickTop="1" thickBot="1" x14ac:dyDescent="0.25">
      <c r="B8" s="52"/>
      <c r="C8" s="40" t="s">
        <v>8</v>
      </c>
      <c r="D8" s="3">
        <v>1500</v>
      </c>
      <c r="E8" s="4"/>
      <c r="F8" s="30">
        <f t="shared" si="0"/>
        <v>1500</v>
      </c>
      <c r="G8" s="13">
        <f t="shared" si="1"/>
        <v>8.9176639577617572E-4</v>
      </c>
    </row>
    <row r="9" spans="2:7" ht="14.25" thickTop="1" thickBot="1" x14ac:dyDescent="0.25">
      <c r="B9" s="52"/>
      <c r="C9" s="40" t="s">
        <v>9</v>
      </c>
      <c r="D9" s="3"/>
      <c r="E9" s="4">
        <v>113740.13</v>
      </c>
      <c r="F9" s="10">
        <f t="shared" si="0"/>
        <v>113740.13</v>
      </c>
      <c r="G9" s="13">
        <f t="shared" si="1"/>
        <v>6.7619750523475797E-2</v>
      </c>
    </row>
    <row r="10" spans="2:7" ht="14.25" thickTop="1" thickBot="1" x14ac:dyDescent="0.25">
      <c r="B10" s="52"/>
      <c r="C10" s="40" t="s">
        <v>19</v>
      </c>
      <c r="D10" s="3"/>
      <c r="E10" s="4">
        <v>14523.3</v>
      </c>
      <c r="F10" s="30">
        <f t="shared" si="0"/>
        <v>14523.3</v>
      </c>
      <c r="G10" s="13">
        <f t="shared" si="1"/>
        <v>8.6342605971840881E-3</v>
      </c>
    </row>
    <row r="11" spans="2:7" ht="14.25" thickTop="1" thickBot="1" x14ac:dyDescent="0.25">
      <c r="B11" s="52"/>
      <c r="C11" s="40" t="s">
        <v>20</v>
      </c>
      <c r="D11" s="3"/>
      <c r="E11" s="4">
        <v>21476.03</v>
      </c>
      <c r="F11" s="30">
        <f t="shared" si="0"/>
        <v>21476.03</v>
      </c>
      <c r="G11" s="13">
        <f t="shared" si="1"/>
        <v>1.2767734579120681E-2</v>
      </c>
    </row>
    <row r="12" spans="2:7" ht="14.25" thickTop="1" thickBot="1" x14ac:dyDescent="0.25">
      <c r="B12" s="52"/>
      <c r="C12" s="40" t="s">
        <v>25</v>
      </c>
      <c r="D12" s="4">
        <v>923.91</v>
      </c>
      <c r="E12" s="4"/>
      <c r="F12" s="30">
        <f t="shared" si="0"/>
        <v>923.91</v>
      </c>
      <c r="G12" s="13">
        <f t="shared" si="1"/>
        <v>5.4927459381437765E-4</v>
      </c>
    </row>
    <row r="13" spans="2:7" ht="14.25" thickTop="1" thickBot="1" x14ac:dyDescent="0.25">
      <c r="B13" s="52"/>
      <c r="C13" s="40" t="s">
        <v>34</v>
      </c>
      <c r="D13" s="3"/>
      <c r="E13" s="4">
        <v>15296.76</v>
      </c>
      <c r="F13" s="30">
        <f t="shared" si="0"/>
        <v>15296.76</v>
      </c>
      <c r="G13" s="13">
        <f t="shared" si="1"/>
        <v>9.0940910215021164E-3</v>
      </c>
    </row>
    <row r="14" spans="2:7" ht="14.25" thickTop="1" thickBot="1" x14ac:dyDescent="0.25">
      <c r="B14" s="52"/>
      <c r="C14" s="40" t="s">
        <v>36</v>
      </c>
      <c r="D14" s="3">
        <v>1252</v>
      </c>
      <c r="E14" s="4"/>
      <c r="F14" s="30">
        <f t="shared" si="0"/>
        <v>1252</v>
      </c>
      <c r="G14" s="13">
        <f t="shared" si="1"/>
        <v>7.44327685007848E-4</v>
      </c>
    </row>
    <row r="15" spans="2:7" ht="14.25" thickTop="1" thickBot="1" x14ac:dyDescent="0.25">
      <c r="B15" s="52"/>
      <c r="C15" s="40" t="s">
        <v>37</v>
      </c>
      <c r="D15" s="3">
        <v>91482.63</v>
      </c>
      <c r="E15" s="4"/>
      <c r="F15" s="10">
        <f t="shared" si="0"/>
        <v>91482.63</v>
      </c>
      <c r="G15" s="13">
        <f t="shared" si="1"/>
        <v>5.4387423487483634E-2</v>
      </c>
    </row>
    <row r="16" spans="2:7" ht="14.25" thickTop="1" thickBot="1" x14ac:dyDescent="0.25">
      <c r="B16" s="52"/>
      <c r="C16" s="40" t="s">
        <v>46</v>
      </c>
      <c r="D16" s="3">
        <v>10606.75</v>
      </c>
      <c r="E16" s="4">
        <v>22897.5</v>
      </c>
      <c r="F16" s="30">
        <f t="shared" si="0"/>
        <v>33504.25</v>
      </c>
      <c r="G16" s="13">
        <f t="shared" si="1"/>
        <v>1.9918642843789292E-2</v>
      </c>
    </row>
    <row r="17" spans="2:7" ht="14.25" thickTop="1" thickBot="1" x14ac:dyDescent="0.25">
      <c r="B17" s="52"/>
      <c r="C17" s="40" t="s">
        <v>38</v>
      </c>
      <c r="D17" s="3">
        <v>121752.88</v>
      </c>
      <c r="E17" s="4">
        <v>169709.51</v>
      </c>
      <c r="F17" s="10">
        <f t="shared" si="0"/>
        <v>291462.39</v>
      </c>
      <c r="G17" s="13">
        <f t="shared" si="1"/>
        <v>0.17327757668974006</v>
      </c>
    </row>
    <row r="18" spans="2:7" ht="14.25" thickTop="1" thickBot="1" x14ac:dyDescent="0.25">
      <c r="B18" s="52"/>
      <c r="C18" s="40" t="s">
        <v>47</v>
      </c>
      <c r="D18" s="3"/>
      <c r="E18" s="4">
        <v>4388</v>
      </c>
      <c r="F18" s="30">
        <f t="shared" si="0"/>
        <v>4388</v>
      </c>
      <c r="G18" s="13">
        <f t="shared" si="1"/>
        <v>2.608713963110573E-3</v>
      </c>
    </row>
    <row r="19" spans="2:7" ht="14.25" thickTop="1" thickBot="1" x14ac:dyDescent="0.25">
      <c r="B19" s="52"/>
      <c r="C19" s="40" t="s">
        <v>49</v>
      </c>
      <c r="D19" s="3">
        <v>2898</v>
      </c>
      <c r="E19" s="4"/>
      <c r="F19" s="30">
        <f t="shared" si="0"/>
        <v>2898</v>
      </c>
      <c r="G19" s="13">
        <f t="shared" si="1"/>
        <v>1.7228926766395716E-3</v>
      </c>
    </row>
    <row r="20" spans="2:7" ht="14.25" thickTop="1" thickBot="1" x14ac:dyDescent="0.25">
      <c r="B20" s="52"/>
      <c r="C20" s="40" t="s">
        <v>50</v>
      </c>
      <c r="D20" s="3"/>
      <c r="E20" s="4">
        <v>720</v>
      </c>
      <c r="F20" s="30">
        <f t="shared" si="0"/>
        <v>720</v>
      </c>
      <c r="G20" s="13">
        <f t="shared" si="1"/>
        <v>4.2804786997256434E-4</v>
      </c>
    </row>
    <row r="21" spans="2:7" ht="14.25" thickTop="1" thickBot="1" x14ac:dyDescent="0.25">
      <c r="B21" s="52"/>
      <c r="C21" s="40" t="s">
        <v>51</v>
      </c>
      <c r="D21" s="3">
        <v>47513.73</v>
      </c>
      <c r="E21" s="4">
        <v>101153.75</v>
      </c>
      <c r="F21" s="10">
        <f t="shared" si="0"/>
        <v>148667.48000000001</v>
      </c>
      <c r="G21" s="13">
        <f t="shared" si="1"/>
        <v>8.8384441872484468E-2</v>
      </c>
    </row>
    <row r="22" spans="2:7" ht="14.25" thickTop="1" thickBot="1" x14ac:dyDescent="0.25">
      <c r="B22" s="52"/>
      <c r="C22" s="40" t="s">
        <v>52</v>
      </c>
      <c r="D22" s="3"/>
      <c r="E22" s="4">
        <v>5182.6000000000004</v>
      </c>
      <c r="F22" s="30">
        <f t="shared" si="0"/>
        <v>5182.6000000000004</v>
      </c>
      <c r="G22" s="13">
        <f t="shared" si="1"/>
        <v>3.081112348499739E-3</v>
      </c>
    </row>
    <row r="23" spans="2:7" ht="14.25" thickTop="1" thickBot="1" x14ac:dyDescent="0.25">
      <c r="B23" s="52"/>
      <c r="C23" s="40" t="s">
        <v>56</v>
      </c>
      <c r="D23" s="3"/>
      <c r="E23" s="4">
        <v>37579.39</v>
      </c>
      <c r="F23" s="30">
        <f t="shared" si="0"/>
        <v>37579.39</v>
      </c>
      <c r="G23" s="13">
        <f t="shared" si="1"/>
        <v>2.2341358117178176E-2</v>
      </c>
    </row>
    <row r="24" spans="2:7" ht="14.25" thickTop="1" thickBot="1" x14ac:dyDescent="0.25">
      <c r="B24" s="52"/>
      <c r="C24" s="40" t="s">
        <v>57</v>
      </c>
      <c r="D24" s="3"/>
      <c r="E24" s="4">
        <v>57173.67</v>
      </c>
      <c r="F24" s="30">
        <f t="shared" si="0"/>
        <v>57173.67</v>
      </c>
      <c r="G24" s="13">
        <f t="shared" si="1"/>
        <v>3.3990371752797642E-2</v>
      </c>
    </row>
    <row r="25" spans="2:7" ht="14.25" thickTop="1" thickBot="1" x14ac:dyDescent="0.25">
      <c r="B25" s="52"/>
      <c r="C25" s="40" t="s">
        <v>58</v>
      </c>
      <c r="D25" s="3">
        <v>4399.3</v>
      </c>
      <c r="E25" s="4">
        <v>7693.23</v>
      </c>
      <c r="F25" s="30">
        <f t="shared" si="0"/>
        <v>12092.529999999999</v>
      </c>
      <c r="G25" s="13">
        <f t="shared" si="1"/>
        <v>7.1891412626101849E-3</v>
      </c>
    </row>
    <row r="26" spans="2:7" ht="14.25" thickTop="1" thickBot="1" x14ac:dyDescent="0.25">
      <c r="B26" s="52"/>
      <c r="C26" s="40" t="s">
        <v>39</v>
      </c>
      <c r="D26" s="3">
        <v>41297.910000000003</v>
      </c>
      <c r="E26" s="4">
        <v>99889.23</v>
      </c>
      <c r="F26" s="10">
        <f t="shared" si="0"/>
        <v>141187.14000000001</v>
      </c>
      <c r="G26" s="13">
        <f t="shared" si="1"/>
        <v>8.3937297978497569E-2</v>
      </c>
    </row>
    <row r="27" spans="2:7" ht="14.25" thickTop="1" thickBot="1" x14ac:dyDescent="0.25">
      <c r="B27" s="52"/>
      <c r="C27" s="40" t="s">
        <v>59</v>
      </c>
      <c r="D27" s="3"/>
      <c r="E27" s="4">
        <v>15834.29</v>
      </c>
      <c r="F27" s="30">
        <f t="shared" si="0"/>
        <v>15834.29</v>
      </c>
      <c r="G27" s="13">
        <f t="shared" si="1"/>
        <v>9.4136584819831618E-3</v>
      </c>
    </row>
    <row r="28" spans="2:7" ht="14.25" thickTop="1" thickBot="1" x14ac:dyDescent="0.25">
      <c r="B28" s="52"/>
      <c r="C28" s="40" t="s">
        <v>61</v>
      </c>
      <c r="D28" s="3"/>
      <c r="E28" s="4">
        <v>112742.39999999999</v>
      </c>
      <c r="F28" s="10">
        <f t="shared" si="0"/>
        <v>112742.39999999999</v>
      </c>
      <c r="G28" s="13">
        <f t="shared" si="1"/>
        <v>6.7026589132770611E-2</v>
      </c>
    </row>
    <row r="29" spans="2:7" ht="14.25" thickTop="1" thickBot="1" x14ac:dyDescent="0.25">
      <c r="B29" s="52"/>
      <c r="C29" s="40" t="s">
        <v>62</v>
      </c>
      <c r="D29" s="3">
        <v>4890</v>
      </c>
      <c r="E29" s="4">
        <v>42753.36</v>
      </c>
      <c r="F29" s="30">
        <f t="shared" si="0"/>
        <v>47643.360000000001</v>
      </c>
      <c r="G29" s="13">
        <f t="shared" si="1"/>
        <v>2.832449828657788E-2</v>
      </c>
    </row>
    <row r="30" spans="2:7" ht="14.25" thickTop="1" thickBot="1" x14ac:dyDescent="0.25">
      <c r="B30" s="52"/>
      <c r="C30" s="40" t="s">
        <v>64</v>
      </c>
      <c r="D30" s="3"/>
      <c r="E30" s="4">
        <v>54915.839999999997</v>
      </c>
      <c r="F30" s="30">
        <f t="shared" si="0"/>
        <v>54915.839999999997</v>
      </c>
      <c r="G30" s="13">
        <f t="shared" si="1"/>
        <v>3.2648067138547426E-2</v>
      </c>
    </row>
    <row r="31" spans="2:7" ht="14.25" thickTop="1" thickBot="1" x14ac:dyDescent="0.25">
      <c r="B31" s="52"/>
      <c r="C31" s="40" t="s">
        <v>42</v>
      </c>
      <c r="D31" s="3"/>
      <c r="E31" s="4">
        <v>57707.39</v>
      </c>
      <c r="F31" s="30">
        <f t="shared" si="0"/>
        <v>57707.39</v>
      </c>
      <c r="G31" s="13">
        <f t="shared" si="1"/>
        <v>3.4307674126633415E-2</v>
      </c>
    </row>
    <row r="32" spans="2:7" ht="14.25" thickTop="1" thickBot="1" x14ac:dyDescent="0.25">
      <c r="B32" s="52"/>
      <c r="C32" s="40" t="s">
        <v>40</v>
      </c>
      <c r="D32" s="3">
        <v>23689.599999999999</v>
      </c>
      <c r="E32" s="4">
        <v>53692.5</v>
      </c>
      <c r="F32" s="30">
        <f t="shared" si="0"/>
        <v>77382.100000000006</v>
      </c>
      <c r="G32" s="13">
        <f t="shared" si="1"/>
        <v>4.6004504276394409E-2</v>
      </c>
    </row>
    <row r="33" spans="2:7" ht="14.25" thickTop="1" thickBot="1" x14ac:dyDescent="0.25">
      <c r="B33" s="52"/>
      <c r="C33" s="40" t="s">
        <v>65</v>
      </c>
      <c r="D33" s="3"/>
      <c r="E33" s="4">
        <v>5000</v>
      </c>
      <c r="F33" s="30">
        <f t="shared" si="0"/>
        <v>5000</v>
      </c>
      <c r="G33" s="13">
        <f t="shared" si="1"/>
        <v>2.9725546525872525E-3</v>
      </c>
    </row>
    <row r="34" spans="2:7" ht="22.5" thickTop="1" thickBot="1" x14ac:dyDescent="0.25">
      <c r="B34" s="52"/>
      <c r="C34" s="40" t="s">
        <v>69</v>
      </c>
      <c r="D34" s="3"/>
      <c r="E34" s="4">
        <v>121938.87</v>
      </c>
      <c r="F34" s="10">
        <f t="shared" si="0"/>
        <v>121938.87</v>
      </c>
      <c r="G34" s="13">
        <f t="shared" si="1"/>
        <v>7.2493991069946431E-2</v>
      </c>
    </row>
    <row r="35" spans="2:7" ht="14.25" thickTop="1" thickBot="1" x14ac:dyDescent="0.25">
      <c r="B35" s="52"/>
      <c r="C35" s="40" t="s">
        <v>164</v>
      </c>
      <c r="D35" s="3">
        <v>4162.2700000000004</v>
      </c>
      <c r="E35" s="4">
        <v>1201.73</v>
      </c>
      <c r="F35" s="30">
        <f t="shared" si="0"/>
        <v>5364</v>
      </c>
      <c r="G35" s="13">
        <f t="shared" si="1"/>
        <v>3.1889566312956045E-3</v>
      </c>
    </row>
    <row r="36" spans="2:7" ht="14.25" thickTop="1" thickBot="1" x14ac:dyDescent="0.25">
      <c r="B36" s="52"/>
      <c r="C36" s="40" t="s">
        <v>72</v>
      </c>
      <c r="D36" s="3">
        <v>1866.38</v>
      </c>
      <c r="E36" s="4">
        <v>5339.28</v>
      </c>
      <c r="F36" s="30">
        <f t="shared" si="0"/>
        <v>7205.66</v>
      </c>
      <c r="G36" s="13">
        <f t="shared" si="1"/>
        <v>4.283843631592372E-3</v>
      </c>
    </row>
    <row r="37" spans="2:7" ht="14.25" thickTop="1" thickBot="1" x14ac:dyDescent="0.25">
      <c r="B37" s="52"/>
      <c r="C37" s="40" t="s">
        <v>172</v>
      </c>
      <c r="D37" s="3"/>
      <c r="E37" s="4">
        <v>768</v>
      </c>
      <c r="F37" s="30">
        <f t="shared" si="0"/>
        <v>768</v>
      </c>
      <c r="G37" s="13">
        <f t="shared" si="1"/>
        <v>4.5658439463740197E-4</v>
      </c>
    </row>
    <row r="38" spans="2:7" ht="14.25" thickTop="1" thickBot="1" x14ac:dyDescent="0.25">
      <c r="B38" s="52"/>
      <c r="C38" s="40" t="s">
        <v>73</v>
      </c>
      <c r="D38" s="3">
        <v>1181.47</v>
      </c>
      <c r="E38" s="4"/>
      <c r="F38" s="30">
        <f t="shared" si="0"/>
        <v>1181.47</v>
      </c>
      <c r="G38" s="13">
        <f t="shared" si="1"/>
        <v>7.0239682907845226E-4</v>
      </c>
    </row>
    <row r="39" spans="2:7" ht="14.25" thickTop="1" thickBot="1" x14ac:dyDescent="0.25">
      <c r="B39" s="52"/>
      <c r="C39" s="40" t="s">
        <v>75</v>
      </c>
      <c r="D39" s="3">
        <v>82.18</v>
      </c>
      <c r="E39" s="4"/>
      <c r="F39" s="30">
        <f t="shared" si="0"/>
        <v>82.18</v>
      </c>
      <c r="G39" s="13">
        <f t="shared" si="1"/>
        <v>4.8856908269924089E-5</v>
      </c>
    </row>
    <row r="40" spans="2:7" ht="14.25" thickTop="1" thickBot="1" x14ac:dyDescent="0.25">
      <c r="B40" s="52"/>
      <c r="C40" s="40" t="s">
        <v>77</v>
      </c>
      <c r="D40" s="3">
        <v>5561.6</v>
      </c>
      <c r="E40" s="4">
        <v>2282</v>
      </c>
      <c r="F40" s="30">
        <f t="shared" si="0"/>
        <v>7843.6</v>
      </c>
      <c r="G40" s="13">
        <f t="shared" si="1"/>
        <v>4.6631059346066749E-3</v>
      </c>
    </row>
    <row r="41" spans="2:7" ht="14.25" thickTop="1" thickBot="1" x14ac:dyDescent="0.25">
      <c r="B41" s="52"/>
      <c r="C41" s="40" t="s">
        <v>165</v>
      </c>
      <c r="D41" s="3">
        <v>6562.9</v>
      </c>
      <c r="E41" s="4"/>
      <c r="F41" s="30">
        <f t="shared" si="0"/>
        <v>6562.9</v>
      </c>
      <c r="G41" s="13">
        <f t="shared" si="1"/>
        <v>3.9017157858929757E-3</v>
      </c>
    </row>
    <row r="42" spans="2:7" ht="14.25" thickTop="1" thickBot="1" x14ac:dyDescent="0.25">
      <c r="B42" s="52"/>
      <c r="C42" s="40" t="s">
        <v>200</v>
      </c>
      <c r="D42" s="3">
        <v>3937.74</v>
      </c>
      <c r="E42" s="4"/>
      <c r="F42" s="30">
        <f t="shared" si="0"/>
        <v>3937.74</v>
      </c>
      <c r="G42" s="13">
        <f t="shared" si="1"/>
        <v>2.3410294715357854E-3</v>
      </c>
    </row>
    <row r="43" spans="2:7" ht="14.25" thickTop="1" thickBot="1" x14ac:dyDescent="0.25">
      <c r="B43" s="52"/>
      <c r="C43" s="40" t="s">
        <v>201</v>
      </c>
      <c r="D43" s="3">
        <v>63663.56</v>
      </c>
      <c r="E43" s="4"/>
      <c r="F43" s="30">
        <f t="shared" si="0"/>
        <v>63663.56</v>
      </c>
      <c r="G43" s="13">
        <f t="shared" si="1"/>
        <v>3.7848682295653538E-2</v>
      </c>
    </row>
    <row r="44" spans="2:7" ht="14.25" thickTop="1" thickBot="1" x14ac:dyDescent="0.25">
      <c r="B44" s="52"/>
      <c r="C44" s="40" t="s">
        <v>78</v>
      </c>
      <c r="D44" s="3">
        <v>1449</v>
      </c>
      <c r="E44" s="4"/>
      <c r="F44" s="30">
        <f t="shared" si="0"/>
        <v>1449</v>
      </c>
      <c r="G44" s="13">
        <f t="shared" si="1"/>
        <v>8.6144633831978579E-4</v>
      </c>
    </row>
    <row r="45" spans="2:7" ht="14.25" thickTop="1" thickBot="1" x14ac:dyDescent="0.25">
      <c r="B45" s="53"/>
      <c r="C45" s="40" t="s">
        <v>80</v>
      </c>
      <c r="D45" s="3">
        <v>725.7</v>
      </c>
      <c r="E45" s="4"/>
      <c r="F45" s="30">
        <f t="shared" si="0"/>
        <v>725.7</v>
      </c>
      <c r="G45" s="13">
        <f t="shared" si="1"/>
        <v>4.3143658227651384E-4</v>
      </c>
    </row>
    <row r="46" spans="2:7" ht="22.5" thickTop="1" thickBot="1" x14ac:dyDescent="0.25">
      <c r="B46" s="40" t="s">
        <v>81</v>
      </c>
      <c r="C46" s="40" t="s">
        <v>82</v>
      </c>
      <c r="D46" s="3">
        <v>33982.81</v>
      </c>
      <c r="E46" s="4"/>
      <c r="F46" s="30">
        <f t="shared" si="0"/>
        <v>33982.81</v>
      </c>
      <c r="G46" s="13">
        <f t="shared" si="1"/>
        <v>2.0203151994697723E-2</v>
      </c>
    </row>
    <row r="47" spans="2:7" ht="22.5" thickTop="1" thickBot="1" x14ac:dyDescent="0.25">
      <c r="B47" s="40" t="s">
        <v>87</v>
      </c>
      <c r="C47" s="40" t="s">
        <v>39</v>
      </c>
      <c r="D47" s="3"/>
      <c r="E47" s="4">
        <v>5000</v>
      </c>
      <c r="F47" s="30">
        <f t="shared" si="0"/>
        <v>5000</v>
      </c>
      <c r="G47" s="13">
        <f t="shared" si="1"/>
        <v>2.9725546525872525E-3</v>
      </c>
    </row>
    <row r="48" spans="2:7" ht="13.5" thickTop="1" x14ac:dyDescent="0.2">
      <c r="B48" s="36"/>
      <c r="C48" s="14"/>
      <c r="D48" s="5">
        <f>SUM(D4:D47)</f>
        <v>531456.1</v>
      </c>
      <c r="E48" s="5">
        <f t="shared" ref="E48:F48" si="2">SUM(E4:E47)</f>
        <v>1150598.76</v>
      </c>
      <c r="F48" s="5">
        <f t="shared" si="2"/>
        <v>1682054.86</v>
      </c>
      <c r="G48" s="37">
        <f>SUM(G4:G47)</f>
        <v>1</v>
      </c>
    </row>
  </sheetData>
  <mergeCells count="2">
    <mergeCell ref="B6:B45"/>
    <mergeCell ref="B1:G1"/>
  </mergeCells>
  <conditionalFormatting sqref="G4:G47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196</v>
      </c>
      <c r="C1" s="49"/>
      <c r="D1" s="49"/>
      <c r="E1" s="49"/>
      <c r="F1" s="49"/>
      <c r="G1" s="49"/>
    </row>
    <row r="3" spans="2:7" ht="14.25" customHeight="1" thickBot="1" x14ac:dyDescent="0.25">
      <c r="B3" s="32" t="s">
        <v>91</v>
      </c>
      <c r="C3" s="15" t="s">
        <v>88</v>
      </c>
      <c r="D3" s="26" t="s">
        <v>173</v>
      </c>
      <c r="E3" s="16" t="s">
        <v>1</v>
      </c>
      <c r="F3" s="16" t="s">
        <v>89</v>
      </c>
      <c r="G3" s="16" t="s">
        <v>92</v>
      </c>
    </row>
    <row r="4" spans="2:7" ht="14.25" customHeight="1" thickTop="1" thickBot="1" x14ac:dyDescent="0.25">
      <c r="B4" s="48" t="s">
        <v>188</v>
      </c>
      <c r="C4" s="40" t="s">
        <v>5</v>
      </c>
      <c r="D4" s="3">
        <v>1993.89</v>
      </c>
      <c r="E4" s="4"/>
      <c r="F4" s="30">
        <f>SUM(D4,E4)</f>
        <v>1993.89</v>
      </c>
      <c r="G4" s="13">
        <f>F4/$F$40</f>
        <v>4.2870444239923033E-3</v>
      </c>
    </row>
    <row r="5" spans="2:7" ht="14.25" thickTop="1" thickBot="1" x14ac:dyDescent="0.25">
      <c r="B5" s="48"/>
      <c r="C5" s="40" t="s">
        <v>7</v>
      </c>
      <c r="D5" s="3">
        <v>4200</v>
      </c>
      <c r="E5" s="4"/>
      <c r="F5" s="30">
        <f t="shared" ref="F5:F39" si="0">SUM(D5,E5)</f>
        <v>4200</v>
      </c>
      <c r="G5" s="13">
        <f t="shared" ref="G5:G39" si="1">F5/$F$40</f>
        <v>9.0303811046585688E-3</v>
      </c>
    </row>
    <row r="6" spans="2:7" ht="14.25" thickTop="1" thickBot="1" x14ac:dyDescent="0.25">
      <c r="B6" s="48"/>
      <c r="C6" s="40" t="s">
        <v>11</v>
      </c>
      <c r="D6" s="3"/>
      <c r="E6" s="4">
        <v>1224.0899999999999</v>
      </c>
      <c r="F6" s="30">
        <f t="shared" si="0"/>
        <v>1224.0899999999999</v>
      </c>
      <c r="G6" s="13">
        <f t="shared" si="1"/>
        <v>2.6319045729527395E-3</v>
      </c>
    </row>
    <row r="7" spans="2:7" ht="14.25" thickTop="1" thickBot="1" x14ac:dyDescent="0.25">
      <c r="B7" s="48"/>
      <c r="C7" s="40" t="s">
        <v>16</v>
      </c>
      <c r="D7" s="3"/>
      <c r="E7" s="4">
        <v>1877.19</v>
      </c>
      <c r="F7" s="30">
        <f t="shared" si="0"/>
        <v>1877.19</v>
      </c>
      <c r="G7" s="13">
        <f t="shared" si="1"/>
        <v>4.0361288347271476E-3</v>
      </c>
    </row>
    <row r="8" spans="2:7" ht="14.25" thickTop="1" thickBot="1" x14ac:dyDescent="0.25">
      <c r="B8" s="48"/>
      <c r="C8" s="40" t="s">
        <v>25</v>
      </c>
      <c r="D8" s="3"/>
      <c r="E8" s="4">
        <v>3097.75</v>
      </c>
      <c r="F8" s="30">
        <f t="shared" si="0"/>
        <v>3097.75</v>
      </c>
      <c r="G8" s="13">
        <f t="shared" si="1"/>
        <v>6.6604435873704954E-3</v>
      </c>
    </row>
    <row r="9" spans="2:7" ht="14.25" thickTop="1" thickBot="1" x14ac:dyDescent="0.25">
      <c r="B9" s="48"/>
      <c r="C9" s="40" t="s">
        <v>30</v>
      </c>
      <c r="D9" s="3"/>
      <c r="E9" s="4">
        <v>3874.51</v>
      </c>
      <c r="F9" s="30">
        <f t="shared" si="0"/>
        <v>3874.51</v>
      </c>
      <c r="G9" s="13">
        <f t="shared" si="1"/>
        <v>8.3305480699549222E-3</v>
      </c>
    </row>
    <row r="10" spans="2:7" ht="14.25" thickTop="1" thickBot="1" x14ac:dyDescent="0.25">
      <c r="B10" s="48"/>
      <c r="C10" s="40" t="s">
        <v>34</v>
      </c>
      <c r="D10" s="3">
        <v>354</v>
      </c>
      <c r="E10" s="4"/>
      <c r="F10" s="30">
        <f t="shared" si="0"/>
        <v>354</v>
      </c>
      <c r="G10" s="13">
        <f t="shared" si="1"/>
        <v>7.6113212167836506E-4</v>
      </c>
    </row>
    <row r="11" spans="2:7" ht="14.25" thickTop="1" thickBot="1" x14ac:dyDescent="0.25">
      <c r="B11" s="48"/>
      <c r="C11" s="40" t="s">
        <v>41</v>
      </c>
      <c r="D11" s="3">
        <v>4088.23</v>
      </c>
      <c r="E11" s="4">
        <v>23371.1</v>
      </c>
      <c r="F11" s="10">
        <f t="shared" si="0"/>
        <v>27459.329999999998</v>
      </c>
      <c r="G11" s="13">
        <f t="shared" si="1"/>
        <v>5.9040051137758134E-2</v>
      </c>
    </row>
    <row r="12" spans="2:7" ht="14.25" thickTop="1" thickBot="1" x14ac:dyDescent="0.25">
      <c r="B12" s="48"/>
      <c r="C12" s="40" t="s">
        <v>42</v>
      </c>
      <c r="D12" s="3"/>
      <c r="E12" s="4">
        <v>74328.259999999995</v>
      </c>
      <c r="F12" s="10">
        <f t="shared" si="0"/>
        <v>74328.259999999995</v>
      </c>
      <c r="G12" s="13">
        <f t="shared" si="1"/>
        <v>0.1598125034871784</v>
      </c>
    </row>
    <row r="13" spans="2:7" ht="14.25" thickTop="1" thickBot="1" x14ac:dyDescent="0.25">
      <c r="B13" s="48"/>
      <c r="C13" s="40" t="s">
        <v>43</v>
      </c>
      <c r="D13" s="3">
        <v>21932.34</v>
      </c>
      <c r="E13" s="4">
        <v>43864.68</v>
      </c>
      <c r="F13" s="10">
        <f t="shared" si="0"/>
        <v>65797.02</v>
      </c>
      <c r="G13" s="13">
        <f t="shared" si="1"/>
        <v>0.1414695633692481</v>
      </c>
    </row>
    <row r="14" spans="2:7" ht="14.25" thickTop="1" thickBot="1" x14ac:dyDescent="0.25">
      <c r="B14" s="48"/>
      <c r="C14" s="40" t="s">
        <v>45</v>
      </c>
      <c r="D14" s="3"/>
      <c r="E14" s="4">
        <v>4921.78</v>
      </c>
      <c r="F14" s="30">
        <f t="shared" si="0"/>
        <v>4921.78</v>
      </c>
      <c r="G14" s="13">
        <f t="shared" si="1"/>
        <v>1.0582273598401535E-2</v>
      </c>
    </row>
    <row r="15" spans="2:7" ht="14.25" thickTop="1" thickBot="1" x14ac:dyDescent="0.25">
      <c r="B15" s="48"/>
      <c r="C15" s="40" t="s">
        <v>161</v>
      </c>
      <c r="D15" s="3"/>
      <c r="E15" s="4">
        <v>404.6</v>
      </c>
      <c r="F15" s="30">
        <f t="shared" si="0"/>
        <v>404.6</v>
      </c>
      <c r="G15" s="13">
        <f t="shared" si="1"/>
        <v>8.699267130821088E-4</v>
      </c>
    </row>
    <row r="16" spans="2:7" ht="14.25" thickTop="1" thickBot="1" x14ac:dyDescent="0.25">
      <c r="B16" s="48"/>
      <c r="C16" s="40" t="s">
        <v>38</v>
      </c>
      <c r="D16" s="3">
        <v>2000</v>
      </c>
      <c r="E16" s="4">
        <v>4126.12</v>
      </c>
      <c r="F16" s="30">
        <f t="shared" si="0"/>
        <v>6126.12</v>
      </c>
      <c r="G16" s="13">
        <f t="shared" si="1"/>
        <v>1.3171713879254988E-2</v>
      </c>
    </row>
    <row r="17" spans="2:7" ht="14.25" thickTop="1" thickBot="1" x14ac:dyDescent="0.25">
      <c r="B17" s="48"/>
      <c r="C17" s="40" t="s">
        <v>47</v>
      </c>
      <c r="D17" s="3"/>
      <c r="E17" s="4">
        <v>2131.84</v>
      </c>
      <c r="F17" s="30">
        <f t="shared" si="0"/>
        <v>2131.84</v>
      </c>
      <c r="G17" s="13">
        <f t="shared" si="1"/>
        <v>4.5836494414655538E-3</v>
      </c>
    </row>
    <row r="18" spans="2:7" ht="14.25" thickTop="1" thickBot="1" x14ac:dyDescent="0.25">
      <c r="B18" s="48"/>
      <c r="C18" s="40" t="s">
        <v>49</v>
      </c>
      <c r="D18" s="3"/>
      <c r="E18" s="4">
        <v>31760.1</v>
      </c>
      <c r="F18" s="10">
        <f t="shared" si="0"/>
        <v>31760.1</v>
      </c>
      <c r="G18" s="13">
        <f t="shared" si="1"/>
        <v>6.8287096886206336E-2</v>
      </c>
    </row>
    <row r="19" spans="2:7" ht="14.25" thickTop="1" thickBot="1" x14ac:dyDescent="0.25">
      <c r="B19" s="48"/>
      <c r="C19" s="40" t="s">
        <v>50</v>
      </c>
      <c r="D19" s="3">
        <v>361.83</v>
      </c>
      <c r="E19" s="4">
        <v>723.66</v>
      </c>
      <c r="F19" s="30">
        <f t="shared" si="0"/>
        <v>1085.49</v>
      </c>
      <c r="G19" s="13">
        <f t="shared" si="1"/>
        <v>2.3339019964990072E-3</v>
      </c>
    </row>
    <row r="20" spans="2:7" ht="14.25" thickTop="1" thickBot="1" x14ac:dyDescent="0.25">
      <c r="B20" s="48"/>
      <c r="C20" s="40" t="s">
        <v>53</v>
      </c>
      <c r="D20" s="3"/>
      <c r="E20" s="4">
        <v>3952.19</v>
      </c>
      <c r="F20" s="30">
        <f t="shared" si="0"/>
        <v>3952.19</v>
      </c>
      <c r="G20" s="13">
        <f t="shared" si="1"/>
        <v>8.4975671185763216E-3</v>
      </c>
    </row>
    <row r="21" spans="2:7" ht="14.25" thickTop="1" thickBot="1" x14ac:dyDescent="0.25">
      <c r="B21" s="48"/>
      <c r="C21" s="40" t="s">
        <v>55</v>
      </c>
      <c r="D21" s="3">
        <v>2000</v>
      </c>
      <c r="E21" s="4"/>
      <c r="F21" s="30">
        <f t="shared" si="0"/>
        <v>2000</v>
      </c>
      <c r="G21" s="13">
        <f t="shared" si="1"/>
        <v>4.3001814784088422E-3</v>
      </c>
    </row>
    <row r="22" spans="2:7" ht="14.25" thickTop="1" thickBot="1" x14ac:dyDescent="0.25">
      <c r="B22" s="48"/>
      <c r="C22" s="40" t="s">
        <v>56</v>
      </c>
      <c r="D22" s="3">
        <v>8587.25</v>
      </c>
      <c r="E22" s="4">
        <v>33042.080000000002</v>
      </c>
      <c r="F22" s="10">
        <f t="shared" si="0"/>
        <v>41629.33</v>
      </c>
      <c r="G22" s="13">
        <f t="shared" si="1"/>
        <v>8.9506836912284796E-2</v>
      </c>
    </row>
    <row r="23" spans="2:7" ht="14.25" thickTop="1" thickBot="1" x14ac:dyDescent="0.25">
      <c r="B23" s="48"/>
      <c r="C23" s="40" t="s">
        <v>58</v>
      </c>
      <c r="D23" s="3"/>
      <c r="E23" s="4">
        <v>1033.3699999999999</v>
      </c>
      <c r="F23" s="30">
        <f t="shared" si="0"/>
        <v>1033.3699999999999</v>
      </c>
      <c r="G23" s="13">
        <f t="shared" si="1"/>
        <v>2.2218392671716726E-3</v>
      </c>
    </row>
    <row r="24" spans="2:7" ht="14.25" thickTop="1" thickBot="1" x14ac:dyDescent="0.25">
      <c r="B24" s="48"/>
      <c r="C24" s="40" t="s">
        <v>59</v>
      </c>
      <c r="D24" s="3"/>
      <c r="E24" s="4">
        <v>2383.44</v>
      </c>
      <c r="F24" s="30">
        <f t="shared" si="0"/>
        <v>2383.44</v>
      </c>
      <c r="G24" s="13">
        <f t="shared" si="1"/>
        <v>5.1246122714493853E-3</v>
      </c>
    </row>
    <row r="25" spans="2:7" ht="14.25" thickTop="1" thickBot="1" x14ac:dyDescent="0.25">
      <c r="B25" s="48"/>
      <c r="C25" s="40" t="s">
        <v>60</v>
      </c>
      <c r="D25" s="3"/>
      <c r="E25" s="4">
        <v>294</v>
      </c>
      <c r="F25" s="30">
        <f t="shared" si="0"/>
        <v>294</v>
      </c>
      <c r="G25" s="13">
        <f t="shared" si="1"/>
        <v>6.3212667732609983E-4</v>
      </c>
    </row>
    <row r="26" spans="2:7" ht="14.25" thickTop="1" thickBot="1" x14ac:dyDescent="0.25">
      <c r="B26" s="48"/>
      <c r="C26" s="40" t="s">
        <v>62</v>
      </c>
      <c r="D26" s="3">
        <v>55.52</v>
      </c>
      <c r="E26" s="4"/>
      <c r="F26" s="30">
        <f t="shared" si="0"/>
        <v>55.52</v>
      </c>
      <c r="G26" s="13">
        <f t="shared" si="1"/>
        <v>1.1937303784062947E-4</v>
      </c>
    </row>
    <row r="27" spans="2:7" ht="14.25" thickTop="1" thickBot="1" x14ac:dyDescent="0.25">
      <c r="B27" s="48"/>
      <c r="C27" s="40" t="s">
        <v>42</v>
      </c>
      <c r="D27" s="3"/>
      <c r="E27" s="4">
        <v>67.84</v>
      </c>
      <c r="F27" s="30">
        <f t="shared" si="0"/>
        <v>67.84</v>
      </c>
      <c r="G27" s="13">
        <f t="shared" si="1"/>
        <v>1.4586215574762795E-4</v>
      </c>
    </row>
    <row r="28" spans="2:7" ht="14.25" thickTop="1" thickBot="1" x14ac:dyDescent="0.25">
      <c r="B28" s="48"/>
      <c r="C28" s="40" t="s">
        <v>70</v>
      </c>
      <c r="D28" s="3">
        <v>2491.59</v>
      </c>
      <c r="E28" s="4">
        <v>4983.18</v>
      </c>
      <c r="F28" s="30">
        <f t="shared" si="0"/>
        <v>7474.77</v>
      </c>
      <c r="G28" s="13">
        <f t="shared" si="1"/>
        <v>1.6071433754683031E-2</v>
      </c>
    </row>
    <row r="29" spans="2:7" ht="14.25" thickTop="1" thickBot="1" x14ac:dyDescent="0.25">
      <c r="B29" s="48"/>
      <c r="C29" s="40" t="s">
        <v>72</v>
      </c>
      <c r="D29" s="3"/>
      <c r="E29" s="4">
        <v>6029.6</v>
      </c>
      <c r="F29" s="30">
        <f t="shared" si="0"/>
        <v>6029.6</v>
      </c>
      <c r="G29" s="13">
        <f t="shared" si="1"/>
        <v>1.2964187121106979E-2</v>
      </c>
    </row>
    <row r="30" spans="2:7" ht="14.25" thickTop="1" thickBot="1" x14ac:dyDescent="0.25">
      <c r="B30" s="48"/>
      <c r="C30" s="40" t="s">
        <v>165</v>
      </c>
      <c r="D30" s="3">
        <v>2432.4299999999998</v>
      </c>
      <c r="E30" s="4"/>
      <c r="F30" s="30">
        <f t="shared" si="0"/>
        <v>2432.4299999999998</v>
      </c>
      <c r="G30" s="13">
        <f t="shared" si="1"/>
        <v>5.2299452167630101E-3</v>
      </c>
    </row>
    <row r="31" spans="2:7" ht="14.25" thickTop="1" thickBot="1" x14ac:dyDescent="0.25">
      <c r="B31" s="48"/>
      <c r="C31" s="40" t="s">
        <v>80</v>
      </c>
      <c r="D31" s="3">
        <v>293.89999999999998</v>
      </c>
      <c r="E31" s="4"/>
      <c r="F31" s="30">
        <f t="shared" si="0"/>
        <v>293.89999999999998</v>
      </c>
      <c r="G31" s="13">
        <f t="shared" si="1"/>
        <v>6.3191166825217937E-4</v>
      </c>
    </row>
    <row r="32" spans="2:7" ht="14.25" thickTop="1" thickBot="1" x14ac:dyDescent="0.25">
      <c r="B32" s="48"/>
      <c r="C32" s="40" t="s">
        <v>67</v>
      </c>
      <c r="D32" s="3"/>
      <c r="E32" s="4">
        <v>11000</v>
      </c>
      <c r="F32" s="30">
        <f t="shared" si="0"/>
        <v>11000</v>
      </c>
      <c r="G32" s="13">
        <f t="shared" si="1"/>
        <v>2.3650998131248633E-2</v>
      </c>
    </row>
    <row r="33" spans="2:7" ht="14.25" thickTop="1" thickBot="1" x14ac:dyDescent="0.25">
      <c r="B33" s="48"/>
      <c r="C33" s="40" t="s">
        <v>74</v>
      </c>
      <c r="D33" s="3"/>
      <c r="E33" s="4">
        <v>78.88</v>
      </c>
      <c r="F33" s="30">
        <f t="shared" si="0"/>
        <v>78.88</v>
      </c>
      <c r="G33" s="13">
        <f t="shared" si="1"/>
        <v>1.6959915750844472E-4</v>
      </c>
    </row>
    <row r="34" spans="2:7" ht="14.25" thickTop="1" thickBot="1" x14ac:dyDescent="0.25">
      <c r="B34" s="48" t="s">
        <v>83</v>
      </c>
      <c r="C34" s="40" t="s">
        <v>6</v>
      </c>
      <c r="D34" s="3">
        <v>24480</v>
      </c>
      <c r="E34" s="4"/>
      <c r="F34" s="10">
        <f t="shared" si="0"/>
        <v>24480</v>
      </c>
      <c r="G34" s="13">
        <f t="shared" si="1"/>
        <v>5.2634221295724232E-2</v>
      </c>
    </row>
    <row r="35" spans="2:7" ht="14.25" thickTop="1" thickBot="1" x14ac:dyDescent="0.25">
      <c r="B35" s="48"/>
      <c r="C35" s="40" t="s">
        <v>22</v>
      </c>
      <c r="D35" s="3"/>
      <c r="E35" s="4">
        <v>2035</v>
      </c>
      <c r="F35" s="30">
        <f t="shared" si="0"/>
        <v>2035</v>
      </c>
      <c r="G35" s="13">
        <f t="shared" si="1"/>
        <v>4.3754346542809967E-3</v>
      </c>
    </row>
    <row r="36" spans="2:7" ht="14.25" thickTop="1" thickBot="1" x14ac:dyDescent="0.25">
      <c r="B36" s="48"/>
      <c r="C36" s="40" t="s">
        <v>23</v>
      </c>
      <c r="D36" s="3"/>
      <c r="E36" s="4">
        <v>64.05</v>
      </c>
      <c r="F36" s="30">
        <f t="shared" si="0"/>
        <v>64.05</v>
      </c>
      <c r="G36" s="13">
        <f t="shared" si="1"/>
        <v>1.3771331184604316E-4</v>
      </c>
    </row>
    <row r="37" spans="2:7" ht="14.25" thickTop="1" thickBot="1" x14ac:dyDescent="0.25">
      <c r="B37" s="48"/>
      <c r="C37" s="40" t="s">
        <v>28</v>
      </c>
      <c r="D37" s="3"/>
      <c r="E37" s="4">
        <v>1269.8</v>
      </c>
      <c r="F37" s="30">
        <f t="shared" si="0"/>
        <v>1269.8</v>
      </c>
      <c r="G37" s="13">
        <f t="shared" si="1"/>
        <v>2.7301852206417739E-3</v>
      </c>
    </row>
    <row r="38" spans="2:7" ht="14.25" thickTop="1" thickBot="1" x14ac:dyDescent="0.25">
      <c r="B38" s="48"/>
      <c r="C38" s="40" t="s">
        <v>55</v>
      </c>
      <c r="D38" s="3">
        <v>85434.15</v>
      </c>
      <c r="E38" s="4"/>
      <c r="F38" s="10">
        <f t="shared" si="0"/>
        <v>85434.15</v>
      </c>
      <c r="G38" s="13">
        <f t="shared" si="1"/>
        <v>0.18369117472680138</v>
      </c>
    </row>
    <row r="39" spans="2:7" ht="14.25" thickTop="1" thickBot="1" x14ac:dyDescent="0.25">
      <c r="B39" s="48"/>
      <c r="C39" s="40" t="s">
        <v>56</v>
      </c>
      <c r="D39" s="3"/>
      <c r="E39" s="4">
        <v>42452.41</v>
      </c>
      <c r="F39" s="10">
        <f t="shared" si="0"/>
        <v>42452.41</v>
      </c>
      <c r="G39" s="13">
        <f t="shared" si="1"/>
        <v>9.1276533597909174E-2</v>
      </c>
    </row>
    <row r="40" spans="2:7" ht="13.5" thickTop="1" x14ac:dyDescent="0.2">
      <c r="B40" s="36"/>
      <c r="C40" s="14"/>
      <c r="D40" s="5">
        <f>SUM(D4:D39)</f>
        <v>160705.13</v>
      </c>
      <c r="E40" s="5">
        <f t="shared" ref="E40:G40" si="2">SUM(E4:E39)</f>
        <v>304391.52</v>
      </c>
      <c r="F40" s="5">
        <f t="shared" si="2"/>
        <v>465096.65</v>
      </c>
      <c r="G40" s="37">
        <f t="shared" si="2"/>
        <v>1</v>
      </c>
    </row>
  </sheetData>
  <mergeCells count="3">
    <mergeCell ref="B1:G1"/>
    <mergeCell ref="B4:B33"/>
    <mergeCell ref="B34:B39"/>
  </mergeCells>
  <conditionalFormatting sqref="G4:G39">
    <cfRule type="cellIs" dxfId="1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7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196</v>
      </c>
      <c r="C1" s="49"/>
      <c r="D1" s="49"/>
      <c r="E1" s="49"/>
      <c r="F1" s="49"/>
      <c r="G1" s="49"/>
    </row>
    <row r="3" spans="2:7" ht="14.25" customHeight="1" thickBot="1" x14ac:dyDescent="0.25">
      <c r="B3" s="32" t="s">
        <v>91</v>
      </c>
      <c r="C3" s="15" t="s">
        <v>88</v>
      </c>
      <c r="D3" s="26" t="s">
        <v>173</v>
      </c>
      <c r="E3" s="16" t="s">
        <v>1</v>
      </c>
      <c r="F3" s="16" t="s">
        <v>89</v>
      </c>
      <c r="G3" s="16" t="s">
        <v>92</v>
      </c>
    </row>
    <row r="4" spans="2:7" ht="14.25" customHeight="1" thickTop="1" thickBot="1" x14ac:dyDescent="0.25">
      <c r="B4" s="48" t="s">
        <v>188</v>
      </c>
      <c r="C4" s="40" t="s">
        <v>6</v>
      </c>
      <c r="D4" s="3">
        <v>10000</v>
      </c>
      <c r="E4" s="4"/>
      <c r="F4" s="30">
        <f>SUM(D4,E4)</f>
        <v>10000</v>
      </c>
      <c r="G4" s="13">
        <f>F4/$F$47</f>
        <v>6.8401367294083221E-3</v>
      </c>
    </row>
    <row r="5" spans="2:7" ht="14.25" thickTop="1" thickBot="1" x14ac:dyDescent="0.25">
      <c r="B5" s="48"/>
      <c r="C5" s="40" t="s">
        <v>8</v>
      </c>
      <c r="D5" s="3">
        <v>7297.29</v>
      </c>
      <c r="E5" s="4"/>
      <c r="F5" s="30">
        <f t="shared" ref="F5:F47" si="0">SUM(D5,E5)</f>
        <v>7297.29</v>
      </c>
      <c r="G5" s="13">
        <f t="shared" ref="G5:G46" si="1">F5/$F$47</f>
        <v>4.9914461354144055E-3</v>
      </c>
    </row>
    <row r="6" spans="2:7" ht="14.25" thickTop="1" thickBot="1" x14ac:dyDescent="0.25">
      <c r="B6" s="48"/>
      <c r="C6" s="40" t="s">
        <v>157</v>
      </c>
      <c r="D6" s="3"/>
      <c r="E6" s="4">
        <v>2934.03</v>
      </c>
      <c r="F6" s="30">
        <f t="shared" si="0"/>
        <v>2934.03</v>
      </c>
      <c r="G6" s="13">
        <f t="shared" si="1"/>
        <v>2.0069166368185901E-3</v>
      </c>
    </row>
    <row r="7" spans="2:7" ht="14.25" thickTop="1" thickBot="1" x14ac:dyDescent="0.25">
      <c r="B7" s="48"/>
      <c r="C7" s="40" t="s">
        <v>10</v>
      </c>
      <c r="D7" s="3"/>
      <c r="E7" s="4">
        <v>1700</v>
      </c>
      <c r="F7" s="30">
        <f t="shared" si="0"/>
        <v>1700</v>
      </c>
      <c r="G7" s="13">
        <f t="shared" si="1"/>
        <v>1.1628232439994148E-3</v>
      </c>
    </row>
    <row r="8" spans="2:7" ht="14.25" thickTop="1" thickBot="1" x14ac:dyDescent="0.25">
      <c r="B8" s="48"/>
      <c r="C8" s="40" t="s">
        <v>11</v>
      </c>
      <c r="D8" s="3"/>
      <c r="E8" s="4">
        <v>10572.5</v>
      </c>
      <c r="F8" s="30">
        <f t="shared" si="0"/>
        <v>10572.5</v>
      </c>
      <c r="G8" s="13">
        <f t="shared" si="1"/>
        <v>7.2317345571669489E-3</v>
      </c>
    </row>
    <row r="9" spans="2:7" ht="14.25" thickTop="1" thickBot="1" x14ac:dyDescent="0.25">
      <c r="B9" s="48"/>
      <c r="C9" s="40" t="s">
        <v>16</v>
      </c>
      <c r="D9" s="3"/>
      <c r="E9" s="4">
        <v>1454.54</v>
      </c>
      <c r="F9" s="30">
        <f t="shared" si="0"/>
        <v>1454.54</v>
      </c>
      <c r="G9" s="13">
        <f t="shared" si="1"/>
        <v>9.94925247839358E-4</v>
      </c>
    </row>
    <row r="10" spans="2:7" ht="14.25" thickTop="1" thickBot="1" x14ac:dyDescent="0.25">
      <c r="B10" s="48"/>
      <c r="C10" s="40" t="s">
        <v>18</v>
      </c>
      <c r="D10" s="3"/>
      <c r="E10" s="4">
        <v>5350.82</v>
      </c>
      <c r="F10" s="30">
        <f t="shared" si="0"/>
        <v>5350.82</v>
      </c>
      <c r="G10" s="13">
        <f t="shared" si="1"/>
        <v>3.6600340414452634E-3</v>
      </c>
    </row>
    <row r="11" spans="2:7" ht="14.25" thickTop="1" thickBot="1" x14ac:dyDescent="0.25">
      <c r="B11" s="48"/>
      <c r="C11" s="40" t="s">
        <v>19</v>
      </c>
      <c r="D11" s="3"/>
      <c r="E11" s="4">
        <v>10830.72</v>
      </c>
      <c r="F11" s="30">
        <f t="shared" si="0"/>
        <v>10830.72</v>
      </c>
      <c r="G11" s="13">
        <f t="shared" si="1"/>
        <v>7.4083605677937297E-3</v>
      </c>
    </row>
    <row r="12" spans="2:7" ht="14.25" thickTop="1" thickBot="1" x14ac:dyDescent="0.25">
      <c r="B12" s="48"/>
      <c r="C12" s="40" t="s">
        <v>20</v>
      </c>
      <c r="D12" s="3"/>
      <c r="E12" s="4">
        <v>428.25</v>
      </c>
      <c r="F12" s="30">
        <f t="shared" si="0"/>
        <v>428.25</v>
      </c>
      <c r="G12" s="13">
        <f t="shared" si="1"/>
        <v>2.9292885543691138E-4</v>
      </c>
    </row>
    <row r="13" spans="2:7" ht="14.25" thickTop="1" thickBot="1" x14ac:dyDescent="0.25">
      <c r="B13" s="48"/>
      <c r="C13" s="40" t="s">
        <v>21</v>
      </c>
      <c r="D13" s="3">
        <v>76.8</v>
      </c>
      <c r="E13" s="4">
        <v>3043.34</v>
      </c>
      <c r="F13" s="30">
        <f t="shared" si="0"/>
        <v>3120.1400000000003</v>
      </c>
      <c r="G13" s="13">
        <f t="shared" si="1"/>
        <v>2.1342184214896086E-3</v>
      </c>
    </row>
    <row r="14" spans="2:7" ht="14.25" thickTop="1" thickBot="1" x14ac:dyDescent="0.25">
      <c r="B14" s="48"/>
      <c r="C14" s="40" t="s">
        <v>27</v>
      </c>
      <c r="D14" s="3"/>
      <c r="E14" s="4">
        <v>1520.5</v>
      </c>
      <c r="F14" s="30">
        <f t="shared" si="0"/>
        <v>1520.5</v>
      </c>
      <c r="G14" s="13">
        <f t="shared" si="1"/>
        <v>1.0400427897065353E-3</v>
      </c>
    </row>
    <row r="15" spans="2:7" ht="14.25" thickTop="1" thickBot="1" x14ac:dyDescent="0.25">
      <c r="B15" s="48"/>
      <c r="C15" s="40" t="s">
        <v>29</v>
      </c>
      <c r="D15" s="3">
        <v>16421.5</v>
      </c>
      <c r="E15" s="4">
        <v>18866.03</v>
      </c>
      <c r="F15" s="30">
        <f t="shared" si="0"/>
        <v>35287.53</v>
      </c>
      <c r="G15" s="13">
        <f t="shared" si="1"/>
        <v>2.4137153004309804E-2</v>
      </c>
    </row>
    <row r="16" spans="2:7" ht="14.25" thickTop="1" thickBot="1" x14ac:dyDescent="0.25">
      <c r="B16" s="48"/>
      <c r="C16" s="40" t="s">
        <v>30</v>
      </c>
      <c r="D16" s="3"/>
      <c r="E16" s="4">
        <v>6909.65</v>
      </c>
      <c r="F16" s="30">
        <f t="shared" si="0"/>
        <v>6909.65</v>
      </c>
      <c r="G16" s="13">
        <f t="shared" si="1"/>
        <v>4.7262950752356208E-3</v>
      </c>
    </row>
    <row r="17" spans="2:7" ht="14.25" thickTop="1" thickBot="1" x14ac:dyDescent="0.25">
      <c r="B17" s="48"/>
      <c r="C17" s="40" t="s">
        <v>32</v>
      </c>
      <c r="D17" s="3"/>
      <c r="E17" s="4">
        <v>720.64</v>
      </c>
      <c r="F17" s="30">
        <f t="shared" si="0"/>
        <v>720.64</v>
      </c>
      <c r="G17" s="13">
        <f t="shared" si="1"/>
        <v>4.9292761326808127E-4</v>
      </c>
    </row>
    <row r="18" spans="2:7" ht="14.25" thickTop="1" thickBot="1" x14ac:dyDescent="0.25">
      <c r="B18" s="48"/>
      <c r="C18" s="40" t="s">
        <v>41</v>
      </c>
      <c r="D18" s="3">
        <v>126551.34</v>
      </c>
      <c r="E18" s="4">
        <v>68801.679999999993</v>
      </c>
      <c r="F18" s="10">
        <f t="shared" si="0"/>
        <v>195353.02</v>
      </c>
      <c r="G18" s="13">
        <f t="shared" si="1"/>
        <v>0.13362413673028384</v>
      </c>
    </row>
    <row r="19" spans="2:7" ht="14.25" thickTop="1" thickBot="1" x14ac:dyDescent="0.25">
      <c r="B19" s="48"/>
      <c r="C19" s="40" t="s">
        <v>49</v>
      </c>
      <c r="D19" s="3"/>
      <c r="E19" s="4">
        <v>1047</v>
      </c>
      <c r="F19" s="30">
        <f t="shared" si="0"/>
        <v>1047</v>
      </c>
      <c r="G19" s="13">
        <f t="shared" si="1"/>
        <v>7.1616231556905136E-4</v>
      </c>
    </row>
    <row r="20" spans="2:7" ht="14.25" thickTop="1" thickBot="1" x14ac:dyDescent="0.25">
      <c r="B20" s="48"/>
      <c r="C20" s="40" t="s">
        <v>50</v>
      </c>
      <c r="D20" s="3">
        <v>42377.94</v>
      </c>
      <c r="E20" s="4">
        <v>3117.47</v>
      </c>
      <c r="F20" s="30">
        <f t="shared" si="0"/>
        <v>45495.41</v>
      </c>
      <c r="G20" s="13">
        <f t="shared" si="1"/>
        <v>3.111948249604907E-2</v>
      </c>
    </row>
    <row r="21" spans="2:7" ht="14.25" thickTop="1" thickBot="1" x14ac:dyDescent="0.25">
      <c r="B21" s="48"/>
      <c r="C21" s="40" t="s">
        <v>192</v>
      </c>
      <c r="D21" s="3">
        <v>720</v>
      </c>
      <c r="E21" s="4">
        <v>720</v>
      </c>
      <c r="F21" s="30">
        <f t="shared" si="0"/>
        <v>1440</v>
      </c>
      <c r="G21" s="13">
        <f t="shared" si="1"/>
        <v>9.8497968903479838E-4</v>
      </c>
    </row>
    <row r="22" spans="2:7" ht="14.25" thickTop="1" thickBot="1" x14ac:dyDescent="0.25">
      <c r="B22" s="48"/>
      <c r="C22" s="40" t="s">
        <v>53</v>
      </c>
      <c r="D22" s="3"/>
      <c r="E22" s="4">
        <v>17137.43</v>
      </c>
      <c r="F22" s="30">
        <f t="shared" si="0"/>
        <v>17137.43</v>
      </c>
      <c r="G22" s="13">
        <f t="shared" si="1"/>
        <v>1.1722236439066407E-2</v>
      </c>
    </row>
    <row r="23" spans="2:7" ht="14.25" thickTop="1" thickBot="1" x14ac:dyDescent="0.25">
      <c r="B23" s="48"/>
      <c r="C23" s="40" t="s">
        <v>56</v>
      </c>
      <c r="D23" s="3"/>
      <c r="E23" s="4">
        <v>163456.60999999999</v>
      </c>
      <c r="F23" s="10">
        <f t="shared" si="0"/>
        <v>163456.60999999999</v>
      </c>
      <c r="G23" s="13">
        <f t="shared" si="1"/>
        <v>0.11180655617255715</v>
      </c>
    </row>
    <row r="24" spans="2:7" ht="14.25" thickTop="1" thickBot="1" x14ac:dyDescent="0.25">
      <c r="B24" s="48"/>
      <c r="C24" s="40" t="s">
        <v>57</v>
      </c>
      <c r="D24" s="3">
        <v>110.68</v>
      </c>
      <c r="E24" s="4">
        <v>114.98</v>
      </c>
      <c r="F24" s="30">
        <f t="shared" si="0"/>
        <v>225.66000000000003</v>
      </c>
      <c r="G24" s="13">
        <f t="shared" si="1"/>
        <v>1.5435452543582822E-4</v>
      </c>
    </row>
    <row r="25" spans="2:7" ht="14.25" thickTop="1" thickBot="1" x14ac:dyDescent="0.25">
      <c r="B25" s="48"/>
      <c r="C25" s="40" t="s">
        <v>58</v>
      </c>
      <c r="D25" s="3">
        <v>239.45</v>
      </c>
      <c r="E25" s="4"/>
      <c r="F25" s="30">
        <f t="shared" si="0"/>
        <v>239.45</v>
      </c>
      <c r="G25" s="13">
        <f t="shared" si="1"/>
        <v>1.6378707398568225E-4</v>
      </c>
    </row>
    <row r="26" spans="2:7" ht="14.25" thickTop="1" thickBot="1" x14ac:dyDescent="0.25">
      <c r="B26" s="48"/>
      <c r="C26" s="40" t="s">
        <v>163</v>
      </c>
      <c r="D26" s="3">
        <v>2600</v>
      </c>
      <c r="E26" s="4"/>
      <c r="F26" s="30">
        <f t="shared" si="0"/>
        <v>2600</v>
      </c>
      <c r="G26" s="13">
        <f t="shared" si="1"/>
        <v>1.7784355496461637E-3</v>
      </c>
    </row>
    <row r="27" spans="2:7" ht="14.25" thickTop="1" thickBot="1" x14ac:dyDescent="0.25">
      <c r="B27" s="48"/>
      <c r="C27" s="40" t="s">
        <v>59</v>
      </c>
      <c r="D27" s="3">
        <v>1042.53</v>
      </c>
      <c r="E27" s="4">
        <v>884.45</v>
      </c>
      <c r="F27" s="30">
        <f t="shared" si="0"/>
        <v>1926.98</v>
      </c>
      <c r="G27" s="13">
        <f t="shared" si="1"/>
        <v>1.318080667483525E-3</v>
      </c>
    </row>
    <row r="28" spans="2:7" ht="14.25" thickTop="1" thickBot="1" x14ac:dyDescent="0.25">
      <c r="B28" s="48"/>
      <c r="C28" s="40" t="s">
        <v>61</v>
      </c>
      <c r="D28" s="3">
        <v>7240</v>
      </c>
      <c r="E28" s="4"/>
      <c r="F28" s="30">
        <f t="shared" si="0"/>
        <v>7240</v>
      </c>
      <c r="G28" s="13">
        <f t="shared" si="1"/>
        <v>4.9522589920916252E-3</v>
      </c>
    </row>
    <row r="29" spans="2:7" ht="14.25" thickTop="1" thickBot="1" x14ac:dyDescent="0.25">
      <c r="B29" s="48"/>
      <c r="C29" s="40" t="s">
        <v>62</v>
      </c>
      <c r="D29" s="3">
        <v>108.15</v>
      </c>
      <c r="E29" s="4"/>
      <c r="F29" s="30">
        <f t="shared" si="0"/>
        <v>108.15</v>
      </c>
      <c r="G29" s="13">
        <f t="shared" si="1"/>
        <v>7.3976078728551006E-5</v>
      </c>
    </row>
    <row r="30" spans="2:7" ht="14.25" thickTop="1" thickBot="1" x14ac:dyDescent="0.25">
      <c r="B30" s="48"/>
      <c r="C30" s="40" t="s">
        <v>64</v>
      </c>
      <c r="D30" s="3">
        <v>35503.760000000002</v>
      </c>
      <c r="E30" s="4"/>
      <c r="F30" s="30">
        <f t="shared" si="0"/>
        <v>35503.760000000002</v>
      </c>
      <c r="G30" s="13">
        <f t="shared" si="1"/>
        <v>2.4285057280809801E-2</v>
      </c>
    </row>
    <row r="31" spans="2:7" ht="14.25" thickTop="1" thickBot="1" x14ac:dyDescent="0.25">
      <c r="B31" s="48"/>
      <c r="C31" s="40" t="s">
        <v>42</v>
      </c>
      <c r="D31" s="3">
        <v>85582.36</v>
      </c>
      <c r="E31" s="4">
        <v>51890.84</v>
      </c>
      <c r="F31" s="10">
        <f t="shared" si="0"/>
        <v>137473.20000000001</v>
      </c>
      <c r="G31" s="13">
        <f t="shared" si="1"/>
        <v>9.403354846292962E-2</v>
      </c>
    </row>
    <row r="32" spans="2:7" ht="14.25" thickTop="1" thickBot="1" x14ac:dyDescent="0.25">
      <c r="B32" s="48"/>
      <c r="C32" s="40" t="s">
        <v>40</v>
      </c>
      <c r="D32" s="3">
        <v>58534.75</v>
      </c>
      <c r="E32" s="4">
        <v>117738.74</v>
      </c>
      <c r="F32" s="10">
        <f t="shared" si="0"/>
        <v>176273.49</v>
      </c>
      <c r="G32" s="13">
        <f t="shared" si="1"/>
        <v>0.12057347733699905</v>
      </c>
    </row>
    <row r="33" spans="2:7" ht="14.25" thickTop="1" thickBot="1" x14ac:dyDescent="0.25">
      <c r="B33" s="48"/>
      <c r="C33" s="40" t="s">
        <v>67</v>
      </c>
      <c r="D33" s="3"/>
      <c r="E33" s="4">
        <v>362.52</v>
      </c>
      <c r="F33" s="30">
        <f t="shared" si="0"/>
        <v>362.52</v>
      </c>
      <c r="G33" s="13">
        <f t="shared" si="1"/>
        <v>2.4796863671451048E-4</v>
      </c>
    </row>
    <row r="34" spans="2:7" ht="14.25" thickTop="1" thickBot="1" x14ac:dyDescent="0.25">
      <c r="B34" s="48"/>
      <c r="C34" s="40" t="s">
        <v>164</v>
      </c>
      <c r="D34" s="3"/>
      <c r="E34" s="4">
        <v>2641</v>
      </c>
      <c r="F34" s="30">
        <f t="shared" si="0"/>
        <v>2641</v>
      </c>
      <c r="G34" s="13">
        <f t="shared" si="1"/>
        <v>1.8064801102367378E-3</v>
      </c>
    </row>
    <row r="35" spans="2:7" ht="14.25" thickTop="1" thickBot="1" x14ac:dyDescent="0.25">
      <c r="B35" s="48"/>
      <c r="C35" s="40" t="s">
        <v>70</v>
      </c>
      <c r="D35" s="3">
        <v>298</v>
      </c>
      <c r="E35" s="4">
        <v>167</v>
      </c>
      <c r="F35" s="30">
        <f t="shared" si="0"/>
        <v>465</v>
      </c>
      <c r="G35" s="13">
        <f t="shared" si="1"/>
        <v>3.1806635791748698E-4</v>
      </c>
    </row>
    <row r="36" spans="2:7" ht="14.25" thickTop="1" thickBot="1" x14ac:dyDescent="0.25">
      <c r="B36" s="48"/>
      <c r="C36" s="40" t="s">
        <v>73</v>
      </c>
      <c r="D36" s="3">
        <v>475.45</v>
      </c>
      <c r="E36" s="4"/>
      <c r="F36" s="30">
        <f t="shared" si="0"/>
        <v>475.45</v>
      </c>
      <c r="G36" s="13">
        <f t="shared" si="1"/>
        <v>3.2521430079971868E-4</v>
      </c>
    </row>
    <row r="37" spans="2:7" ht="14.25" thickTop="1" thickBot="1" x14ac:dyDescent="0.25">
      <c r="B37" s="48"/>
      <c r="C37" s="40" t="s">
        <v>77</v>
      </c>
      <c r="D37" s="3"/>
      <c r="E37" s="4">
        <v>40.590000000000003</v>
      </c>
      <c r="F37" s="30">
        <f t="shared" si="0"/>
        <v>40.590000000000003</v>
      </c>
      <c r="G37" s="13">
        <f t="shared" si="1"/>
        <v>2.776411498466838E-5</v>
      </c>
    </row>
    <row r="38" spans="2:7" ht="14.25" thickTop="1" thickBot="1" x14ac:dyDescent="0.25">
      <c r="B38" s="48"/>
      <c r="C38" s="40" t="s">
        <v>67</v>
      </c>
      <c r="D38" s="3"/>
      <c r="E38" s="4">
        <v>330.4</v>
      </c>
      <c r="F38" s="30">
        <f t="shared" si="0"/>
        <v>330.4</v>
      </c>
      <c r="G38" s="13">
        <f t="shared" si="1"/>
        <v>2.2599811753965096E-4</v>
      </c>
    </row>
    <row r="39" spans="2:7" ht="14.25" thickTop="1" thickBot="1" x14ac:dyDescent="0.25">
      <c r="B39" s="48" t="s">
        <v>83</v>
      </c>
      <c r="C39" s="40" t="s">
        <v>6</v>
      </c>
      <c r="D39" s="3">
        <v>3800</v>
      </c>
      <c r="E39" s="4"/>
      <c r="F39" s="30">
        <f t="shared" si="0"/>
        <v>3800</v>
      </c>
      <c r="G39" s="13">
        <f t="shared" si="1"/>
        <v>2.5992519571751624E-3</v>
      </c>
    </row>
    <row r="40" spans="2:7" ht="14.25" thickTop="1" thickBot="1" x14ac:dyDescent="0.25">
      <c r="B40" s="48"/>
      <c r="C40" s="40" t="s">
        <v>10</v>
      </c>
      <c r="D40" s="3">
        <v>34476</v>
      </c>
      <c r="E40" s="4"/>
      <c r="F40" s="30">
        <f t="shared" si="0"/>
        <v>34476</v>
      </c>
      <c r="G40" s="13">
        <f t="shared" si="1"/>
        <v>2.358205538830813E-2</v>
      </c>
    </row>
    <row r="41" spans="2:7" ht="14.25" thickTop="1" thickBot="1" x14ac:dyDescent="0.25">
      <c r="B41" s="48"/>
      <c r="C41" s="40" t="s">
        <v>12</v>
      </c>
      <c r="D41" s="3">
        <v>377.4</v>
      </c>
      <c r="E41" s="4">
        <v>101279.37</v>
      </c>
      <c r="F41" s="10">
        <f t="shared" si="0"/>
        <v>101656.76999999999</v>
      </c>
      <c r="G41" s="13">
        <f t="shared" si="1"/>
        <v>6.9534620627001401E-2</v>
      </c>
    </row>
    <row r="42" spans="2:7" ht="14.25" thickTop="1" thickBot="1" x14ac:dyDescent="0.25">
      <c r="B42" s="48"/>
      <c r="C42" s="40" t="s">
        <v>25</v>
      </c>
      <c r="D42" s="3"/>
      <c r="E42" s="4">
        <v>14102.1</v>
      </c>
      <c r="F42" s="30">
        <f t="shared" si="0"/>
        <v>14102.1</v>
      </c>
      <c r="G42" s="13">
        <f t="shared" si="1"/>
        <v>9.6460292171789107E-3</v>
      </c>
    </row>
    <row r="43" spans="2:7" ht="14.25" thickTop="1" thickBot="1" x14ac:dyDescent="0.25">
      <c r="B43" s="48"/>
      <c r="C43" s="40" t="s">
        <v>49</v>
      </c>
      <c r="D43" s="3"/>
      <c r="E43" s="4">
        <v>226427.65</v>
      </c>
      <c r="F43" s="10">
        <f t="shared" si="0"/>
        <v>226427.65</v>
      </c>
      <c r="G43" s="13">
        <f t="shared" si="1"/>
        <v>0.15487960853186122</v>
      </c>
    </row>
    <row r="44" spans="2:7" ht="14.25" thickTop="1" thickBot="1" x14ac:dyDescent="0.25">
      <c r="B44" s="48"/>
      <c r="C44" s="40" t="s">
        <v>85</v>
      </c>
      <c r="D44" s="3"/>
      <c r="E44" s="4">
        <v>77944.7</v>
      </c>
      <c r="F44" s="10">
        <f t="shared" si="0"/>
        <v>77944.7</v>
      </c>
      <c r="G44" s="13">
        <f t="shared" si="1"/>
        <v>5.3315240533271281E-2</v>
      </c>
    </row>
    <row r="45" spans="2:7" ht="14.25" thickTop="1" thickBot="1" x14ac:dyDescent="0.25">
      <c r="B45" s="48"/>
      <c r="C45" s="40" t="s">
        <v>86</v>
      </c>
      <c r="D45" s="3">
        <v>518.98</v>
      </c>
      <c r="E45" s="4">
        <v>6211.59</v>
      </c>
      <c r="F45" s="30">
        <f t="shared" si="0"/>
        <v>6730.57</v>
      </c>
      <c r="G45" s="13">
        <f t="shared" si="1"/>
        <v>4.6038019066853772E-3</v>
      </c>
    </row>
    <row r="46" spans="2:7" ht="14.25" thickTop="1" thickBot="1" x14ac:dyDescent="0.25">
      <c r="B46" s="48"/>
      <c r="C46" s="40" t="s">
        <v>40</v>
      </c>
      <c r="D46" s="3"/>
      <c r="E46" s="4">
        <v>108859.56</v>
      </c>
      <c r="F46" s="10">
        <f t="shared" si="0"/>
        <v>108859.56</v>
      </c>
      <c r="G46" s="13">
        <f t="shared" si="1"/>
        <v>7.4461427470322902E-2</v>
      </c>
    </row>
    <row r="47" spans="2:7" ht="13.5" thickTop="1" x14ac:dyDescent="0.2">
      <c r="B47" s="36"/>
      <c r="C47" s="14"/>
      <c r="D47" s="5">
        <f>SUM(D4:D46)</f>
        <v>434352.38</v>
      </c>
      <c r="E47" s="5">
        <f t="shared" ref="E47:G47" si="2">SUM(E4:E46)</f>
        <v>1027606.7</v>
      </c>
      <c r="F47" s="5">
        <f t="shared" si="2"/>
        <v>1461959.08</v>
      </c>
      <c r="G47" s="37">
        <f t="shared" si="2"/>
        <v>1</v>
      </c>
    </row>
  </sheetData>
  <mergeCells count="3">
    <mergeCell ref="B39:B46"/>
    <mergeCell ref="B1:G1"/>
    <mergeCell ref="B4:B38"/>
  </mergeCells>
  <conditionalFormatting sqref="G4:G46">
    <cfRule type="cellIs" dxfId="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196</v>
      </c>
      <c r="C1" s="49"/>
      <c r="D1" s="49"/>
      <c r="E1" s="49"/>
      <c r="F1" s="49"/>
      <c r="G1" s="49"/>
    </row>
    <row r="3" spans="2:7" ht="14.25" customHeight="1" thickBot="1" x14ac:dyDescent="0.25">
      <c r="B3" s="32" t="s">
        <v>91</v>
      </c>
      <c r="C3" s="15" t="s">
        <v>88</v>
      </c>
      <c r="D3" s="26" t="s">
        <v>173</v>
      </c>
      <c r="E3" s="16" t="s">
        <v>1</v>
      </c>
      <c r="F3" s="16" t="s">
        <v>89</v>
      </c>
      <c r="G3" s="16" t="s">
        <v>92</v>
      </c>
    </row>
    <row r="4" spans="2:7" ht="14.25" customHeight="1" thickTop="1" thickBot="1" x14ac:dyDescent="0.25">
      <c r="B4" s="48" t="s">
        <v>188</v>
      </c>
      <c r="C4" s="40" t="s">
        <v>5</v>
      </c>
      <c r="D4" s="3">
        <v>3425.96</v>
      </c>
      <c r="E4" s="4"/>
      <c r="F4" s="30">
        <f>SUM(D4,E4)</f>
        <v>3425.96</v>
      </c>
      <c r="G4" s="13">
        <f>F4/$F$52</f>
        <v>2.9052201725953287E-3</v>
      </c>
    </row>
    <row r="5" spans="2:7" ht="14.25" thickTop="1" thickBot="1" x14ac:dyDescent="0.25">
      <c r="B5" s="48"/>
      <c r="C5" s="40" t="s">
        <v>7</v>
      </c>
      <c r="D5" s="3">
        <v>8400</v>
      </c>
      <c r="E5" s="4"/>
      <c r="F5" s="30">
        <f t="shared" ref="F5:F51" si="0">SUM(D5,E5)</f>
        <v>8400</v>
      </c>
      <c r="G5" s="13">
        <f t="shared" ref="G5:G51" si="1">F5/$F$52</f>
        <v>7.123214938236512E-3</v>
      </c>
    </row>
    <row r="6" spans="2:7" ht="14.25" thickTop="1" thickBot="1" x14ac:dyDescent="0.25">
      <c r="B6" s="48"/>
      <c r="C6" s="40" t="s">
        <v>10</v>
      </c>
      <c r="D6" s="3"/>
      <c r="E6" s="4">
        <v>5741.82</v>
      </c>
      <c r="F6" s="30">
        <f t="shared" si="0"/>
        <v>5741.82</v>
      </c>
      <c r="G6" s="13">
        <f t="shared" si="1"/>
        <v>4.8690735710315682E-3</v>
      </c>
    </row>
    <row r="7" spans="2:7" ht="14.25" thickTop="1" thickBot="1" x14ac:dyDescent="0.25">
      <c r="B7" s="48"/>
      <c r="C7" s="40" t="s">
        <v>11</v>
      </c>
      <c r="D7" s="3">
        <v>51300</v>
      </c>
      <c r="E7" s="4">
        <v>8010</v>
      </c>
      <c r="F7" s="10">
        <f t="shared" si="0"/>
        <v>59310</v>
      </c>
      <c r="G7" s="13">
        <f t="shared" si="1"/>
        <v>5.0294985474619948E-2</v>
      </c>
    </row>
    <row r="8" spans="2:7" ht="14.25" thickTop="1" thickBot="1" x14ac:dyDescent="0.25">
      <c r="B8" s="48"/>
      <c r="C8" s="40" t="s">
        <v>12</v>
      </c>
      <c r="D8" s="3"/>
      <c r="E8" s="4">
        <v>23100</v>
      </c>
      <c r="F8" s="30">
        <f t="shared" si="0"/>
        <v>23100</v>
      </c>
      <c r="G8" s="13">
        <f t="shared" si="1"/>
        <v>1.958884108015041E-2</v>
      </c>
    </row>
    <row r="9" spans="2:7" ht="14.25" thickTop="1" thickBot="1" x14ac:dyDescent="0.25">
      <c r="B9" s="48"/>
      <c r="C9" s="40" t="s">
        <v>13</v>
      </c>
      <c r="D9" s="3"/>
      <c r="E9" s="4">
        <v>19226.84</v>
      </c>
      <c r="F9" s="30">
        <f t="shared" si="0"/>
        <v>19226.84</v>
      </c>
      <c r="G9" s="13">
        <f t="shared" si="1"/>
        <v>1.6304394512271822E-2</v>
      </c>
    </row>
    <row r="10" spans="2:7" ht="14.25" thickTop="1" thickBot="1" x14ac:dyDescent="0.25">
      <c r="B10" s="48"/>
      <c r="C10" s="40" t="s">
        <v>16</v>
      </c>
      <c r="D10" s="3"/>
      <c r="E10" s="4">
        <v>20095.689999999999</v>
      </c>
      <c r="F10" s="30">
        <f t="shared" si="0"/>
        <v>20095.689999999999</v>
      </c>
      <c r="G10" s="13">
        <f t="shared" si="1"/>
        <v>1.7041180857401202E-2</v>
      </c>
    </row>
    <row r="11" spans="2:7" ht="14.25" thickTop="1" thickBot="1" x14ac:dyDescent="0.25">
      <c r="B11" s="48"/>
      <c r="C11" s="40" t="s">
        <v>20</v>
      </c>
      <c r="D11" s="3"/>
      <c r="E11" s="4">
        <v>13177.6</v>
      </c>
      <c r="F11" s="30">
        <f t="shared" si="0"/>
        <v>13177.6</v>
      </c>
      <c r="G11" s="13">
        <f t="shared" si="1"/>
        <v>1.1174628234536365E-2</v>
      </c>
    </row>
    <row r="12" spans="2:7" ht="14.25" thickTop="1" thickBot="1" x14ac:dyDescent="0.25">
      <c r="B12" s="48"/>
      <c r="C12" s="40" t="s">
        <v>21</v>
      </c>
      <c r="D12" s="3"/>
      <c r="E12" s="4">
        <v>2199.1999999999998</v>
      </c>
      <c r="F12" s="30">
        <f t="shared" si="0"/>
        <v>2199.1999999999998</v>
      </c>
      <c r="G12" s="13">
        <f t="shared" si="1"/>
        <v>1.8649255109725877E-3</v>
      </c>
    </row>
    <row r="13" spans="2:7" ht="14.25" thickTop="1" thickBot="1" x14ac:dyDescent="0.25">
      <c r="B13" s="48"/>
      <c r="C13" s="40" t="s">
        <v>22</v>
      </c>
      <c r="D13" s="3">
        <v>3125</v>
      </c>
      <c r="E13" s="4">
        <v>75</v>
      </c>
      <c r="F13" s="30">
        <f t="shared" si="0"/>
        <v>3200</v>
      </c>
      <c r="G13" s="13">
        <f t="shared" si="1"/>
        <v>2.7136056907567665E-3</v>
      </c>
    </row>
    <row r="14" spans="2:7" ht="14.25" thickTop="1" thickBot="1" x14ac:dyDescent="0.25">
      <c r="B14" s="48"/>
      <c r="C14" s="40" t="s">
        <v>24</v>
      </c>
      <c r="D14" s="3"/>
      <c r="E14" s="4">
        <v>146.56</v>
      </c>
      <c r="F14" s="30">
        <f t="shared" si="0"/>
        <v>146.56</v>
      </c>
      <c r="G14" s="13">
        <f t="shared" si="1"/>
        <v>1.2428314063665991E-4</v>
      </c>
    </row>
    <row r="15" spans="2:7" ht="14.25" thickTop="1" thickBot="1" x14ac:dyDescent="0.25">
      <c r="B15" s="48"/>
      <c r="C15" s="40" t="s">
        <v>25</v>
      </c>
      <c r="D15" s="3">
        <v>1526.07</v>
      </c>
      <c r="E15" s="4">
        <v>410.16</v>
      </c>
      <c r="F15" s="30">
        <f t="shared" si="0"/>
        <v>1936.23</v>
      </c>
      <c r="G15" s="13">
        <f t="shared" si="1"/>
        <v>1.6419264833168669E-3</v>
      </c>
    </row>
    <row r="16" spans="2:7" ht="14.25" thickTop="1" thickBot="1" x14ac:dyDescent="0.25">
      <c r="B16" s="48"/>
      <c r="C16" s="40" t="s">
        <v>27</v>
      </c>
      <c r="D16" s="3"/>
      <c r="E16" s="4">
        <v>4036.49</v>
      </c>
      <c r="F16" s="30">
        <f t="shared" si="0"/>
        <v>4036.49</v>
      </c>
      <c r="G16" s="13">
        <f t="shared" si="1"/>
        <v>3.422950698338369E-3</v>
      </c>
    </row>
    <row r="17" spans="2:7" ht="14.25" thickTop="1" thickBot="1" x14ac:dyDescent="0.25">
      <c r="B17" s="48"/>
      <c r="C17" s="40" t="s">
        <v>158</v>
      </c>
      <c r="D17" s="3"/>
      <c r="E17" s="4">
        <v>1130.5999999999999</v>
      </c>
      <c r="F17" s="30">
        <f t="shared" si="0"/>
        <v>1130.5999999999999</v>
      </c>
      <c r="G17" s="13">
        <f t="shared" si="1"/>
        <v>9.5875081061550004E-4</v>
      </c>
    </row>
    <row r="18" spans="2:7" ht="14.25" thickTop="1" thickBot="1" x14ac:dyDescent="0.25">
      <c r="B18" s="48"/>
      <c r="C18" s="40" t="s">
        <v>29</v>
      </c>
      <c r="D18" s="3"/>
      <c r="E18" s="4">
        <v>61776.09</v>
      </c>
      <c r="F18" s="10">
        <f t="shared" si="0"/>
        <v>61776.09</v>
      </c>
      <c r="G18" s="13">
        <f t="shared" si="1"/>
        <v>5.2386234180219426E-2</v>
      </c>
    </row>
    <row r="19" spans="2:7" ht="14.25" thickTop="1" thickBot="1" x14ac:dyDescent="0.25">
      <c r="B19" s="48"/>
      <c r="C19" s="40" t="s">
        <v>30</v>
      </c>
      <c r="D19" s="3"/>
      <c r="E19" s="4">
        <v>1936.39</v>
      </c>
      <c r="F19" s="30">
        <f t="shared" si="0"/>
        <v>1936.39</v>
      </c>
      <c r="G19" s="13">
        <f t="shared" si="1"/>
        <v>1.6420621636014049E-3</v>
      </c>
    </row>
    <row r="20" spans="2:7" ht="14.25" thickTop="1" thickBot="1" x14ac:dyDescent="0.25">
      <c r="B20" s="48"/>
      <c r="C20" s="40" t="s">
        <v>191</v>
      </c>
      <c r="D20" s="3"/>
      <c r="E20" s="4">
        <v>1200</v>
      </c>
      <c r="F20" s="30">
        <f t="shared" si="0"/>
        <v>1200</v>
      </c>
      <c r="G20" s="13">
        <f t="shared" si="1"/>
        <v>1.0176021340337874E-3</v>
      </c>
    </row>
    <row r="21" spans="2:7" ht="14.25" thickTop="1" thickBot="1" x14ac:dyDescent="0.25">
      <c r="B21" s="48"/>
      <c r="C21" s="40" t="s">
        <v>198</v>
      </c>
      <c r="D21" s="3"/>
      <c r="E21" s="4">
        <v>25075.200000000001</v>
      </c>
      <c r="F21" s="30">
        <f t="shared" si="0"/>
        <v>25075.200000000001</v>
      </c>
      <c r="G21" s="13">
        <f t="shared" si="1"/>
        <v>2.1263814192770025E-2</v>
      </c>
    </row>
    <row r="22" spans="2:7" ht="14.25" thickTop="1" thickBot="1" x14ac:dyDescent="0.25">
      <c r="B22" s="48"/>
      <c r="C22" s="40" t="s">
        <v>36</v>
      </c>
      <c r="D22" s="3">
        <v>88.5</v>
      </c>
      <c r="E22" s="4"/>
      <c r="F22" s="30">
        <f t="shared" si="0"/>
        <v>88.5</v>
      </c>
      <c r="G22" s="13">
        <f t="shared" si="1"/>
        <v>7.5048157384991829E-5</v>
      </c>
    </row>
    <row r="23" spans="2:7" ht="14.25" thickTop="1" thickBot="1" x14ac:dyDescent="0.25">
      <c r="B23" s="48"/>
      <c r="C23" s="40" t="s">
        <v>41</v>
      </c>
      <c r="D23" s="3">
        <v>48319.38</v>
      </c>
      <c r="E23" s="4">
        <v>77807.81</v>
      </c>
      <c r="F23" s="10">
        <f t="shared" si="0"/>
        <v>126127.19</v>
      </c>
      <c r="G23" s="13">
        <f t="shared" si="1"/>
        <v>0.10695608141973749</v>
      </c>
    </row>
    <row r="24" spans="2:7" ht="14.25" thickTop="1" thickBot="1" x14ac:dyDescent="0.25">
      <c r="B24" s="48"/>
      <c r="C24" s="40" t="s">
        <v>42</v>
      </c>
      <c r="D24" s="3">
        <v>31399.52</v>
      </c>
      <c r="E24" s="4">
        <v>63546.39</v>
      </c>
      <c r="F24" s="10">
        <f t="shared" si="0"/>
        <v>94945.91</v>
      </c>
      <c r="G24" s="13">
        <f t="shared" si="1"/>
        <v>8.0514300528149937E-2</v>
      </c>
    </row>
    <row r="25" spans="2:7" ht="14.25" thickTop="1" thickBot="1" x14ac:dyDescent="0.25">
      <c r="B25" s="48"/>
      <c r="C25" s="40" t="s">
        <v>43</v>
      </c>
      <c r="D25" s="3">
        <v>76890.539999999994</v>
      </c>
      <c r="E25" s="4">
        <v>53324.42</v>
      </c>
      <c r="F25" s="10">
        <f t="shared" si="0"/>
        <v>130214.95999999999</v>
      </c>
      <c r="G25" s="13">
        <f t="shared" si="1"/>
        <v>0.11042251764927022</v>
      </c>
    </row>
    <row r="26" spans="2:7" ht="14.25" thickTop="1" thickBot="1" x14ac:dyDescent="0.25">
      <c r="B26" s="48"/>
      <c r="C26" s="40" t="s">
        <v>44</v>
      </c>
      <c r="D26" s="3">
        <v>3827.3</v>
      </c>
      <c r="E26" s="4">
        <v>40775.919999999998</v>
      </c>
      <c r="F26" s="30">
        <f t="shared" si="0"/>
        <v>44603.22</v>
      </c>
      <c r="G26" s="13">
        <f t="shared" si="1"/>
        <v>3.7823609880648756E-2</v>
      </c>
    </row>
    <row r="27" spans="2:7" ht="14.25" thickTop="1" thickBot="1" x14ac:dyDescent="0.25">
      <c r="B27" s="48"/>
      <c r="C27" s="40" t="s">
        <v>49</v>
      </c>
      <c r="D27" s="3">
        <v>1390</v>
      </c>
      <c r="E27" s="4">
        <v>36924.33</v>
      </c>
      <c r="F27" s="30">
        <f t="shared" si="0"/>
        <v>38314.33</v>
      </c>
      <c r="G27" s="13">
        <f t="shared" si="1"/>
        <v>3.2490619976728974E-2</v>
      </c>
    </row>
    <row r="28" spans="2:7" ht="14.25" thickTop="1" thickBot="1" x14ac:dyDescent="0.25">
      <c r="B28" s="48"/>
      <c r="C28" s="40" t="s">
        <v>50</v>
      </c>
      <c r="D28" s="3">
        <v>2896.25</v>
      </c>
      <c r="E28" s="4">
        <v>22713.74</v>
      </c>
      <c r="F28" s="30">
        <f t="shared" si="0"/>
        <v>25609.99</v>
      </c>
      <c r="G28" s="13">
        <f t="shared" si="1"/>
        <v>2.1717317063819967E-2</v>
      </c>
    </row>
    <row r="29" spans="2:7" ht="14.25" thickTop="1" thickBot="1" x14ac:dyDescent="0.25">
      <c r="B29" s="48"/>
      <c r="C29" s="40" t="s">
        <v>54</v>
      </c>
      <c r="D29" s="3"/>
      <c r="E29" s="4">
        <v>1041.25</v>
      </c>
      <c r="F29" s="30">
        <f t="shared" si="0"/>
        <v>1041.25</v>
      </c>
      <c r="G29" s="13">
        <f t="shared" si="1"/>
        <v>8.8298185171890105E-4</v>
      </c>
    </row>
    <row r="30" spans="2:7" ht="14.25" thickTop="1" thickBot="1" x14ac:dyDescent="0.25">
      <c r="B30" s="48"/>
      <c r="C30" s="40" t="s">
        <v>57</v>
      </c>
      <c r="D30" s="3"/>
      <c r="E30" s="4">
        <v>291.77</v>
      </c>
      <c r="F30" s="30">
        <f t="shared" si="0"/>
        <v>291.77</v>
      </c>
      <c r="G30" s="13">
        <f t="shared" si="1"/>
        <v>2.474214788725318E-4</v>
      </c>
    </row>
    <row r="31" spans="2:7" ht="14.25" thickTop="1" thickBot="1" x14ac:dyDescent="0.25">
      <c r="B31" s="48"/>
      <c r="C31" s="40" t="s">
        <v>58</v>
      </c>
      <c r="D31" s="3"/>
      <c r="E31" s="4">
        <v>279.88</v>
      </c>
      <c r="F31" s="30">
        <f t="shared" si="0"/>
        <v>279.88</v>
      </c>
      <c r="G31" s="13">
        <f t="shared" si="1"/>
        <v>2.373387377278137E-4</v>
      </c>
    </row>
    <row r="32" spans="2:7" ht="14.25" thickTop="1" thickBot="1" x14ac:dyDescent="0.25">
      <c r="B32" s="48"/>
      <c r="C32" s="40" t="s">
        <v>62</v>
      </c>
      <c r="D32" s="3">
        <v>115.56</v>
      </c>
      <c r="E32" s="4"/>
      <c r="F32" s="30">
        <f t="shared" si="0"/>
        <v>115.56</v>
      </c>
      <c r="G32" s="13">
        <f t="shared" si="1"/>
        <v>9.7995085507453737E-5</v>
      </c>
    </row>
    <row r="33" spans="2:7" ht="14.25" thickTop="1" thickBot="1" x14ac:dyDescent="0.25">
      <c r="B33" s="48"/>
      <c r="C33" s="40" t="s">
        <v>66</v>
      </c>
      <c r="D33" s="3">
        <v>4262.8</v>
      </c>
      <c r="E33" s="4">
        <v>2415.8000000000002</v>
      </c>
      <c r="F33" s="30">
        <f t="shared" si="0"/>
        <v>6678.6</v>
      </c>
      <c r="G33" s="13">
        <f t="shared" si="1"/>
        <v>5.6634646769650448E-3</v>
      </c>
    </row>
    <row r="34" spans="2:7" ht="14.25" thickTop="1" thickBot="1" x14ac:dyDescent="0.25">
      <c r="B34" s="48"/>
      <c r="C34" s="40" t="s">
        <v>68</v>
      </c>
      <c r="D34" s="3"/>
      <c r="E34" s="4">
        <v>477</v>
      </c>
      <c r="F34" s="30">
        <f t="shared" si="0"/>
        <v>477</v>
      </c>
      <c r="G34" s="13">
        <f t="shared" si="1"/>
        <v>4.0449684827843053E-4</v>
      </c>
    </row>
    <row r="35" spans="2:7" ht="22.5" thickTop="1" thickBot="1" x14ac:dyDescent="0.25">
      <c r="B35" s="48"/>
      <c r="C35" s="40" t="s">
        <v>69</v>
      </c>
      <c r="D35" s="3"/>
      <c r="E35" s="4">
        <v>40503.800000000003</v>
      </c>
      <c r="F35" s="30">
        <f t="shared" si="0"/>
        <v>40503.800000000003</v>
      </c>
      <c r="G35" s="13">
        <f t="shared" si="1"/>
        <v>3.4347294430398106E-2</v>
      </c>
    </row>
    <row r="36" spans="2:7" ht="14.25" thickTop="1" thickBot="1" x14ac:dyDescent="0.25">
      <c r="B36" s="48"/>
      <c r="C36" s="40" t="s">
        <v>164</v>
      </c>
      <c r="D36" s="3">
        <v>3845</v>
      </c>
      <c r="E36" s="4">
        <v>2431</v>
      </c>
      <c r="F36" s="30">
        <f t="shared" si="0"/>
        <v>6276</v>
      </c>
      <c r="G36" s="13">
        <f t="shared" si="1"/>
        <v>5.3220591609967087E-3</v>
      </c>
    </row>
    <row r="37" spans="2:7" ht="14.25" thickTop="1" thickBot="1" x14ac:dyDescent="0.25">
      <c r="B37" s="48"/>
      <c r="C37" s="40" t="s">
        <v>71</v>
      </c>
      <c r="D37" s="3">
        <v>13686.86</v>
      </c>
      <c r="E37" s="4">
        <v>7249.99</v>
      </c>
      <c r="F37" s="30">
        <f t="shared" si="0"/>
        <v>20936.849999999999</v>
      </c>
      <c r="G37" s="13">
        <f t="shared" si="1"/>
        <v>1.7754486033287751E-2</v>
      </c>
    </row>
    <row r="38" spans="2:7" ht="14.25" thickTop="1" thickBot="1" x14ac:dyDescent="0.25">
      <c r="B38" s="48"/>
      <c r="C38" s="40" t="s">
        <v>77</v>
      </c>
      <c r="D38" s="3"/>
      <c r="E38" s="4">
        <v>142.86000000000001</v>
      </c>
      <c r="F38" s="30">
        <f t="shared" si="0"/>
        <v>142.86000000000001</v>
      </c>
      <c r="G38" s="13">
        <f t="shared" si="1"/>
        <v>1.2114553405672241E-4</v>
      </c>
    </row>
    <row r="39" spans="2:7" ht="14.25" thickTop="1" thickBot="1" x14ac:dyDescent="0.25">
      <c r="B39" s="48"/>
      <c r="C39" s="40" t="s">
        <v>79</v>
      </c>
      <c r="D39" s="3">
        <v>321.55</v>
      </c>
      <c r="E39" s="4"/>
      <c r="F39" s="30">
        <f t="shared" si="0"/>
        <v>321.55</v>
      </c>
      <c r="G39" s="13">
        <f t="shared" si="1"/>
        <v>2.7267497183213699E-4</v>
      </c>
    </row>
    <row r="40" spans="2:7" ht="14.25" thickTop="1" thickBot="1" x14ac:dyDescent="0.25">
      <c r="B40" s="48"/>
      <c r="C40" s="40" t="s">
        <v>74</v>
      </c>
      <c r="D40" s="3"/>
      <c r="E40" s="4">
        <v>181.15</v>
      </c>
      <c r="F40" s="30">
        <f t="shared" si="0"/>
        <v>181.15</v>
      </c>
      <c r="G40" s="13">
        <f t="shared" si="1"/>
        <v>1.5361552215018383E-4</v>
      </c>
    </row>
    <row r="41" spans="2:7" ht="14.25" thickTop="1" thickBot="1" x14ac:dyDescent="0.25">
      <c r="B41" s="48" t="s">
        <v>83</v>
      </c>
      <c r="C41" s="40" t="s">
        <v>6</v>
      </c>
      <c r="D41" s="3">
        <v>87056</v>
      </c>
      <c r="E41" s="4"/>
      <c r="F41" s="10">
        <f t="shared" si="0"/>
        <v>87056</v>
      </c>
      <c r="G41" s="13">
        <f t="shared" si="1"/>
        <v>7.3823642817037835E-2</v>
      </c>
    </row>
    <row r="42" spans="2:7" ht="14.25" thickTop="1" thickBot="1" x14ac:dyDescent="0.25">
      <c r="B42" s="48"/>
      <c r="C42" s="40" t="s">
        <v>12</v>
      </c>
      <c r="D42" s="3">
        <v>8612.5</v>
      </c>
      <c r="E42" s="4">
        <v>585</v>
      </c>
      <c r="F42" s="30">
        <f t="shared" si="0"/>
        <v>9197.5</v>
      </c>
      <c r="G42" s="13">
        <f t="shared" si="1"/>
        <v>7.7994963564798001E-3</v>
      </c>
    </row>
    <row r="43" spans="2:7" ht="14.25" thickTop="1" thickBot="1" x14ac:dyDescent="0.25">
      <c r="B43" s="48"/>
      <c r="C43" s="40" t="s">
        <v>14</v>
      </c>
      <c r="D43" s="3"/>
      <c r="E43" s="4">
        <v>2213.5</v>
      </c>
      <c r="F43" s="30">
        <f t="shared" si="0"/>
        <v>2213.5</v>
      </c>
      <c r="G43" s="13">
        <f t="shared" si="1"/>
        <v>1.8770519364031571E-3</v>
      </c>
    </row>
    <row r="44" spans="2:7" ht="14.25" thickTop="1" thickBot="1" x14ac:dyDescent="0.25">
      <c r="B44" s="48"/>
      <c r="C44" s="40" t="s">
        <v>22</v>
      </c>
      <c r="D44" s="3"/>
      <c r="E44" s="4">
        <v>593.79999999999995</v>
      </c>
      <c r="F44" s="30">
        <f t="shared" si="0"/>
        <v>593.79999999999995</v>
      </c>
      <c r="G44" s="13">
        <f t="shared" si="1"/>
        <v>5.0354345599105249E-4</v>
      </c>
    </row>
    <row r="45" spans="2:7" ht="14.25" thickTop="1" thickBot="1" x14ac:dyDescent="0.25">
      <c r="B45" s="48"/>
      <c r="C45" s="40" t="s">
        <v>24</v>
      </c>
      <c r="D45" s="3"/>
      <c r="E45" s="4">
        <v>480</v>
      </c>
      <c r="F45" s="30">
        <f t="shared" si="0"/>
        <v>480</v>
      </c>
      <c r="G45" s="13">
        <f t="shared" si="1"/>
        <v>4.07040853613515E-4</v>
      </c>
    </row>
    <row r="46" spans="2:7" ht="14.25" thickTop="1" thickBot="1" x14ac:dyDescent="0.25">
      <c r="B46" s="48"/>
      <c r="C46" s="40" t="s">
        <v>28</v>
      </c>
      <c r="D46" s="3"/>
      <c r="E46" s="4">
        <v>64.95</v>
      </c>
      <c r="F46" s="30">
        <f t="shared" si="0"/>
        <v>64.95</v>
      </c>
      <c r="G46" s="13">
        <f t="shared" si="1"/>
        <v>5.507771550457875E-5</v>
      </c>
    </row>
    <row r="47" spans="2:7" ht="14.25" thickTop="1" thickBot="1" x14ac:dyDescent="0.25">
      <c r="B47" s="48"/>
      <c r="C47" s="40" t="s">
        <v>31</v>
      </c>
      <c r="D47" s="3"/>
      <c r="E47" s="4">
        <v>865.25</v>
      </c>
      <c r="F47" s="30">
        <f t="shared" si="0"/>
        <v>865.25</v>
      </c>
      <c r="G47" s="13">
        <f t="shared" si="1"/>
        <v>7.337335387272788E-4</v>
      </c>
    </row>
    <row r="48" spans="2:7" ht="14.25" thickTop="1" thickBot="1" x14ac:dyDescent="0.25">
      <c r="B48" s="48"/>
      <c r="C48" s="40" t="s">
        <v>41</v>
      </c>
      <c r="D48" s="3">
        <v>62183.53</v>
      </c>
      <c r="E48" s="4">
        <v>3474.29</v>
      </c>
      <c r="F48" s="10">
        <f t="shared" si="0"/>
        <v>65657.819999999992</v>
      </c>
      <c r="G48" s="13">
        <f t="shared" si="1"/>
        <v>5.5677948123338573E-2</v>
      </c>
    </row>
    <row r="49" spans="2:7" ht="14.25" thickTop="1" thickBot="1" x14ac:dyDescent="0.25">
      <c r="B49" s="48"/>
      <c r="C49" s="40" t="s">
        <v>84</v>
      </c>
      <c r="D49" s="3"/>
      <c r="E49" s="4">
        <v>80750.95</v>
      </c>
      <c r="F49" s="10">
        <f t="shared" si="0"/>
        <v>80750.95</v>
      </c>
      <c r="G49" s="13">
        <f t="shared" si="1"/>
        <v>6.8476949204379717E-2</v>
      </c>
    </row>
    <row r="50" spans="2:7" ht="14.25" thickTop="1" thickBot="1" x14ac:dyDescent="0.25">
      <c r="B50" s="48"/>
      <c r="C50" s="40" t="s">
        <v>49</v>
      </c>
      <c r="D50" s="3"/>
      <c r="E50" s="4">
        <v>72568.350000000006</v>
      </c>
      <c r="F50" s="10">
        <f t="shared" si="0"/>
        <v>72568.350000000006</v>
      </c>
      <c r="G50" s="13">
        <f t="shared" si="1"/>
        <v>6.1538089852759006E-2</v>
      </c>
    </row>
    <row r="51" spans="2:7" ht="14.25" thickTop="1" thickBot="1" x14ac:dyDescent="0.25">
      <c r="B51" s="48"/>
      <c r="C51" s="40" t="s">
        <v>56</v>
      </c>
      <c r="D51" s="3"/>
      <c r="E51" s="4">
        <v>67529.649999999994</v>
      </c>
      <c r="F51" s="10">
        <f t="shared" si="0"/>
        <v>67529.649999999994</v>
      </c>
      <c r="G51" s="13">
        <f t="shared" si="1"/>
        <v>5.7265263292128957E-2</v>
      </c>
    </row>
    <row r="52" spans="2:7" ht="13.5" thickTop="1" x14ac:dyDescent="0.2">
      <c r="B52" s="36"/>
      <c r="C52" s="14"/>
      <c r="D52" s="5">
        <f>SUM(D4:D51)</f>
        <v>412672.31999999995</v>
      </c>
      <c r="E52" s="5">
        <f t="shared" ref="E52:G52" si="2">SUM(E4:E51)</f>
        <v>766570.49000000011</v>
      </c>
      <c r="F52" s="5">
        <f t="shared" si="2"/>
        <v>1179242.8099999998</v>
      </c>
      <c r="G52" s="37">
        <f t="shared" si="2"/>
        <v>1.0000000000000002</v>
      </c>
    </row>
  </sheetData>
  <mergeCells count="3">
    <mergeCell ref="B41:B51"/>
    <mergeCell ref="B1:G1"/>
    <mergeCell ref="B4:B40"/>
  </mergeCells>
  <conditionalFormatting sqref="G4:G51">
    <cfRule type="cellIs" dxfId="8" priority="1" operator="greaterThan">
      <formula>0.0499</formula>
    </cfRule>
    <cfRule type="cellIs" dxfId="7" priority="2" operator="greaterThan">
      <formula>4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showGridLines="0" zoomScale="80" zoomScaleNormal="80" workbookViewId="0"/>
  </sheetViews>
  <sheetFormatPr defaultRowHeight="12.75" x14ac:dyDescent="0.2"/>
  <cols>
    <col min="2" max="2" width="54.28515625" style="33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196</v>
      </c>
      <c r="C1" s="49"/>
      <c r="D1" s="49"/>
      <c r="E1" s="49"/>
      <c r="F1" s="49"/>
      <c r="G1" s="49"/>
    </row>
    <row r="3" spans="2:7" ht="14.25" customHeight="1" thickBot="1" x14ac:dyDescent="0.25">
      <c r="B3" s="32" t="s">
        <v>91</v>
      </c>
      <c r="C3" s="15" t="s">
        <v>88</v>
      </c>
      <c r="D3" s="26" t="s">
        <v>173</v>
      </c>
      <c r="E3" s="16" t="s">
        <v>1</v>
      </c>
      <c r="F3" s="16" t="s">
        <v>89</v>
      </c>
      <c r="G3" s="16" t="s">
        <v>92</v>
      </c>
    </row>
    <row r="4" spans="2:7" ht="14.25" customHeight="1" thickTop="1" thickBot="1" x14ac:dyDescent="0.25">
      <c r="B4" s="48" t="s">
        <v>188</v>
      </c>
      <c r="C4" s="40" t="s">
        <v>5</v>
      </c>
      <c r="D4" s="3">
        <v>3218.82</v>
      </c>
      <c r="E4" s="4"/>
      <c r="F4" s="30">
        <f>SUM(D4,E4)</f>
        <v>3218.82</v>
      </c>
      <c r="G4" s="13">
        <f>F4/$F$50</f>
        <v>4.364599106849219E-3</v>
      </c>
    </row>
    <row r="5" spans="2:7" ht="14.25" thickTop="1" thickBot="1" x14ac:dyDescent="0.25">
      <c r="B5" s="48"/>
      <c r="C5" s="40" t="s">
        <v>11</v>
      </c>
      <c r="D5" s="3">
        <v>11825.5</v>
      </c>
      <c r="E5" s="4"/>
      <c r="F5" s="30">
        <f t="shared" ref="F5:F49" si="0">SUM(D5,E5)</f>
        <v>11825.5</v>
      </c>
      <c r="G5" s="13">
        <f t="shared" ref="G5:G49" si="1">F5/$F$50</f>
        <v>1.6034934149174365E-2</v>
      </c>
    </row>
    <row r="6" spans="2:7" ht="14.25" thickTop="1" thickBot="1" x14ac:dyDescent="0.25">
      <c r="B6" s="48"/>
      <c r="C6" s="40" t="s">
        <v>15</v>
      </c>
      <c r="D6" s="3"/>
      <c r="E6" s="4">
        <v>112.12</v>
      </c>
      <c r="F6" s="30">
        <f t="shared" si="0"/>
        <v>112.12</v>
      </c>
      <c r="G6" s="13">
        <f t="shared" si="1"/>
        <v>1.520305117589472E-4</v>
      </c>
    </row>
    <row r="7" spans="2:7" ht="14.25" thickTop="1" thickBot="1" x14ac:dyDescent="0.25">
      <c r="B7" s="48"/>
      <c r="C7" s="40" t="s">
        <v>16</v>
      </c>
      <c r="D7" s="3"/>
      <c r="E7" s="4">
        <v>4056.18</v>
      </c>
      <c r="F7" s="30">
        <f t="shared" si="0"/>
        <v>4056.18</v>
      </c>
      <c r="G7" s="13">
        <f t="shared" si="1"/>
        <v>5.5000278379094391E-3</v>
      </c>
    </row>
    <row r="8" spans="2:7" ht="14.25" thickTop="1" thickBot="1" x14ac:dyDescent="0.25">
      <c r="B8" s="48"/>
      <c r="C8" s="40" t="s">
        <v>17</v>
      </c>
      <c r="D8" s="3"/>
      <c r="E8" s="4">
        <v>179.82</v>
      </c>
      <c r="F8" s="30">
        <f t="shared" si="0"/>
        <v>179.82</v>
      </c>
      <c r="G8" s="13">
        <f t="shared" si="1"/>
        <v>2.4382917075003462E-4</v>
      </c>
    </row>
    <row r="9" spans="2:7" ht="14.25" thickTop="1" thickBot="1" x14ac:dyDescent="0.25">
      <c r="B9" s="48"/>
      <c r="C9" s="40" t="s">
        <v>19</v>
      </c>
      <c r="D9" s="3">
        <v>2925</v>
      </c>
      <c r="E9" s="4"/>
      <c r="F9" s="30">
        <f t="shared" si="0"/>
        <v>2925</v>
      </c>
      <c r="G9" s="13">
        <f t="shared" si="1"/>
        <v>3.9661902149029657E-3</v>
      </c>
    </row>
    <row r="10" spans="2:7" ht="14.25" thickTop="1" thickBot="1" x14ac:dyDescent="0.25">
      <c r="B10" s="48"/>
      <c r="C10" s="40" t="s">
        <v>20</v>
      </c>
      <c r="D10" s="3"/>
      <c r="E10" s="4">
        <v>57191.83</v>
      </c>
      <c r="F10" s="10">
        <f t="shared" si="0"/>
        <v>57191.83</v>
      </c>
      <c r="G10" s="13">
        <f t="shared" si="1"/>
        <v>7.7549974878083378E-2</v>
      </c>
    </row>
    <row r="11" spans="2:7" ht="14.25" thickTop="1" thickBot="1" x14ac:dyDescent="0.25">
      <c r="B11" s="48"/>
      <c r="C11" s="40" t="s">
        <v>21</v>
      </c>
      <c r="D11" s="3"/>
      <c r="E11" s="4">
        <v>2689.47</v>
      </c>
      <c r="F11" s="30">
        <f t="shared" si="0"/>
        <v>2689.47</v>
      </c>
      <c r="G11" s="13">
        <f t="shared" si="1"/>
        <v>3.6468203751367787E-3</v>
      </c>
    </row>
    <row r="12" spans="2:7" ht="14.25" thickTop="1" thickBot="1" x14ac:dyDescent="0.25">
      <c r="B12" s="48"/>
      <c r="C12" s="40" t="s">
        <v>23</v>
      </c>
      <c r="D12" s="3">
        <v>921</v>
      </c>
      <c r="E12" s="4"/>
      <c r="F12" s="30">
        <f t="shared" si="0"/>
        <v>921</v>
      </c>
      <c r="G12" s="13">
        <f t="shared" si="1"/>
        <v>1.2488414317694467E-3</v>
      </c>
    </row>
    <row r="13" spans="2:7" ht="14.25" thickTop="1" thickBot="1" x14ac:dyDescent="0.25">
      <c r="B13" s="48"/>
      <c r="C13" s="40" t="s">
        <v>24</v>
      </c>
      <c r="D13" s="3">
        <v>259</v>
      </c>
      <c r="E13" s="4">
        <v>452.45</v>
      </c>
      <c r="F13" s="30">
        <f t="shared" si="0"/>
        <v>711.45</v>
      </c>
      <c r="G13" s="13">
        <f t="shared" si="1"/>
        <v>9.6469949688639831E-4</v>
      </c>
    </row>
    <row r="14" spans="2:7" ht="14.25" thickTop="1" thickBot="1" x14ac:dyDescent="0.25">
      <c r="B14" s="48"/>
      <c r="C14" s="40" t="s">
        <v>25</v>
      </c>
      <c r="D14" s="3"/>
      <c r="E14" s="4">
        <v>599.15</v>
      </c>
      <c r="F14" s="30">
        <f t="shared" si="0"/>
        <v>599.15</v>
      </c>
      <c r="G14" s="13">
        <f t="shared" si="1"/>
        <v>8.1242491188345705E-4</v>
      </c>
    </row>
    <row r="15" spans="2:7" ht="14.25" thickTop="1" thickBot="1" x14ac:dyDescent="0.25">
      <c r="B15" s="48"/>
      <c r="C15" s="40" t="s">
        <v>27</v>
      </c>
      <c r="D15" s="3"/>
      <c r="E15" s="4">
        <v>9007.4500000000007</v>
      </c>
      <c r="F15" s="30">
        <f t="shared" si="0"/>
        <v>9007.4500000000007</v>
      </c>
      <c r="G15" s="13">
        <f t="shared" si="1"/>
        <v>1.2213764120077852E-2</v>
      </c>
    </row>
    <row r="16" spans="2:7" ht="14.25" thickTop="1" thickBot="1" x14ac:dyDescent="0.25">
      <c r="B16" s="48"/>
      <c r="C16" s="40" t="s">
        <v>30</v>
      </c>
      <c r="D16" s="3"/>
      <c r="E16" s="4">
        <v>360.99</v>
      </c>
      <c r="F16" s="30">
        <f t="shared" si="0"/>
        <v>360.99</v>
      </c>
      <c r="G16" s="13">
        <f t="shared" si="1"/>
        <v>4.8948889083002449E-4</v>
      </c>
    </row>
    <row r="17" spans="2:7" ht="14.25" thickTop="1" thickBot="1" x14ac:dyDescent="0.25">
      <c r="B17" s="48"/>
      <c r="C17" s="40" t="s">
        <v>32</v>
      </c>
      <c r="D17" s="3"/>
      <c r="E17" s="4">
        <v>837.76</v>
      </c>
      <c r="F17" s="30">
        <f t="shared" si="0"/>
        <v>837.76</v>
      </c>
      <c r="G17" s="13">
        <f t="shared" si="1"/>
        <v>1.1359711160468747E-3</v>
      </c>
    </row>
    <row r="18" spans="2:7" ht="14.25" thickTop="1" thickBot="1" x14ac:dyDescent="0.25">
      <c r="B18" s="48"/>
      <c r="C18" s="40" t="s">
        <v>36</v>
      </c>
      <c r="D18" s="3">
        <v>88.5</v>
      </c>
      <c r="E18" s="4"/>
      <c r="F18" s="30">
        <f t="shared" si="0"/>
        <v>88.5</v>
      </c>
      <c r="G18" s="13">
        <f t="shared" si="1"/>
        <v>1.2000267829706409E-4</v>
      </c>
    </row>
    <row r="19" spans="2:7" ht="14.25" thickTop="1" thickBot="1" x14ac:dyDescent="0.25">
      <c r="B19" s="48"/>
      <c r="C19" s="40" t="s">
        <v>41</v>
      </c>
      <c r="D19" s="3"/>
      <c r="E19" s="4">
        <v>60612.93</v>
      </c>
      <c r="F19" s="10">
        <f t="shared" si="0"/>
        <v>60612.93</v>
      </c>
      <c r="G19" s="13">
        <f t="shared" si="1"/>
        <v>8.2188858072683224E-2</v>
      </c>
    </row>
    <row r="20" spans="2:7" ht="14.25" thickTop="1" thickBot="1" x14ac:dyDescent="0.25">
      <c r="B20" s="48"/>
      <c r="C20" s="40" t="s">
        <v>42</v>
      </c>
      <c r="D20" s="3"/>
      <c r="E20" s="4">
        <v>127614.96</v>
      </c>
      <c r="F20" s="10">
        <f t="shared" si="0"/>
        <v>127614.96</v>
      </c>
      <c r="G20" s="13">
        <f t="shared" si="1"/>
        <v>0.1730410959409345</v>
      </c>
    </row>
    <row r="21" spans="2:7" ht="14.25" thickTop="1" thickBot="1" x14ac:dyDescent="0.25">
      <c r="B21" s="48"/>
      <c r="C21" s="40" t="s">
        <v>43</v>
      </c>
      <c r="D21" s="3"/>
      <c r="E21" s="4">
        <v>64118.6</v>
      </c>
      <c r="F21" s="10">
        <f t="shared" si="0"/>
        <v>64118.6</v>
      </c>
      <c r="G21" s="13">
        <f t="shared" si="1"/>
        <v>8.6942415013086249E-2</v>
      </c>
    </row>
    <row r="22" spans="2:7" ht="14.25" thickTop="1" thickBot="1" x14ac:dyDescent="0.25">
      <c r="B22" s="48"/>
      <c r="C22" s="40" t="s">
        <v>44</v>
      </c>
      <c r="D22" s="3"/>
      <c r="E22" s="4">
        <v>30171.07</v>
      </c>
      <c r="F22" s="30">
        <f t="shared" si="0"/>
        <v>30171.07</v>
      </c>
      <c r="G22" s="13">
        <f t="shared" si="1"/>
        <v>4.0910838498171766E-2</v>
      </c>
    </row>
    <row r="23" spans="2:7" ht="14.25" thickTop="1" thickBot="1" x14ac:dyDescent="0.25">
      <c r="B23" s="48"/>
      <c r="C23" s="40" t="s">
        <v>38</v>
      </c>
      <c r="D23" s="3"/>
      <c r="E23" s="4">
        <v>3295</v>
      </c>
      <c r="F23" s="30">
        <f t="shared" si="0"/>
        <v>3295</v>
      </c>
      <c r="G23" s="13">
        <f t="shared" si="1"/>
        <v>4.4678963275573578E-3</v>
      </c>
    </row>
    <row r="24" spans="2:7" ht="14.25" thickTop="1" thickBot="1" x14ac:dyDescent="0.25">
      <c r="B24" s="48"/>
      <c r="C24" s="40" t="s">
        <v>47</v>
      </c>
      <c r="D24" s="3"/>
      <c r="E24" s="4">
        <v>5796</v>
      </c>
      <c r="F24" s="30">
        <f t="shared" si="0"/>
        <v>5796</v>
      </c>
      <c r="G24" s="13">
        <f t="shared" si="1"/>
        <v>7.8591584566077219E-3</v>
      </c>
    </row>
    <row r="25" spans="2:7" ht="14.25" thickTop="1" thickBot="1" x14ac:dyDescent="0.25">
      <c r="B25" s="48"/>
      <c r="C25" s="40" t="s">
        <v>48</v>
      </c>
      <c r="D25" s="3"/>
      <c r="E25" s="4">
        <v>4138</v>
      </c>
      <c r="F25" s="30">
        <f t="shared" si="0"/>
        <v>4138</v>
      </c>
      <c r="G25" s="13">
        <f t="shared" si="1"/>
        <v>5.6109726869293924E-3</v>
      </c>
    </row>
    <row r="26" spans="2:7" ht="14.25" thickTop="1" thickBot="1" x14ac:dyDescent="0.25">
      <c r="B26" s="48"/>
      <c r="C26" s="40" t="s">
        <v>49</v>
      </c>
      <c r="D26" s="3"/>
      <c r="E26" s="4">
        <v>29483.71</v>
      </c>
      <c r="F26" s="30">
        <f t="shared" si="0"/>
        <v>29483.71</v>
      </c>
      <c r="G26" s="13">
        <f t="shared" si="1"/>
        <v>3.9978804137106569E-2</v>
      </c>
    </row>
    <row r="27" spans="2:7" ht="14.25" thickTop="1" thickBot="1" x14ac:dyDescent="0.25">
      <c r="B27" s="48"/>
      <c r="C27" s="40" t="s">
        <v>53</v>
      </c>
      <c r="D27" s="3"/>
      <c r="E27" s="4">
        <v>2094</v>
      </c>
      <c r="F27" s="30">
        <f t="shared" si="0"/>
        <v>2094</v>
      </c>
      <c r="G27" s="13">
        <f t="shared" si="1"/>
        <v>2.8393854051305335E-3</v>
      </c>
    </row>
    <row r="28" spans="2:7" ht="14.25" thickTop="1" thickBot="1" x14ac:dyDescent="0.25">
      <c r="B28" s="48"/>
      <c r="C28" s="40" t="s">
        <v>54</v>
      </c>
      <c r="D28" s="3">
        <v>1843</v>
      </c>
      <c r="E28" s="4"/>
      <c r="F28" s="30">
        <f t="shared" si="0"/>
        <v>1843</v>
      </c>
      <c r="G28" s="13">
        <f t="shared" si="1"/>
        <v>2.4990388260055269E-3</v>
      </c>
    </row>
    <row r="29" spans="2:7" ht="14.25" thickTop="1" thickBot="1" x14ac:dyDescent="0.25">
      <c r="B29" s="48"/>
      <c r="C29" s="40" t="s">
        <v>56</v>
      </c>
      <c r="D29" s="3">
        <v>3134.68</v>
      </c>
      <c r="E29" s="4">
        <v>79078.34</v>
      </c>
      <c r="F29" s="10">
        <f t="shared" si="0"/>
        <v>82213.01999999999</v>
      </c>
      <c r="G29" s="13">
        <f t="shared" si="1"/>
        <v>0.11147776938858864</v>
      </c>
    </row>
    <row r="30" spans="2:7" ht="14.25" thickTop="1" thickBot="1" x14ac:dyDescent="0.25">
      <c r="B30" s="48"/>
      <c r="C30" s="40" t="s">
        <v>57</v>
      </c>
      <c r="D30" s="3">
        <v>2765.7</v>
      </c>
      <c r="E30" s="4">
        <v>1785.4</v>
      </c>
      <c r="F30" s="30">
        <f t="shared" si="0"/>
        <v>4551.1000000000004</v>
      </c>
      <c r="G30" s="13">
        <f t="shared" si="1"/>
        <v>6.1711207818956884E-3</v>
      </c>
    </row>
    <row r="31" spans="2:7" ht="14.25" thickTop="1" thickBot="1" x14ac:dyDescent="0.25">
      <c r="B31" s="48"/>
      <c r="C31" s="40" t="s">
        <v>58</v>
      </c>
      <c r="D31" s="3"/>
      <c r="E31" s="4">
        <v>1024.17</v>
      </c>
      <c r="F31" s="30">
        <f t="shared" si="0"/>
        <v>1024.17</v>
      </c>
      <c r="G31" s="13">
        <f t="shared" si="1"/>
        <v>1.3887360794520242E-3</v>
      </c>
    </row>
    <row r="32" spans="2:7" ht="14.25" thickTop="1" thickBot="1" x14ac:dyDescent="0.25">
      <c r="B32" s="48"/>
      <c r="C32" s="40" t="s">
        <v>59</v>
      </c>
      <c r="D32" s="3">
        <v>749.25</v>
      </c>
      <c r="E32" s="4">
        <v>4112.16</v>
      </c>
      <c r="F32" s="30">
        <f t="shared" si="0"/>
        <v>4861.41</v>
      </c>
      <c r="G32" s="13">
        <f t="shared" si="1"/>
        <v>6.5918894949167266E-3</v>
      </c>
    </row>
    <row r="33" spans="2:7" ht="14.25" thickTop="1" thickBot="1" x14ac:dyDescent="0.25">
      <c r="B33" s="48"/>
      <c r="C33" s="40" t="s">
        <v>61</v>
      </c>
      <c r="D33" s="3"/>
      <c r="E33" s="4">
        <v>1679.4</v>
      </c>
      <c r="F33" s="30">
        <f t="shared" si="0"/>
        <v>1679.4</v>
      </c>
      <c r="G33" s="13">
        <f t="shared" si="1"/>
        <v>2.2772033664642875E-3</v>
      </c>
    </row>
    <row r="34" spans="2:7" ht="14.25" thickTop="1" thickBot="1" x14ac:dyDescent="0.25">
      <c r="B34" s="48"/>
      <c r="C34" s="40" t="s">
        <v>64</v>
      </c>
      <c r="D34" s="3"/>
      <c r="E34" s="4">
        <v>27603.27</v>
      </c>
      <c r="F34" s="30">
        <f t="shared" si="0"/>
        <v>27603.27</v>
      </c>
      <c r="G34" s="13">
        <f t="shared" si="1"/>
        <v>3.7428998076350285E-2</v>
      </c>
    </row>
    <row r="35" spans="2:7" ht="14.25" thickTop="1" thickBot="1" x14ac:dyDescent="0.25">
      <c r="B35" s="48"/>
      <c r="C35" s="40" t="s">
        <v>42</v>
      </c>
      <c r="D35" s="3">
        <v>5506.98</v>
      </c>
      <c r="E35" s="4">
        <v>546.36</v>
      </c>
      <c r="F35" s="30">
        <f t="shared" si="0"/>
        <v>6053.3399999999992</v>
      </c>
      <c r="G35" s="13">
        <f t="shared" si="1"/>
        <v>8.2081018377711847E-3</v>
      </c>
    </row>
    <row r="36" spans="2:7" ht="14.25" thickTop="1" thickBot="1" x14ac:dyDescent="0.25">
      <c r="B36" s="48"/>
      <c r="C36" s="40" t="s">
        <v>40</v>
      </c>
      <c r="D36" s="3">
        <v>0.04</v>
      </c>
      <c r="E36" s="4">
        <v>20644.400000000001</v>
      </c>
      <c r="F36" s="30">
        <f t="shared" si="0"/>
        <v>20644.440000000002</v>
      </c>
      <c r="G36" s="13">
        <f t="shared" si="1"/>
        <v>2.7993085784667141E-2</v>
      </c>
    </row>
    <row r="37" spans="2:7" ht="14.25" thickTop="1" thickBot="1" x14ac:dyDescent="0.25">
      <c r="B37" s="48"/>
      <c r="C37" s="40" t="s">
        <v>70</v>
      </c>
      <c r="D37" s="3"/>
      <c r="E37" s="4">
        <v>20124.810000000001</v>
      </c>
      <c r="F37" s="30">
        <f t="shared" si="0"/>
        <v>20124.810000000001</v>
      </c>
      <c r="G37" s="13">
        <f t="shared" si="1"/>
        <v>2.7288487008130378E-2</v>
      </c>
    </row>
    <row r="38" spans="2:7" ht="14.25" thickTop="1" thickBot="1" x14ac:dyDescent="0.25">
      <c r="B38" s="48"/>
      <c r="C38" s="40" t="s">
        <v>72</v>
      </c>
      <c r="D38" s="3"/>
      <c r="E38" s="4">
        <v>9929.52</v>
      </c>
      <c r="F38" s="30">
        <f t="shared" si="0"/>
        <v>9929.52</v>
      </c>
      <c r="G38" s="13">
        <f t="shared" si="1"/>
        <v>1.3464056431686596E-2</v>
      </c>
    </row>
    <row r="39" spans="2:7" ht="14.25" thickTop="1" thickBot="1" x14ac:dyDescent="0.25">
      <c r="B39" s="48"/>
      <c r="C39" s="40" t="s">
        <v>73</v>
      </c>
      <c r="D39" s="3">
        <v>899.03</v>
      </c>
      <c r="E39" s="4"/>
      <c r="F39" s="30">
        <f t="shared" si="0"/>
        <v>899.03</v>
      </c>
      <c r="G39" s="13">
        <f t="shared" si="1"/>
        <v>1.2190509363775087E-3</v>
      </c>
    </row>
    <row r="40" spans="2:7" ht="14.25" thickTop="1" thickBot="1" x14ac:dyDescent="0.25">
      <c r="B40" s="48"/>
      <c r="C40" s="40" t="s">
        <v>77</v>
      </c>
      <c r="D40" s="3">
        <v>23.3</v>
      </c>
      <c r="E40" s="4">
        <v>272.85000000000002</v>
      </c>
      <c r="F40" s="30">
        <f t="shared" si="0"/>
        <v>296.15000000000003</v>
      </c>
      <c r="G40" s="13">
        <f t="shared" si="1"/>
        <v>4.0156828449350887E-4</v>
      </c>
    </row>
    <row r="41" spans="2:7" ht="14.25" thickTop="1" thickBot="1" x14ac:dyDescent="0.25">
      <c r="B41" s="48"/>
      <c r="C41" s="40" t="s">
        <v>80</v>
      </c>
      <c r="D41" s="3">
        <v>920.7</v>
      </c>
      <c r="E41" s="4"/>
      <c r="F41" s="30">
        <f t="shared" si="0"/>
        <v>920.7</v>
      </c>
      <c r="G41" s="13">
        <f t="shared" si="1"/>
        <v>1.2484346430294566E-3</v>
      </c>
    </row>
    <row r="42" spans="2:7" ht="14.25" thickTop="1" thickBot="1" x14ac:dyDescent="0.25">
      <c r="B42" s="48"/>
      <c r="C42" s="40" t="s">
        <v>67</v>
      </c>
      <c r="D42" s="3">
        <v>15865.2</v>
      </c>
      <c r="E42" s="4"/>
      <c r="F42" s="30">
        <f t="shared" si="0"/>
        <v>15865.2</v>
      </c>
      <c r="G42" s="13">
        <f t="shared" si="1"/>
        <v>2.1512615725633687E-2</v>
      </c>
    </row>
    <row r="43" spans="2:7" ht="14.25" thickTop="1" thickBot="1" x14ac:dyDescent="0.25">
      <c r="B43" s="48" t="s">
        <v>83</v>
      </c>
      <c r="C43" s="40" t="s">
        <v>6</v>
      </c>
      <c r="D43" s="3">
        <v>51760</v>
      </c>
      <c r="E43" s="4"/>
      <c r="F43" s="10">
        <f t="shared" si="0"/>
        <v>51760</v>
      </c>
      <c r="G43" s="13">
        <f t="shared" si="1"/>
        <v>7.018461727294957E-2</v>
      </c>
    </row>
    <row r="44" spans="2:7" ht="14.25" thickTop="1" thickBot="1" x14ac:dyDescent="0.25">
      <c r="B44" s="48"/>
      <c r="C44" s="40" t="s">
        <v>12</v>
      </c>
      <c r="D44" s="3">
        <v>967.75</v>
      </c>
      <c r="E44" s="4">
        <v>38235.18</v>
      </c>
      <c r="F44" s="10">
        <f t="shared" si="0"/>
        <v>39202.93</v>
      </c>
      <c r="G44" s="13">
        <f t="shared" si="1"/>
        <v>5.3157701662060144E-2</v>
      </c>
    </row>
    <row r="45" spans="2:7" ht="14.25" thickTop="1" thickBot="1" x14ac:dyDescent="0.25">
      <c r="B45" s="48"/>
      <c r="C45" s="40" t="s">
        <v>14</v>
      </c>
      <c r="D45" s="3"/>
      <c r="E45" s="4">
        <v>282.22000000000003</v>
      </c>
      <c r="F45" s="30">
        <f t="shared" si="0"/>
        <v>282.22000000000003</v>
      </c>
      <c r="G45" s="13">
        <f t="shared" si="1"/>
        <v>3.8267972733330429E-4</v>
      </c>
    </row>
    <row r="46" spans="2:7" ht="14.25" thickTop="1" thickBot="1" x14ac:dyDescent="0.25">
      <c r="B46" s="48"/>
      <c r="C46" s="40" t="s">
        <v>15</v>
      </c>
      <c r="D46" s="3"/>
      <c r="E46" s="4">
        <v>3561.26</v>
      </c>
      <c r="F46" s="30">
        <f t="shared" si="0"/>
        <v>3561.26</v>
      </c>
      <c r="G46" s="13">
        <f t="shared" si="1"/>
        <v>4.8289348939231916E-3</v>
      </c>
    </row>
    <row r="47" spans="2:7" ht="14.25" thickTop="1" thickBot="1" x14ac:dyDescent="0.25">
      <c r="B47" s="48"/>
      <c r="C47" s="40" t="s">
        <v>30</v>
      </c>
      <c r="D47" s="3"/>
      <c r="E47" s="4">
        <v>977.86</v>
      </c>
      <c r="F47" s="30">
        <f t="shared" si="0"/>
        <v>977.86</v>
      </c>
      <c r="G47" s="13">
        <f t="shared" si="1"/>
        <v>1.325941457622227E-3</v>
      </c>
    </row>
    <row r="48" spans="2:7" ht="14.25" thickTop="1" thickBot="1" x14ac:dyDescent="0.25">
      <c r="B48" s="48"/>
      <c r="C48" s="40" t="s">
        <v>31</v>
      </c>
      <c r="D48" s="3"/>
      <c r="E48" s="4">
        <v>152.5</v>
      </c>
      <c r="F48" s="30">
        <f t="shared" si="0"/>
        <v>152.5</v>
      </c>
      <c r="G48" s="13">
        <f t="shared" si="1"/>
        <v>2.0678427616160761E-4</v>
      </c>
    </row>
    <row r="49" spans="2:7" ht="14.25" thickTop="1" thickBot="1" x14ac:dyDescent="0.25">
      <c r="B49" s="48"/>
      <c r="C49" s="40" t="s">
        <v>84</v>
      </c>
      <c r="D49" s="3"/>
      <c r="E49" s="4">
        <v>20988.9</v>
      </c>
      <c r="F49" s="30">
        <f t="shared" si="0"/>
        <v>20988.9</v>
      </c>
      <c r="G49" s="13">
        <f t="shared" si="1"/>
        <v>2.8460160615923713E-2</v>
      </c>
    </row>
    <row r="50" spans="2:7" ht="13.5" thickTop="1" x14ac:dyDescent="0.2">
      <c r="B50" s="36"/>
      <c r="C50" s="14"/>
      <c r="D50" s="5">
        <f>SUM(D4:D49)</f>
        <v>103673.45</v>
      </c>
      <c r="E50" s="5">
        <f t="shared" ref="E50:G50" si="2">SUM(E4:E49)</f>
        <v>633810.09000000008</v>
      </c>
      <c r="F50" s="5">
        <f t="shared" si="2"/>
        <v>737483.54</v>
      </c>
      <c r="G50" s="37">
        <f t="shared" si="2"/>
        <v>0.99999999999999989</v>
      </c>
    </row>
  </sheetData>
  <mergeCells count="3">
    <mergeCell ref="B43:B49"/>
    <mergeCell ref="B1:G1"/>
    <mergeCell ref="B4:B42"/>
  </mergeCells>
  <conditionalFormatting sqref="G4:G49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Relatório de Despesas Liquidadas - 1º Trimestre de 2020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1º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baxin</cp:lastModifiedBy>
  <dcterms:created xsi:type="dcterms:W3CDTF">2019-09-24T17:25:12Z</dcterms:created>
  <dcterms:modified xsi:type="dcterms:W3CDTF">2020-08-05T14:14:46Z</dcterms:modified>
</cp:coreProperties>
</file>