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 tabRatio="796"/>
  </bookViews>
  <sheets>
    <sheet name="2º Trimestre" sheetId="4" r:id="rId1"/>
    <sheet name="Despesas Correntes" sheetId="1" r:id="rId2"/>
    <sheet name="Folha" sheetId="2" r:id="rId3"/>
    <sheet name="Investimentos" sheetId="3" r:id="rId4"/>
    <sheet name="Reitoria" sheetId="5" r:id="rId5"/>
    <sheet name="Santo Augusto" sheetId="6" r:id="rId6"/>
    <sheet name="Alegrete" sheetId="7" r:id="rId7"/>
    <sheet name="São Vicente do Sul" sheetId="8" r:id="rId8"/>
    <sheet name="Júlio de Castilhos" sheetId="9" r:id="rId9"/>
    <sheet name="São Borja" sheetId="10" r:id="rId10"/>
    <sheet name="Santa Rosa" sheetId="11" r:id="rId11"/>
    <sheet name="Panambi" sheetId="12" r:id="rId12"/>
    <sheet name="Jaguari" sheetId="13" r:id="rId13"/>
    <sheet name="Santo Ângelo" sheetId="14" r:id="rId14"/>
    <sheet name="Frederico Westphalen" sheetId="15" r:id="rId15"/>
  </sheets>
  <calcPr calcId="145621"/>
</workbook>
</file>

<file path=xl/calcChain.xml><?xml version="1.0" encoding="utf-8"?>
<calcChain xmlns="http://schemas.openxmlformats.org/spreadsheetml/2006/main">
  <c r="C51" i="4" l="1"/>
  <c r="C50" i="4"/>
  <c r="C49" i="4"/>
  <c r="C48" i="4"/>
  <c r="C47" i="4"/>
  <c r="C46" i="4"/>
  <c r="C45" i="4"/>
  <c r="C44" i="4"/>
  <c r="C43" i="4"/>
  <c r="C42" i="4"/>
  <c r="C41" i="4"/>
  <c r="C35" i="4"/>
  <c r="C36" i="4"/>
  <c r="D34" i="4"/>
  <c r="D33" i="4"/>
  <c r="D32" i="4"/>
  <c r="D31" i="4"/>
  <c r="C33" i="4"/>
  <c r="C32" i="4"/>
  <c r="C34" i="4"/>
  <c r="C31" i="4"/>
  <c r="D30" i="4"/>
  <c r="C30" i="4"/>
  <c r="D29" i="4"/>
  <c r="D28" i="4"/>
  <c r="C29" i="4"/>
  <c r="C28" i="4"/>
  <c r="B34" i="4"/>
  <c r="B33" i="4"/>
  <c r="B32" i="4"/>
  <c r="B31" i="4"/>
  <c r="B30" i="4"/>
  <c r="B29" i="4"/>
  <c r="B28" i="4"/>
  <c r="C20" i="4"/>
  <c r="D19" i="4"/>
  <c r="D18" i="4"/>
  <c r="D17" i="4"/>
  <c r="C19" i="4"/>
  <c r="C18" i="4"/>
  <c r="C17" i="4"/>
  <c r="B19" i="4"/>
  <c r="B18" i="4"/>
  <c r="B17" i="4"/>
  <c r="D11" i="4"/>
  <c r="D10" i="4"/>
  <c r="D9" i="4"/>
  <c r="D8" i="4"/>
  <c r="D7" i="4"/>
  <c r="D6" i="4"/>
  <c r="C12" i="4"/>
  <c r="C11" i="4"/>
  <c r="C10" i="4"/>
  <c r="C9" i="4"/>
  <c r="C8" i="4"/>
  <c r="C7" i="4"/>
  <c r="C6" i="4"/>
  <c r="B11" i="4"/>
  <c r="B10" i="4"/>
  <c r="B9" i="4"/>
  <c r="B8" i="4"/>
  <c r="B7" i="4"/>
  <c r="B6" i="4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" i="15"/>
  <c r="E47" i="15"/>
  <c r="F47" i="15"/>
  <c r="D47" i="15"/>
  <c r="F5" i="15"/>
  <c r="F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" i="14"/>
  <c r="E41" i="14"/>
  <c r="F41" i="14"/>
  <c r="D41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G40" i="13" s="1"/>
  <c r="E40" i="13"/>
  <c r="F40" i="13"/>
  <c r="D40" i="13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" i="12"/>
  <c r="G43" i="12"/>
  <c r="E43" i="12"/>
  <c r="F43" i="12"/>
  <c r="D43" i="12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" i="11"/>
  <c r="G44" i="11" s="1"/>
  <c r="E44" i="11"/>
  <c r="F44" i="11"/>
  <c r="D4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G47" i="15" l="1"/>
  <c r="G41" i="14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" i="10"/>
  <c r="E49" i="10"/>
  <c r="F49" i="10"/>
  <c r="G49" i="10"/>
  <c r="D49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G5" i="9"/>
  <c r="G6" i="9"/>
  <c r="G7" i="9"/>
  <c r="G8" i="9"/>
  <c r="G54" i="9" s="1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4" i="9"/>
  <c r="E54" i="9"/>
  <c r="F54" i="9"/>
  <c r="D5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G5" i="8"/>
  <c r="G6" i="8"/>
  <c r="G7" i="8"/>
  <c r="G8" i="8"/>
  <c r="G55" i="8" s="1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4" i="8"/>
  <c r="E55" i="8"/>
  <c r="F55" i="8"/>
  <c r="D55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G5" i="7"/>
  <c r="G6" i="7"/>
  <c r="G7" i="7"/>
  <c r="G8" i="7"/>
  <c r="G52" i="7" s="1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4" i="7"/>
  <c r="E52" i="7"/>
  <c r="F52" i="7"/>
  <c r="D52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G5" i="6"/>
  <c r="G6" i="6"/>
  <c r="G7" i="6"/>
  <c r="G43" i="6" s="1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" i="6"/>
  <c r="E43" i="6"/>
  <c r="F43" i="6"/>
  <c r="D43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G5" i="5"/>
  <c r="G57" i="5" s="1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4" i="5"/>
  <c r="E57" i="5"/>
  <c r="F57" i="5"/>
  <c r="D5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G5" i="3"/>
  <c r="G6" i="3"/>
  <c r="G7" i="3"/>
  <c r="G8" i="3"/>
  <c r="G32" i="3" s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4" i="3"/>
  <c r="E32" i="3"/>
  <c r="F32" i="3"/>
  <c r="D32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H5" i="2"/>
  <c r="H53" i="2" s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4" i="2"/>
  <c r="F53" i="2"/>
  <c r="G53" i="2"/>
  <c r="E53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4" i="1"/>
  <c r="E143" i="1"/>
  <c r="F143" i="1"/>
  <c r="D143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G143" i="1" l="1"/>
  <c r="F4" i="7"/>
  <c r="F4" i="15"/>
  <c r="F4" i="14"/>
  <c r="F4" i="13"/>
  <c r="F4" i="12"/>
  <c r="F4" i="11"/>
  <c r="F4" i="10"/>
  <c r="F4" i="9"/>
  <c r="F4" i="8"/>
  <c r="F4" i="5" l="1"/>
  <c r="F4" i="6" l="1"/>
  <c r="F4" i="3" l="1"/>
  <c r="G4" i="2"/>
  <c r="P8" i="4" l="1"/>
  <c r="P7" i="4"/>
  <c r="P6" i="4"/>
  <c r="F4" i="1"/>
  <c r="C24" i="4" l="1"/>
  <c r="D20" i="4" s="1"/>
  <c r="Q7" i="4" l="1"/>
  <c r="D24" i="4"/>
  <c r="Q8" i="4" l="1"/>
  <c r="D35" i="4"/>
  <c r="D36" i="4" s="1"/>
  <c r="C13" i="4"/>
  <c r="D12" i="4" l="1"/>
  <c r="D13" i="4" s="1"/>
  <c r="C52" i="4"/>
  <c r="Q6" i="4"/>
  <c r="D42" i="4" l="1"/>
  <c r="D45" i="4"/>
  <c r="D51" i="4"/>
  <c r="D49" i="4"/>
  <c r="D47" i="4"/>
  <c r="D46" i="4"/>
  <c r="D43" i="4"/>
  <c r="D50" i="4"/>
  <c r="D48" i="4"/>
  <c r="D44" i="4"/>
  <c r="D41" i="4"/>
  <c r="Q9" i="4"/>
  <c r="R6" i="4" s="1"/>
  <c r="D52" i="4" l="1"/>
  <c r="R7" i="4"/>
  <c r="R8" i="4"/>
  <c r="R9" i="4" l="1"/>
</calcChain>
</file>

<file path=xl/sharedStrings.xml><?xml version="1.0" encoding="utf-8"?>
<sst xmlns="http://schemas.openxmlformats.org/spreadsheetml/2006/main" count="883" uniqueCount="220">
  <si>
    <t>DESPESAS LIQUIDADAS (CONTROLE EMPENHO)</t>
  </si>
  <si>
    <t>RESTOS A PAGAR NAO PROCESSADOS LIQUIDADOS</t>
  </si>
  <si>
    <t>CONTRIBUICOES A ENTIDADES NACIONAIS SEM EXIGENCIA DE PROGRAM</t>
  </si>
  <si>
    <t>OUTRAS DESPESAS CORRENTES</t>
  </si>
  <si>
    <t>ENTIDADES REPRESENTATIVAS DE CLASSE</t>
  </si>
  <si>
    <t>DIARIAS NO PAIS</t>
  </si>
  <si>
    <t>BOLSAS DE ESTUDO NO PAIS</t>
  </si>
  <si>
    <t>AUXILIOS PARA DESENV. DE ESTUDOS E PESQUISAS</t>
  </si>
  <si>
    <t>AUXILIO A PESQUISADORES</t>
  </si>
  <si>
    <t>COMBUSTIVEIS E LUBRIFICANTES AUTOMOTIVOS</t>
  </si>
  <si>
    <t>GAS E OUTROS MATERIAIS ENGARRAFADOS</t>
  </si>
  <si>
    <t>ALIMENTOS PARA ANIMAIS</t>
  </si>
  <si>
    <t>GENEROS DE ALIMENTACAO</t>
  </si>
  <si>
    <t>ANIMAIS PARA PESQUISA E ABATE</t>
  </si>
  <si>
    <t>MATERIAL FARMACOLOGICO</t>
  </si>
  <si>
    <t>MATERIAL ODONTOLOGICO</t>
  </si>
  <si>
    <t>MATERIAL QUIMICO</t>
  </si>
  <si>
    <t>MATERIAL DE COUDELARIA OU DE USO ZOOTECNICO</t>
  </si>
  <si>
    <t>MATERIAL EDUCATIVO E ESPORTIVO</t>
  </si>
  <si>
    <t>MATERIAL DE EXPEDIENTE</t>
  </si>
  <si>
    <t>MATERIAL DE TIC - MATERIAL DE CONSUMO</t>
  </si>
  <si>
    <t>MATERIAIS E MEDICAMENTOS P/ USO VETERINARIO</t>
  </si>
  <si>
    <t>MATERIAL DE ACONDICIONAMENTO E EMBALAGEM</t>
  </si>
  <si>
    <t>MATERIAL DE COPA E COZINHA</t>
  </si>
  <si>
    <t>MATERIAL DE LIMPEZA E PROD. DE HIGIENIZACAO</t>
  </si>
  <si>
    <t>MATERIAL P/ MANUT.DE BENS IMOVEIS/INSTALACOES</t>
  </si>
  <si>
    <t>MATERIAL P/ MANUTENCAO DE BENS MOVEIS</t>
  </si>
  <si>
    <t>MATERIAL ELETRICO E ELETRONICO</t>
  </si>
  <si>
    <t>MATERIAL DE PROTECAO E SEGURANCA</t>
  </si>
  <si>
    <t>SEMENTES, MUDAS DE PLANTAS E INSUMOS</t>
  </si>
  <si>
    <t>MATERIAL LABORATORIAL</t>
  </si>
  <si>
    <t>MATERIAL HOSPITALAR</t>
  </si>
  <si>
    <t>FERRAMENTAS</t>
  </si>
  <si>
    <t>MATERIAL DE SINALIZACAO VISUAL E OUTROS</t>
  </si>
  <si>
    <t>PASSAGENS PARA O PAIS</t>
  </si>
  <si>
    <t>TRANSPORTE DE SERVIDORES</t>
  </si>
  <si>
    <t>DIARIAS A COLABORADORES EVENTUAIS NO PAIS</t>
  </si>
  <si>
    <t>ESTAGIARIOS</t>
  </si>
  <si>
    <t>LOCACAO DE IMOVEIS</t>
  </si>
  <si>
    <t>SERVICO DE SELECAO E TREINAMENTO</t>
  </si>
  <si>
    <t>SERV. DE APOIO ADMIN., TECNICO E OPERACIONAL</t>
  </si>
  <si>
    <t>APOIO ADMINISTRATIVO, TECNICO E OPERACIONAL</t>
  </si>
  <si>
    <t>LIMPEZA E CONSERVACAO</t>
  </si>
  <si>
    <t>VIGILANCIA OSTENSIVA</t>
  </si>
  <si>
    <t>MANUTENCAO E CONSERVACAO DE BENS IMOVEIS</t>
  </si>
  <si>
    <t>OUTRAS LOCACOES DE MAO DE OBRA</t>
  </si>
  <si>
    <t>CONDOMINIOS</t>
  </si>
  <si>
    <t>LOCACAO DE MAQUINAS E EQUIPAMENTOS</t>
  </si>
  <si>
    <t>LOCACAO BENS MOV. OUT.NATUREZAS E INTANGIVEIS</t>
  </si>
  <si>
    <t>MANUTENCAO E CONSERV. DE BENS IMOVEIS</t>
  </si>
  <si>
    <t>MANUT. E CONSERV. DE MAQUINAS E EQUIPAMENTOS</t>
  </si>
  <si>
    <t>MANUTENCAO E CONSERV. DE VEICULOS</t>
  </si>
  <si>
    <t>MANUT.E CONS.DE B.MOVEIS DE OUTRAS NATUREZAS</t>
  </si>
  <si>
    <t>EXPOSICOES, CONGRESSOS E CONFERENCIAS</t>
  </si>
  <si>
    <t>FESTIVIDADES E HOMENAGENS</t>
  </si>
  <si>
    <t>FORNECIMENTO DE ALIMENTACAO</t>
  </si>
  <si>
    <t>SERVICOS DE ENERGIA ELETRICA</t>
  </si>
  <si>
    <t>SERVICOS DE AGUA E ESGOTO</t>
  </si>
  <si>
    <t>SERVICOS DE COMUNICACAO EM GERAL</t>
  </si>
  <si>
    <t>SERVICOS DE TELECOMUNICACOES</t>
  </si>
  <si>
    <t>SERVICOS DE PRODUCAO INDUSTRIAL</t>
  </si>
  <si>
    <t>SERVICOS GRAFICOS E EDITORIAIS</t>
  </si>
  <si>
    <t>SEGUROS EM GERAL</t>
  </si>
  <si>
    <t>FRETES E TRANSPORTES DE ENCOMENDAS</t>
  </si>
  <si>
    <t>VIGILANCIA OSTENSIVA/MONITORADA/RASTREAMENTO</t>
  </si>
  <si>
    <t>SERVICOS DE CONTROLE AMBIENTAL</t>
  </si>
  <si>
    <t>SERVICOS DE COPIAS E REPRODUCAO DE DOCUMENTOS</t>
  </si>
  <si>
    <t>SERVICOS DE PUBLICIDADE LEGAL</t>
  </si>
  <si>
    <t>SERVICOS DE PUBLICIDADE INSTITUCIONAL</t>
  </si>
  <si>
    <t>MANUTENCAO CORRETIVA/ADAPTATIVA E SUSTENTACAO SOFTWARES</t>
  </si>
  <si>
    <t>COMUNICACAO DE DADOS E REDES EM GERAL</t>
  </si>
  <si>
    <t>TELEFONIA FIXA E MOVEL - PACOTE DE COMUNICACAO DE DADOS</t>
  </si>
  <si>
    <t>OUTSOURCING DE IMPRESSAO</t>
  </si>
  <si>
    <t>TAXAS</t>
  </si>
  <si>
    <t>CONTRIBUICAO P/ O PIS/PASEP</t>
  </si>
  <si>
    <t>JUROS</t>
  </si>
  <si>
    <t>CONTRIB.PREVIDENCIARIAS-SERVICOS DE TERCEIROS</t>
  </si>
  <si>
    <t>CONTRIBUICAO P/ CUSTEIO DE ILUMINACAO PUBLICA</t>
  </si>
  <si>
    <t>OUTROS SERVICOS DE TERCEIROS - PJ</t>
  </si>
  <si>
    <t>RESTITUICOES</t>
  </si>
  <si>
    <t>RESSARCIMENTO DE PASSAGENS E DESP.C/LOCOMOCAO</t>
  </si>
  <si>
    <t>AJUDA DE CUSTO PARA MORADIA OU AUXILIO-MORADIA A AGENTES PUB</t>
  </si>
  <si>
    <t>INDENIZACAO DE MORADIA - PESSOAL CIVIL</t>
  </si>
  <si>
    <t>ASSISTENCIA AOS ESTUDANTES DAS INSTITUICOES FEDERAIS DE EDUC</t>
  </si>
  <si>
    <t>SERVICOS DE COPA E COZINHA</t>
  </si>
  <si>
    <t>SERVICOS DOMESTICOS</t>
  </si>
  <si>
    <t>SERV.MEDICO-HOSPITAL.,ODONTOL.E LABORATORIAIS</t>
  </si>
  <si>
    <t>CAPACITACAO DE SERVIDORES PUBLICOS FEDERAIS EM PROCESSO DE Q</t>
  </si>
  <si>
    <t>NATUREZA DE DESPESA DETALHADA</t>
  </si>
  <si>
    <t>LIQUIDADO</t>
  </si>
  <si>
    <t>GRUPO DE DESPESA</t>
  </si>
  <si>
    <t>AÇÃO</t>
  </si>
  <si>
    <t>%</t>
  </si>
  <si>
    <t>PESSOAL E ENCARGOS SOCIAIS</t>
  </si>
  <si>
    <t>APOSENTADORIAS E PENSOES CIVIS DA UNIAO</t>
  </si>
  <si>
    <t>PROVENTOS - PESSOAL CIVIL</t>
  </si>
  <si>
    <t>ADICIONAL POR TEMPO DE SERVICO PESSOAL CIVIL</t>
  </si>
  <si>
    <t>VANTAGENS PERMANENTES SENT.TRANSIT.JULG.CIVIL</t>
  </si>
  <si>
    <t>COMPLEMENTACAO DE APOSENTADORIAS - PES CIVIL</t>
  </si>
  <si>
    <t>PENSOES CIVIS</t>
  </si>
  <si>
    <t>SENT.JUD.NAO TRANS JULG CARAT CONT INAT CIVIL</t>
  </si>
  <si>
    <t>SENT.JUD.NAO TRANS.JULG CARAT CONT PENS CIVIL</t>
  </si>
  <si>
    <t>CONTRIBUICAO DA UNIAO, DE SUAS AUTARQUIAS E FUNDACOES PARA O</t>
  </si>
  <si>
    <t>CONTRIBUICAO PATRONAL PARA O RPPS</t>
  </si>
  <si>
    <t>ASSISTENCIA MEDICA E ODONTOLOGICA AOS SERVIDORES CIVIS, EMPR</t>
  </si>
  <si>
    <t>RESSARCIMENTO ASSISTENCIA MEDICA/ODONTOLOGICA</t>
  </si>
  <si>
    <t>ATIVOS CIVIS DA UNIAO</t>
  </si>
  <si>
    <t>SALARIO CONTRATO TEMPORARIO</t>
  </si>
  <si>
    <t>ADICIONAL NOTURNO DE CONTRATO TEMPORARIO</t>
  </si>
  <si>
    <t>FERIAS VENCIDAS/PROPORCIONAIS - CONTRATO TEMPORARIO</t>
  </si>
  <si>
    <t>13¤ SALARIO - CONTRATO TEMPORARIO</t>
  </si>
  <si>
    <t>FERIAS - ABONO CONSTITUCIONAL - CONTRATO TEMPORARIO</t>
  </si>
  <si>
    <t>CONTRIBUICAO PATRONAL - FUNPRESP LEI 12618/12</t>
  </si>
  <si>
    <t>VENCIMENTOS E SALARIOS</t>
  </si>
  <si>
    <t>ADICIONAL NOTURNO</t>
  </si>
  <si>
    <t>INCORPORACOES</t>
  </si>
  <si>
    <t>VANTAGENS PERM.SENT.JUD.TRANS.JULGADO - CIVIL</t>
  </si>
  <si>
    <t>ABONO DE PERMANENCIA</t>
  </si>
  <si>
    <t>ADICIONAL DE PERICULOSIDADE</t>
  </si>
  <si>
    <t>ADICIONAL DE INSALUBRIDADE</t>
  </si>
  <si>
    <t>VANTAGEM PECUNIARIA INDIVIDUAL</t>
  </si>
  <si>
    <t>GRATIFICACAO POR EXERCICIO DE CARGO EFETIVO</t>
  </si>
  <si>
    <t>GRAT POR EXERCICIO DE FUNCOES COMISSIONADAS</t>
  </si>
  <si>
    <t>GRATIFICACAO P/EXERCICIO DE CARGO EM COMISSAO</t>
  </si>
  <si>
    <t>GRATIFICACAO DE TEMPO DE SERVICO</t>
  </si>
  <si>
    <t>FERIAS VENCIDAS E PROPORCIONAIS</t>
  </si>
  <si>
    <t>13º SALARIO</t>
  </si>
  <si>
    <t>FERIAS - 1/3 CONSTITUCIONAL</t>
  </si>
  <si>
    <t>FERIAS - PAGAMENTO ANTECIPADO</t>
  </si>
  <si>
    <t>SUBSTITUICOES</t>
  </si>
  <si>
    <t>CONTRIBUICOES PREVIDENCIARIAS - INSS</t>
  </si>
  <si>
    <t>BENEFICIOS OBRIGATORIOS AOS SERVIDORES CIVIS, EMPREGADOS, MI</t>
  </si>
  <si>
    <t>AUXILIO-ALIMENTACAO</t>
  </si>
  <si>
    <t>AUXILIO-CRECHE</t>
  </si>
  <si>
    <t>AUXILIO-TRANSPORTE</t>
  </si>
  <si>
    <t>AUXILIO NATALIDADE ATIVO CIVIL</t>
  </si>
  <si>
    <t>AUXILIO-CRECHE CIVIL</t>
  </si>
  <si>
    <t>AUXILIO-ALIMENTACAO CIVIS</t>
  </si>
  <si>
    <t>AUXILIO-TRANSPORTE CIVIS</t>
  </si>
  <si>
    <t>SENTENCAS JUDICIAIS DE PEQUENO VALOR</t>
  </si>
  <si>
    <t>DESPESAS CORRENTES</t>
  </si>
  <si>
    <t>OUTROS</t>
  </si>
  <si>
    <t>TOTAL</t>
  </si>
  <si>
    <t>FOLHA</t>
  </si>
  <si>
    <t>INVESTIMENTOS</t>
  </si>
  <si>
    <t>OBRAS EM ANDAMENTO</t>
  </si>
  <si>
    <t>COLECOES E MATERIAIS BIBLIOGRAFICOS</t>
  </si>
  <si>
    <t>APAR.EQUIP.UTENS.MED.,ODONT,LABOR.HOSPIT.</t>
  </si>
  <si>
    <t>APARELHOS E UTENSILIOS DOMESTICOS</t>
  </si>
  <si>
    <t>MAQUINAS E EQUIPAMENTOS ENERGETICOS</t>
  </si>
  <si>
    <t>EQUIPAMENTOS PARA AUDIO, VIDEO E FOTO</t>
  </si>
  <si>
    <t>MAQUINAS, UTENSILIOS E EQUIPAMENTOS  DIVERSOS</t>
  </si>
  <si>
    <t>MATERIAL DE TIC (PERMANENTE)</t>
  </si>
  <si>
    <t>MAQ., FERRAMENTAS  E  UTENSILIOS  DE  OFICINA</t>
  </si>
  <si>
    <t>MAQUINAS E EQUIPAMENTOS AGRIC. E  RODOVIARIOS</t>
  </si>
  <si>
    <t>MOBILIARIO EM GERAL</t>
  </si>
  <si>
    <t>EQUIPAMENTOS DE TIC - TELEFONIA</t>
  </si>
  <si>
    <t>COMBUSTIVEIS E LUBRIF. P/ OUTRAS FINALIDADES</t>
  </si>
  <si>
    <t>MATERIAL P/ AUDIO, VIDEO E FOTO</t>
  </si>
  <si>
    <t>LOCOMOCAO URBANA</t>
  </si>
  <si>
    <t>SERVICOS TECNICOS PROFISSIONAIS</t>
  </si>
  <si>
    <t>DIREITOS AUTORAIS</t>
  </si>
  <si>
    <t>TAXA DE ADMINISTRACAO</t>
  </si>
  <si>
    <t>SERVICOS DE ANALISES E PESQUISAS CIENTIFICAS</t>
  </si>
  <si>
    <t>MANUTENCAO E CONSERVACAO DE EQUIPAMENTOS DE TIC</t>
  </si>
  <si>
    <t>AUXILIO A PESSOAS FISICAS</t>
  </si>
  <si>
    <t>SENT.JUD.NAO TRANS JULG CARAT CONT AT CIVIL</t>
  </si>
  <si>
    <t>APARELHOS DE MEDICAO E ORIENTACAO</t>
  </si>
  <si>
    <t>MAQUINAS E EQUIPAMENTOS DE NATUREZA INDUSTRIAL</t>
  </si>
  <si>
    <t>EQUIPAMENTOS DE TIC - ATIVOS DE REDE</t>
  </si>
  <si>
    <t>CONTRIBUICOES A ORGANISMOS INTERNACIONAIS SEM EXIGENCIA DE P</t>
  </si>
  <si>
    <t>CPLP-COMUNIDADE P/PAISES DE LINGUA PORTUGUESA</t>
  </si>
  <si>
    <t>EMISSAO DE CERTIFICADOS DIGITAIS</t>
  </si>
  <si>
    <t>DESPESAS LIQUIDADAS</t>
  </si>
  <si>
    <t>DESPESAS POR CAMPI</t>
  </si>
  <si>
    <t>DESPESAS IFFAR</t>
  </si>
  <si>
    <t>REITORIA</t>
  </si>
  <si>
    <t>SANTO AUGUSTO</t>
  </si>
  <si>
    <t>ALEGRETE</t>
  </si>
  <si>
    <t>SÃO VICENTE DO SUL</t>
  </si>
  <si>
    <t>JÚLIO DE CASTILHOS</t>
  </si>
  <si>
    <t>SÃO BORJA</t>
  </si>
  <si>
    <t>SANTA ROSA</t>
  </si>
  <si>
    <t>PANAMBI</t>
  </si>
  <si>
    <t>JAGUARI</t>
  </si>
  <si>
    <t>SANTO ÂNGELO</t>
  </si>
  <si>
    <t>FREDERICO WESTPHALEN</t>
  </si>
  <si>
    <t>DESPESAS CORRETES</t>
  </si>
  <si>
    <t>FUNCIONAMENTO DAS INSTITUICOES DA REDE FEDERAL DE EDUCACAO P</t>
  </si>
  <si>
    <t>GRATIFICACAO POR ENCARGO DE CURSO E CONCURSO - GECC</t>
  </si>
  <si>
    <t>MATERIAL DE MANOBRA E PATRULHAMENTO</t>
  </si>
  <si>
    <t>MATERIAL BIOLOGICO</t>
  </si>
  <si>
    <t>SERVICOS DE ESTACIONAMENTO DE VEICULOS</t>
  </si>
  <si>
    <t>REESTRUTURACAO E MODERNIZACAO DAS INSTITUICOES DA REDE FEDER</t>
  </si>
  <si>
    <t>AQUISICAO DE SOFTWARE PRONTO</t>
  </si>
  <si>
    <t>EQUIPAMENTOS DE TIC - COMPUTADORES</t>
  </si>
  <si>
    <t>MATERIAL P/ UTILIZACAO EM GRAFICA</t>
  </si>
  <si>
    <t>MATERIAL TECNICO P/ SELECAO E TREINAMENTO</t>
  </si>
  <si>
    <t>DESCONTOS FINANCEIROS CONCEDIDOS</t>
  </si>
  <si>
    <t>AUXILIO FINANCEIRO A PESQUISADORES</t>
  </si>
  <si>
    <t>OUTROS SERVICOS DE TERCEIROS - PESSOA FISICA</t>
  </si>
  <si>
    <t>SENTENCAS JUDICIAIS</t>
  </si>
  <si>
    <t>MAQUINAS, INSTALACOES E UTENS. DE  ESCRITORIO</t>
  </si>
  <si>
    <t>EQUIPAMENTOS DE TIC - IMPRESSORAS</t>
  </si>
  <si>
    <t>Relatório de Despesas Liquidadas - 2º Trimestre de 2020</t>
  </si>
  <si>
    <t>MATERIAL P/ FESTIVIDADES E HOMENAGENS</t>
  </si>
  <si>
    <t>MATERIAL PARA COMUNICACOES</t>
  </si>
  <si>
    <t>ASSINATURAS DE PERIODICOS E ANUIDADES</t>
  </si>
  <si>
    <t>SERVICOS DE APOIO AO ENSINO</t>
  </si>
  <si>
    <t>HOSPEDAGENS</t>
  </si>
  <si>
    <t>DIGITALIZACAO/INDEXACAO DE DOCUMENTOS</t>
  </si>
  <si>
    <t>MULTAS DEDUTIVEIS</t>
  </si>
  <si>
    <t>MATERIAL DE CONSUMO</t>
  </si>
  <si>
    <t>13 SALARIO - PESSOAL CIVIL</t>
  </si>
  <si>
    <t>13 SALARIO - PENSOES CIVIS</t>
  </si>
  <si>
    <t>VENCIMENTOS E VANTAGENS FIXAS - PESSOAL CIVIL</t>
  </si>
  <si>
    <t>OUTROS BENEF.ASSIST.DO SERVIDOR E DO MILITAR</t>
  </si>
  <si>
    <t>AUXILIO-TRANPORTE</t>
  </si>
  <si>
    <t>INDENIZACOES E RESTITUICOES</t>
  </si>
  <si>
    <t>INSTALACOES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</si>
</sst>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$&quot;\ * #,##0.00_-;\-&quot;R$&quot;\ * #,##0.00_-;_-&quot;R$&quot;\ * &quot;-&quot;??_-;_-@_-"/>
    <numFmt numFmtId="165" formatCode="#,##0.00;\(#,##0.00\)"/>
  </numFmts>
  <fonts count="11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Arial"/>
      <family val="2"/>
    </font>
    <font>
      <sz val="8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/>
      <right style="thick">
        <color rgb="FFFFFFFF"/>
      </right>
      <top style="thin">
        <color rgb="FF808080"/>
      </top>
      <bottom style="thick">
        <color rgb="FFFFFFFF"/>
      </bottom>
      <diagonal/>
    </border>
    <border>
      <left/>
      <right/>
      <top style="thin">
        <color rgb="FF808080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n">
        <color rgb="FF80808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2" fillId="4" borderId="4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165" fontId="1" fillId="5" borderId="4" xfId="0" applyNumberFormat="1" applyFont="1" applyFill="1" applyBorder="1" applyAlignment="1">
      <alignment horizontal="right" vertical="center"/>
    </xf>
    <xf numFmtId="165" fontId="1" fillId="5" borderId="8" xfId="0" applyNumberFormat="1" applyFont="1" applyFill="1" applyBorder="1" applyAlignment="1">
      <alignment horizontal="right" vertical="center"/>
    </xf>
    <xf numFmtId="165" fontId="3" fillId="2" borderId="6" xfId="0" applyNumberFormat="1" applyFont="1" applyFill="1" applyBorder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1" fillId="5" borderId="8" xfId="1" applyFont="1" applyFill="1" applyBorder="1" applyAlignment="1">
      <alignment horizontal="right" vertical="center"/>
    </xf>
    <xf numFmtId="165" fontId="5" fillId="5" borderId="8" xfId="0" applyNumberFormat="1" applyFont="1" applyFill="1" applyBorder="1" applyAlignment="1">
      <alignment horizontal="right" vertical="center"/>
    </xf>
    <xf numFmtId="164" fontId="5" fillId="5" borderId="8" xfId="1" applyFont="1" applyFill="1" applyBorder="1" applyAlignment="1">
      <alignment horizontal="right" vertical="center"/>
    </xf>
    <xf numFmtId="10" fontId="2" fillId="4" borderId="9" xfId="2" applyNumberFormat="1" applyFont="1" applyFill="1" applyBorder="1" applyAlignment="1">
      <alignment horizontal="center" vertical="center" wrapText="1"/>
    </xf>
    <xf numFmtId="10" fontId="1" fillId="5" borderId="8" xfId="2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10" fontId="6" fillId="4" borderId="9" xfId="3" applyNumberFormat="1" applyFont="1" applyFill="1" applyBorder="1" applyAlignment="1">
      <alignment horizontal="center" vertical="center" wrapText="1"/>
    </xf>
    <xf numFmtId="0" fontId="7" fillId="3" borderId="4" xfId="3" applyFont="1" applyFill="1" applyBorder="1" applyAlignment="1">
      <alignment horizontal="left" vertical="center" wrapText="1"/>
    </xf>
    <xf numFmtId="164" fontId="7" fillId="3" borderId="4" xfId="3" applyNumberFormat="1" applyFont="1" applyFill="1" applyBorder="1" applyAlignment="1">
      <alignment horizontal="left" vertical="center" wrapText="1"/>
    </xf>
    <xf numFmtId="10" fontId="7" fillId="3" borderId="4" xfId="3" applyNumberFormat="1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left" vertical="center"/>
    </xf>
    <xf numFmtId="165" fontId="7" fillId="2" borderId="6" xfId="3" applyNumberFormat="1" applyFont="1" applyFill="1" applyBorder="1" applyAlignment="1">
      <alignment horizontal="right" vertical="center"/>
    </xf>
    <xf numFmtId="0" fontId="7" fillId="2" borderId="3" xfId="3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9" fillId="7" borderId="0" xfId="3" applyFont="1" applyFill="1" applyBorder="1" applyAlignment="1">
      <alignment horizontal="right" vertical="center"/>
    </xf>
    <xf numFmtId="0" fontId="0" fillId="7" borderId="0" xfId="0" applyFill="1"/>
    <xf numFmtId="0" fontId="6" fillId="4" borderId="9" xfId="3" applyFont="1" applyFill="1" applyBorder="1" applyAlignment="1">
      <alignment horizontal="center" vertical="center" wrapText="1"/>
    </xf>
    <xf numFmtId="165" fontId="10" fillId="5" borderId="8" xfId="0" applyNumberFormat="1" applyFont="1" applyFill="1" applyBorder="1" applyAlignment="1">
      <alignment horizontal="right" vertical="center"/>
    </xf>
    <xf numFmtId="0" fontId="6" fillId="4" borderId="9" xfId="3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9" fontId="7" fillId="2" borderId="7" xfId="3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0" fontId="3" fillId="2" borderId="6" xfId="2" applyNumberFormat="1" applyFont="1" applyFill="1" applyBorder="1" applyAlignment="1">
      <alignment horizontal="right" vertical="center"/>
    </xf>
    <xf numFmtId="0" fontId="4" fillId="0" borderId="0" xfId="0" applyFont="1"/>
    <xf numFmtId="10" fontId="7" fillId="2" borderId="7" xfId="3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9" fillId="6" borderId="0" xfId="3" applyFont="1" applyFill="1" applyAlignment="1">
      <alignment horizontal="center" vertical="center"/>
    </xf>
    <xf numFmtId="0" fontId="9" fillId="7" borderId="13" xfId="3" applyFont="1" applyFill="1" applyBorder="1" applyAlignment="1">
      <alignment horizontal="center" vertical="center"/>
    </xf>
    <xf numFmtId="0" fontId="9" fillId="7" borderId="0" xfId="3" applyFont="1" applyFill="1" applyBorder="1" applyAlignment="1">
      <alignment horizontal="center" vertical="center"/>
    </xf>
    <xf numFmtId="0" fontId="6" fillId="4" borderId="10" xfId="3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9" fillId="6" borderId="0" xfId="3" applyFont="1" applyFill="1" applyAlignment="1">
      <alignment horizontal="right" vertical="center"/>
    </xf>
    <xf numFmtId="0" fontId="2" fillId="4" borderId="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</cellXfs>
  <cellStyles count="4">
    <cellStyle name="Hiperlink" xfId="3" builtinId="8"/>
    <cellStyle name="Moeda" xfId="1" builtinId="4"/>
    <cellStyle name="Normal" xfId="0" builtinId="0"/>
    <cellStyle name="Porcentagem" xfId="2" builtinId="5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0087301587301587E-2"/>
          <c:y val="0.15069444444444444"/>
          <c:w val="0.93547619047619046"/>
          <c:h val="0.84560185185185199"/>
        </c:manualLayout>
      </c:layout>
      <c:pie3DChart>
        <c:varyColors val="1"/>
        <c:ser>
          <c:idx val="0"/>
          <c:order val="0"/>
          <c:dLbls>
            <c:dLbl>
              <c:idx val="2"/>
              <c:layout>
                <c:manualLayout>
                  <c:x val="9.2710143551312768E-2"/>
                  <c:y val="-0.102656673035562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3.8098791351670359E-2"/>
                  <c:y val="-0.107650384332618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9383626885934711E-2"/>
                  <c:y val="5.42975562788469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SERVICOS DE ENERGIA ELETRICA</c:v>
                </c:pt>
                <c:pt idx="5">
                  <c:v>BOLSAS DE ESTUDO NO PAIS</c:v>
                </c:pt>
                <c:pt idx="6">
                  <c:v>OUTROS</c:v>
                </c:pt>
              </c:strCache>
            </c:strRef>
          </c:cat>
          <c:val>
            <c:numRef>
              <c:f>'2º Trimestre'!$C$6:$C$12</c:f>
              <c:numCache>
                <c:formatCode>_-"R$"\ * #,##0.00_-;\-"R$"\ * #,##0.00_-;_-"R$"\ * "-"??_-;_-@_-</c:formatCode>
                <c:ptCount val="7"/>
                <c:pt idx="0">
                  <c:v>1509543.44</c:v>
                </c:pt>
                <c:pt idx="1">
                  <c:v>1871467.46</c:v>
                </c:pt>
                <c:pt idx="2">
                  <c:v>1382112.45</c:v>
                </c:pt>
                <c:pt idx="3">
                  <c:v>978761.78</c:v>
                </c:pt>
                <c:pt idx="4">
                  <c:v>1598314.33</c:v>
                </c:pt>
                <c:pt idx="5">
                  <c:v>1256512.92</c:v>
                </c:pt>
                <c:pt idx="6">
                  <c:v>9015641.0300000049</c:v>
                </c:pt>
              </c:numCache>
            </c:numRef>
          </c:val>
        </c:ser>
        <c:ser>
          <c:idx val="1"/>
          <c:order val="1"/>
          <c:cat>
            <c:strRef>
              <c:f>'2º Trimestre'!$B$6:$B$12</c:f>
              <c:strCache>
                <c:ptCount val="7"/>
                <c:pt idx="0">
                  <c:v>APOIO ADMINISTRATIVO, TECNICO E OPERACIONAL</c:v>
                </c:pt>
                <c:pt idx="1">
                  <c:v>LIMPEZA E CONSERVACAO</c:v>
                </c:pt>
                <c:pt idx="2">
                  <c:v>VIGILANCIA OSTENSIVA</c:v>
                </c:pt>
                <c:pt idx="3">
                  <c:v>MANUTENCAO E CONSERV. DE BENS IMOVEIS</c:v>
                </c:pt>
                <c:pt idx="4">
                  <c:v>SERVICOS DE ENERGIA ELETRICA</c:v>
                </c:pt>
                <c:pt idx="5">
                  <c:v>BOLSAS DE ESTUDO NO PAIS</c:v>
                </c:pt>
                <c:pt idx="6">
                  <c:v>OUTROS</c:v>
                </c:pt>
              </c:strCache>
            </c:strRef>
          </c:cat>
          <c:val>
            <c:numRef>
              <c:f>'2º Trimestre'!$D$6:$D$12</c:f>
              <c:numCache>
                <c:formatCode>0.00%</c:formatCode>
                <c:ptCount val="7"/>
                <c:pt idx="0">
                  <c:v>8.5709354386615144E-2</c:v>
                </c:pt>
                <c:pt idx="1">
                  <c:v>0.10625879554162317</c:v>
                </c:pt>
                <c:pt idx="2">
                  <c:v>7.8474035685387689E-2</c:v>
                </c:pt>
                <c:pt idx="3">
                  <c:v>5.557245855879063E-2</c:v>
                </c:pt>
                <c:pt idx="4">
                  <c:v>9.0749617202917562E-2</c:v>
                </c:pt>
                <c:pt idx="5">
                  <c:v>7.1342704222967304E-2</c:v>
                </c:pt>
                <c:pt idx="6">
                  <c:v>0.51189303440169853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28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96825396825375E-3"/>
          <c:y val="0.10953703703703704"/>
          <c:w val="0.99596031746031743"/>
          <c:h val="0.89046296296296301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4.6348175162717158E-2"/>
                  <c:y val="-2.13657582044511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Trimestre'!$B$17:$B$21</c:f>
              <c:strCache>
                <c:ptCount val="4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OUTROS</c:v>
                </c:pt>
              </c:strCache>
            </c:strRef>
          </c:cat>
          <c:val>
            <c:numRef>
              <c:f>'2º Trimestre'!$C$17:$C$21</c:f>
              <c:numCache>
                <c:formatCode>_-"R$"\ * #,##0.00_-;\-"R$"\ * #,##0.00_-;_-"R$"\ * "-"??_-;_-@_-</c:formatCode>
                <c:ptCount val="5"/>
                <c:pt idx="0">
                  <c:v>17407641.039999999</c:v>
                </c:pt>
                <c:pt idx="1">
                  <c:v>44132778.189999998</c:v>
                </c:pt>
                <c:pt idx="2">
                  <c:v>37559428.939999998</c:v>
                </c:pt>
                <c:pt idx="3">
                  <c:v>27763340.450000033</c:v>
                </c:pt>
              </c:numCache>
            </c:numRef>
          </c:val>
        </c:ser>
        <c:ser>
          <c:idx val="1"/>
          <c:order val="1"/>
          <c:cat>
            <c:strRef>
              <c:f>'2º Trimestre'!$B$17:$B$21</c:f>
              <c:strCache>
                <c:ptCount val="4"/>
                <c:pt idx="0">
                  <c:v>CONTRIBUICAO PATRONAL PARA O RPPS</c:v>
                </c:pt>
                <c:pt idx="1">
                  <c:v>VENCIMENTOS E SALARIOS</c:v>
                </c:pt>
                <c:pt idx="2">
                  <c:v>GRATIFICACAO POR EXERCICIO DE CARGO EFETIVO</c:v>
                </c:pt>
                <c:pt idx="3">
                  <c:v>OUTROS</c:v>
                </c:pt>
              </c:strCache>
            </c:strRef>
          </c:cat>
          <c:val>
            <c:numRef>
              <c:f>'2º Trimestre'!$D$17:$D$21</c:f>
              <c:numCache>
                <c:formatCode>0.00%</c:formatCode>
                <c:ptCount val="5"/>
                <c:pt idx="0">
                  <c:v>0.1372158561467505</c:v>
                </c:pt>
                <c:pt idx="1">
                  <c:v>0.34787694263458274</c:v>
                </c:pt>
                <c:pt idx="2">
                  <c:v>0.29606246972479722</c:v>
                </c:pt>
                <c:pt idx="3">
                  <c:v>0.21884473149386957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view3D>
      <c:rotX val="30"/>
      <c:rotY val="31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238095238095236E-3"/>
          <c:y val="9.1898148148148145E-2"/>
          <c:w val="0.99797619047619046"/>
          <c:h val="0.90439814814814823"/>
        </c:manualLayout>
      </c:layout>
      <c:pie3DChart>
        <c:varyColors val="1"/>
        <c:ser>
          <c:idx val="0"/>
          <c:order val="0"/>
          <c:dLbls>
            <c:dLbl>
              <c:idx val="0"/>
              <c:layout>
                <c:manualLayout>
                  <c:x val="4.6669365079365081E-2"/>
                  <c:y val="-1.77925925925925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678"/>
                  <c:y val="9.935667079719123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7.6108730158730153E-2"/>
                  <c:y val="-0.1764585914911193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9.3903333333333339E-2"/>
                  <c:y val="-0.14816294919454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Trimestre'!$B$28:$B$35</c:f>
              <c:strCache>
                <c:ptCount val="8"/>
                <c:pt idx="0">
                  <c:v>OBRAS EM ANDAMENTO</c:v>
                </c:pt>
                <c:pt idx="1">
                  <c:v>INSTALACOES</c:v>
                </c:pt>
                <c:pt idx="2">
                  <c:v>APARELHOS E UTENSILIOS DOMESTICOS</c:v>
                </c:pt>
                <c:pt idx="3">
                  <c:v>MAQUINAS, UTENSILIOS E EQUIPAMENTOS  DIVERSOS</c:v>
                </c:pt>
                <c:pt idx="4">
                  <c:v>MATERIAL DE TIC (PERMANENTE)</c:v>
                </c:pt>
                <c:pt idx="5">
                  <c:v>EQUIPAMENTOS DE TIC - COMPUTADORES</c:v>
                </c:pt>
                <c:pt idx="6">
                  <c:v>MOBILIARIO EM GERAL</c:v>
                </c:pt>
                <c:pt idx="7">
                  <c:v>OUTROS</c:v>
                </c:pt>
              </c:strCache>
            </c:strRef>
          </c:cat>
          <c:val>
            <c:numRef>
              <c:f>'2º Trimestre'!$C$28:$C$35</c:f>
              <c:numCache>
                <c:formatCode>_-"R$"\ * #,##0.00_-;\-"R$"\ * #,##0.00_-;_-"R$"\ * "-"??_-;_-@_-</c:formatCode>
                <c:ptCount val="8"/>
                <c:pt idx="0">
                  <c:v>557219.32000000007</c:v>
                </c:pt>
                <c:pt idx="1">
                  <c:v>188439.93</c:v>
                </c:pt>
                <c:pt idx="2">
                  <c:v>175267.4</c:v>
                </c:pt>
                <c:pt idx="3">
                  <c:v>190096.3</c:v>
                </c:pt>
                <c:pt idx="4">
                  <c:v>310589.87</c:v>
                </c:pt>
                <c:pt idx="5">
                  <c:v>189243</c:v>
                </c:pt>
                <c:pt idx="6">
                  <c:v>391784.82</c:v>
                </c:pt>
                <c:pt idx="7">
                  <c:v>878097.48000000021</c:v>
                </c:pt>
              </c:numCache>
            </c:numRef>
          </c:val>
        </c:ser>
        <c:ser>
          <c:idx val="1"/>
          <c:order val="1"/>
          <c:cat>
            <c:strRef>
              <c:f>'2º Trimestre'!$B$28:$B$35</c:f>
              <c:strCache>
                <c:ptCount val="8"/>
                <c:pt idx="0">
                  <c:v>OBRAS EM ANDAMENTO</c:v>
                </c:pt>
                <c:pt idx="1">
                  <c:v>INSTALACOES</c:v>
                </c:pt>
                <c:pt idx="2">
                  <c:v>APARELHOS E UTENSILIOS DOMESTICOS</c:v>
                </c:pt>
                <c:pt idx="3">
                  <c:v>MAQUINAS, UTENSILIOS E EQUIPAMENTOS  DIVERSOS</c:v>
                </c:pt>
                <c:pt idx="4">
                  <c:v>MATERIAL DE TIC (PERMANENTE)</c:v>
                </c:pt>
                <c:pt idx="5">
                  <c:v>EQUIPAMENTOS DE TIC - COMPUTADORES</c:v>
                </c:pt>
                <c:pt idx="6">
                  <c:v>MOBILIARIO EM GERAL</c:v>
                </c:pt>
                <c:pt idx="7">
                  <c:v>OUTROS</c:v>
                </c:pt>
              </c:strCache>
            </c:strRef>
          </c:cat>
          <c:val>
            <c:numRef>
              <c:f>'2º Trimestre'!$D$28:$D$35</c:f>
              <c:numCache>
                <c:formatCode>0.00%</c:formatCode>
                <c:ptCount val="8"/>
                <c:pt idx="0">
                  <c:v>0.1934293562234668</c:v>
                </c:pt>
                <c:pt idx="1">
                  <c:v>6.5413766246825655E-2</c:v>
                </c:pt>
                <c:pt idx="2">
                  <c:v>6.0841143033161231E-2</c:v>
                </c:pt>
                <c:pt idx="3">
                  <c:v>6.5988747356181057E-2</c:v>
                </c:pt>
                <c:pt idx="4">
                  <c:v>0.10781607250019658</c:v>
                </c:pt>
                <c:pt idx="5">
                  <c:v>6.56925385498075E-2</c:v>
                </c:pt>
                <c:pt idx="6">
                  <c:v>0.13600153977203591</c:v>
                </c:pt>
                <c:pt idx="7">
                  <c:v>0.30481683631832529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view3D>
      <c:rotX val="80"/>
      <c:rotY val="2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9365079365079362E-6"/>
          <c:y val="2.1546296854484362E-3"/>
          <c:w val="0.99797619047619046"/>
          <c:h val="0.90439814814814823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15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explosion val="19"/>
            <c:spPr>
              <a:solidFill>
                <a:schemeClr val="accent5"/>
              </a:solidFill>
            </c:spPr>
          </c:dPt>
          <c:dPt>
            <c:idx val="2"/>
            <c:bubble3D val="0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0.1669315873015873"/>
                  <c:y val="8.17286493034524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9148333333333326"/>
                  <c:y val="-0.1979471027660003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5.9563650793650801E-2"/>
                  <c:y val="5.38687664041994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5.6938968253968256E-2"/>
                  <c:y val="-0.327274537037037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9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'2º Trimestre'!$Q$6:$Q$8</c:f>
              <c:numCache>
                <c:formatCode>_-"R$"\ * #,##0.00_-;\-"R$"\ * #,##0.00_-;_-"R$"\ * "-"??_-;_-@_-</c:formatCode>
                <c:ptCount val="3"/>
                <c:pt idx="0">
                  <c:v>17612353.410000004</c:v>
                </c:pt>
                <c:pt idx="1">
                  <c:v>126863188.62000002</c:v>
                </c:pt>
                <c:pt idx="2">
                  <c:v>2880738.12</c:v>
                </c:pt>
              </c:numCache>
            </c:numRef>
          </c:val>
        </c:ser>
        <c:ser>
          <c:idx val="1"/>
          <c:order val="1"/>
          <c:cat>
            <c:strRef>
              <c:f>'2º Trimestre'!$P$6:$P$8</c:f>
              <c:strCache>
                <c:ptCount val="3"/>
                <c:pt idx="0">
                  <c:v>DESPESAS CORRENTES</c:v>
                </c:pt>
                <c:pt idx="1">
                  <c:v>FOLHA</c:v>
                </c:pt>
                <c:pt idx="2">
                  <c:v>INVESTIMENTOS</c:v>
                </c:pt>
              </c:strCache>
            </c:strRef>
          </c:cat>
          <c:val>
            <c:numRef>
              <c:f>'2º Trimestre'!$R$6:$R$8</c:f>
              <c:numCache>
                <c:formatCode>0.00%</c:formatCode>
                <c:ptCount val="3"/>
                <c:pt idx="0">
                  <c:v>0.11952224494315182</c:v>
                </c:pt>
                <c:pt idx="1">
                  <c:v>0.86092827866488453</c:v>
                </c:pt>
                <c:pt idx="2">
                  <c:v>1.95494763919636E-2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94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0325396825396827E-2"/>
          <c:y val="9.1898148148148145E-2"/>
          <c:w val="0.91129365079365077"/>
          <c:h val="0.82623724363734041"/>
        </c:manualLayout>
      </c:layout>
      <c:pie3DChart>
        <c:varyColors val="1"/>
        <c:ser>
          <c:idx val="0"/>
          <c:order val="0"/>
          <c:explosion val="15"/>
          <c:dLbls>
            <c:dLbl>
              <c:idx val="5"/>
              <c:layout>
                <c:manualLayout>
                  <c:x val="3.8301587301587302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txPr>
              <a:bodyPr/>
              <a:lstStyle/>
              <a:p>
                <a:pPr>
                  <a:defRPr sz="800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'2º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'2º Trimestre'!$C$41:$C$51</c:f>
              <c:numCache>
                <c:formatCode>_-"R$"\ * #,##0.00_-;\-"R$"\ * #,##0.00_-;_-"R$"\ * "-"??_-;_-@_-</c:formatCode>
                <c:ptCount val="11"/>
                <c:pt idx="0">
                  <c:v>2863723.6500000008</c:v>
                </c:pt>
                <c:pt idx="1">
                  <c:v>1009325.92</c:v>
                </c:pt>
                <c:pt idx="2">
                  <c:v>2666230.5499999998</c:v>
                </c:pt>
                <c:pt idx="3">
                  <c:v>2648214.67</c:v>
                </c:pt>
                <c:pt idx="4">
                  <c:v>1491895.9</c:v>
                </c:pt>
                <c:pt idx="5">
                  <c:v>1503736.6400000006</c:v>
                </c:pt>
                <c:pt idx="6">
                  <c:v>1242006.8</c:v>
                </c:pt>
                <c:pt idx="7">
                  <c:v>885484.04</c:v>
                </c:pt>
                <c:pt idx="8">
                  <c:v>946688.86</c:v>
                </c:pt>
                <c:pt idx="9">
                  <c:v>674932.21999999986</c:v>
                </c:pt>
                <c:pt idx="10">
                  <c:v>1680114.1600000004</c:v>
                </c:pt>
              </c:numCache>
            </c:numRef>
          </c:val>
        </c:ser>
        <c:ser>
          <c:idx val="1"/>
          <c:order val="1"/>
          <c:cat>
            <c:strRef>
              <c:f>'2º Trimestre'!$B$41:$B$51</c:f>
              <c:strCache>
                <c:ptCount val="11"/>
                <c:pt idx="0">
                  <c:v>REITORIA</c:v>
                </c:pt>
                <c:pt idx="1">
                  <c:v>SANTO AUGUSTO</c:v>
                </c:pt>
                <c:pt idx="2">
                  <c:v>ALEGRETE</c:v>
                </c:pt>
                <c:pt idx="3">
                  <c:v>SÃO VICENTE DO SUL</c:v>
                </c:pt>
                <c:pt idx="4">
                  <c:v>JÚLIO DE CASTILHOS</c:v>
                </c:pt>
                <c:pt idx="5">
                  <c:v>SÃO BORJA</c:v>
                </c:pt>
                <c:pt idx="6">
                  <c:v>SANTA ROSA</c:v>
                </c:pt>
                <c:pt idx="7">
                  <c:v>PANAMBI</c:v>
                </c:pt>
                <c:pt idx="8">
                  <c:v>JAGUARI</c:v>
                </c:pt>
                <c:pt idx="9">
                  <c:v>SANTO ÂNGELO</c:v>
                </c:pt>
                <c:pt idx="10">
                  <c:v>FREDERICO WESTPHALEN</c:v>
                </c:pt>
              </c:strCache>
            </c:strRef>
          </c:cat>
          <c:val>
            <c:numRef>
              <c:f>'2º Trimestre'!$D$41:$D$51</c:f>
              <c:numCache>
                <c:formatCode>0.00%</c:formatCode>
                <c:ptCount val="11"/>
                <c:pt idx="0">
                  <c:v>0.16259744415383046</c:v>
                </c:pt>
                <c:pt idx="1">
                  <c:v>5.7307839361599534E-2</c:v>
                </c:pt>
                <c:pt idx="2">
                  <c:v>0.15138411590617742</c:v>
                </c:pt>
                <c:pt idx="3">
                  <c:v>0.15036120434060715</c:v>
                </c:pt>
                <c:pt idx="4">
                  <c:v>8.4707356550824495E-2</c:v>
                </c:pt>
                <c:pt idx="5">
                  <c:v>8.5379653984583553E-2</c:v>
                </c:pt>
                <c:pt idx="6">
                  <c:v>7.0519070966110015E-2</c:v>
                </c:pt>
                <c:pt idx="7">
                  <c:v>5.027630432950754E-2</c:v>
                </c:pt>
                <c:pt idx="8">
                  <c:v>5.3751411748442751E-2</c:v>
                </c:pt>
                <c:pt idx="9">
                  <c:v>3.8321523778689588E-2</c:v>
                </c:pt>
                <c:pt idx="10">
                  <c:v>9.5394074879627339E-2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84668</xdr:colOff>
      <xdr:row>1</xdr:row>
      <xdr:rowOff>95249</xdr:rowOff>
    </xdr:from>
    <xdr:to>
      <xdr:col>14</xdr:col>
      <xdr:colOff>246335</xdr:colOff>
      <xdr:row>12</xdr:row>
      <xdr:rowOff>95250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12</xdr:row>
      <xdr:rowOff>137583</xdr:rowOff>
    </xdr:from>
    <xdr:to>
      <xdr:col>14</xdr:col>
      <xdr:colOff>161667</xdr:colOff>
      <xdr:row>23</xdr:row>
      <xdr:rowOff>137583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52916</xdr:colOff>
      <xdr:row>24</xdr:row>
      <xdr:rowOff>84667</xdr:rowOff>
    </xdr:from>
    <xdr:to>
      <xdr:col>14</xdr:col>
      <xdr:colOff>214583</xdr:colOff>
      <xdr:row>36</xdr:row>
      <xdr:rowOff>84717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465666</xdr:colOff>
      <xdr:row>9</xdr:row>
      <xdr:rowOff>42332</xdr:rowOff>
    </xdr:from>
    <xdr:to>
      <xdr:col>18</xdr:col>
      <xdr:colOff>362749</xdr:colOff>
      <xdr:row>37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0</xdr:rowOff>
    </xdr:to>
    <xdr:pic>
      <xdr:nvPicPr>
        <xdr:cNvPr id="9" name="Imagem 8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40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244928</xdr:colOff>
      <xdr:row>37</xdr:row>
      <xdr:rowOff>105834</xdr:rowOff>
    </xdr:from>
    <xdr:to>
      <xdr:col>15</xdr:col>
      <xdr:colOff>11987</xdr:colOff>
      <xdr:row>54</xdr:row>
      <xdr:rowOff>31750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3" y="0"/>
          <a:ext cx="2846918" cy="75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2846918</xdr:colOff>
      <xdr:row>1</xdr:row>
      <xdr:rowOff>10584</xdr:rowOff>
    </xdr:to>
    <xdr:pic>
      <xdr:nvPicPr>
        <xdr:cNvPr id="3" name="Imagem 2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2846918" cy="7535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tabSelected="1" zoomScale="70" zoomScaleNormal="70" workbookViewId="0">
      <selection activeCell="B1" sqref="B1:R1"/>
    </sheetView>
  </sheetViews>
  <sheetFormatPr defaultRowHeight="12.75" x14ac:dyDescent="0.2"/>
  <cols>
    <col min="2" max="2" width="48.7109375" style="7" bestFit="1" customWidth="1"/>
    <col min="3" max="3" width="24.85546875" customWidth="1"/>
    <col min="4" max="4" width="13.140625" customWidth="1"/>
    <col min="5" max="5" width="5.28515625" customWidth="1"/>
    <col min="6" max="6" width="5.42578125" customWidth="1"/>
    <col min="14" max="14" width="7.85546875" customWidth="1"/>
    <col min="15" max="15" width="4.42578125" customWidth="1"/>
    <col min="16" max="16" width="48.7109375" style="7" customWidth="1"/>
    <col min="17" max="17" width="24.85546875" customWidth="1"/>
    <col min="18" max="18" width="13.140625" customWidth="1"/>
  </cols>
  <sheetData>
    <row r="1" spans="1:18" ht="58.5" customHeight="1" x14ac:dyDescent="0.2">
      <c r="A1" s="37"/>
      <c r="B1" s="42" t="s">
        <v>204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ht="12.75" customHeight="1" x14ac:dyDescent="0.2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s="27" customFormat="1" ht="14.25" customHeight="1" x14ac:dyDescent="0.2">
      <c r="B3" s="43" t="s">
        <v>175</v>
      </c>
      <c r="C3" s="43"/>
      <c r="D3" s="43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43" t="s">
        <v>175</v>
      </c>
      <c r="Q3" s="43"/>
      <c r="R3" s="43"/>
    </row>
    <row r="4" spans="1:18" ht="13.5" thickBot="1" x14ac:dyDescent="0.25">
      <c r="B4" s="45" t="s">
        <v>140</v>
      </c>
      <c r="C4" s="45"/>
      <c r="D4" s="46"/>
      <c r="P4" s="47" t="s">
        <v>142</v>
      </c>
      <c r="Q4" s="47"/>
      <c r="R4" s="48"/>
    </row>
    <row r="5" spans="1:18" ht="14.25" thickTop="1" thickBot="1" x14ac:dyDescent="0.25">
      <c r="B5" s="28" t="s">
        <v>88</v>
      </c>
      <c r="C5" s="28" t="s">
        <v>89</v>
      </c>
      <c r="D5" s="17" t="s">
        <v>92</v>
      </c>
      <c r="P5" s="16" t="s">
        <v>90</v>
      </c>
      <c r="Q5" s="16" t="s">
        <v>89</v>
      </c>
      <c r="R5" s="17" t="s">
        <v>92</v>
      </c>
    </row>
    <row r="6" spans="1:18" ht="22.5" thickTop="1" thickBot="1" x14ac:dyDescent="0.25">
      <c r="B6" s="18" t="str">
        <f>'Despesas Correntes'!C50</f>
        <v>APOIO ADMINISTRATIVO, TECNICO E OPERACIONAL</v>
      </c>
      <c r="C6" s="19">
        <f>'Despesas Correntes'!F50</f>
        <v>1509543.44</v>
      </c>
      <c r="D6" s="20">
        <f>'Despesas Correntes'!G50</f>
        <v>8.5709354386615144E-2</v>
      </c>
      <c r="P6" s="18" t="str">
        <f>B4</f>
        <v>DESPESAS CORRENTES</v>
      </c>
      <c r="Q6" s="19">
        <f>C13</f>
        <v>17612353.410000004</v>
      </c>
      <c r="R6" s="20">
        <f>Q6/$Q$9</f>
        <v>0.11952224494315182</v>
      </c>
    </row>
    <row r="7" spans="1:18" ht="14.25" thickTop="1" thickBot="1" x14ac:dyDescent="0.25">
      <c r="B7" s="18" t="str">
        <f>'Despesas Correntes'!C51</f>
        <v>LIMPEZA E CONSERVACAO</v>
      </c>
      <c r="C7" s="19">
        <f>'Despesas Correntes'!F51</f>
        <v>1871467.46</v>
      </c>
      <c r="D7" s="20">
        <f>'Despesas Correntes'!G51</f>
        <v>0.10625879554162317</v>
      </c>
      <c r="P7" s="18" t="str">
        <f>B15</f>
        <v>FOLHA</v>
      </c>
      <c r="Q7" s="19">
        <f>C24</f>
        <v>126863188.62000002</v>
      </c>
      <c r="R7" s="20">
        <f>Q7/$Q$9</f>
        <v>0.86092827866488453</v>
      </c>
    </row>
    <row r="8" spans="1:18" ht="14.25" thickTop="1" thickBot="1" x14ac:dyDescent="0.25">
      <c r="B8" s="18" t="str">
        <f>'Despesas Correntes'!C52</f>
        <v>VIGILANCIA OSTENSIVA</v>
      </c>
      <c r="C8" s="19">
        <f>'Despesas Correntes'!F52</f>
        <v>1382112.45</v>
      </c>
      <c r="D8" s="20">
        <f>'Despesas Correntes'!G52</f>
        <v>7.8474035685387689E-2</v>
      </c>
      <c r="P8" s="18" t="str">
        <f>B26</f>
        <v>INVESTIMENTOS</v>
      </c>
      <c r="Q8" s="19">
        <f>C36</f>
        <v>2880738.12</v>
      </c>
      <c r="R8" s="20">
        <f>Q8/$Q$9</f>
        <v>1.95494763919636E-2</v>
      </c>
    </row>
    <row r="9" spans="1:18" ht="14.25" thickTop="1" thickBot="1" x14ac:dyDescent="0.25">
      <c r="B9" s="18" t="str">
        <f>'Despesas Correntes'!C64</f>
        <v>MANUTENCAO E CONSERV. DE BENS IMOVEIS</v>
      </c>
      <c r="C9" s="19">
        <f>'Despesas Correntes'!F64</f>
        <v>978761.78</v>
      </c>
      <c r="D9" s="20">
        <f>'Despesas Correntes'!G64</f>
        <v>5.557245855879063E-2</v>
      </c>
      <c r="P9" s="21" t="s">
        <v>142</v>
      </c>
      <c r="Q9" s="22">
        <f>SUM(Q6:Q8)</f>
        <v>147356280.15000004</v>
      </c>
      <c r="R9" s="34">
        <f>SUM(R6:R8)</f>
        <v>0.99999999999999989</v>
      </c>
    </row>
    <row r="10" spans="1:18" ht="14.25" thickTop="1" thickBot="1" x14ac:dyDescent="0.25">
      <c r="B10" s="18" t="str">
        <f>'Despesas Correntes'!C73</f>
        <v>SERVICOS DE ENERGIA ELETRICA</v>
      </c>
      <c r="C10" s="19">
        <f>'Despesas Correntes'!F73</f>
        <v>1598314.33</v>
      </c>
      <c r="D10" s="20">
        <f>'Despesas Correntes'!G73</f>
        <v>9.0749617202917562E-2</v>
      </c>
    </row>
    <row r="11" spans="1:18" ht="14.25" thickTop="1" thickBot="1" x14ac:dyDescent="0.25">
      <c r="B11" s="18" t="str">
        <f>'Despesas Correntes'!C117</f>
        <v>BOLSAS DE ESTUDO NO PAIS</v>
      </c>
      <c r="C11" s="19">
        <f>'Despesas Correntes'!F117</f>
        <v>1256512.92</v>
      </c>
      <c r="D11" s="20">
        <f>'Despesas Correntes'!G117</f>
        <v>7.1342704222967304E-2</v>
      </c>
    </row>
    <row r="12" spans="1:18" ht="14.25" thickTop="1" thickBot="1" x14ac:dyDescent="0.25">
      <c r="B12" s="18" t="s">
        <v>141</v>
      </c>
      <c r="C12" s="19">
        <f>'Despesas Correntes'!F143-(SUM('2º Trimestre'!C6:C11))</f>
        <v>9015641.0300000049</v>
      </c>
      <c r="D12" s="20">
        <f>C12/C13</f>
        <v>0.51189303440169853</v>
      </c>
    </row>
    <row r="13" spans="1:18" ht="13.5" thickTop="1" x14ac:dyDescent="0.2">
      <c r="B13" s="23" t="s">
        <v>142</v>
      </c>
      <c r="C13" s="22">
        <f>SUM(C6:C12)</f>
        <v>17612353.410000004</v>
      </c>
      <c r="D13" s="38">
        <f>SUM(D6:D12)</f>
        <v>1</v>
      </c>
    </row>
    <row r="15" spans="1:18" ht="13.5" thickBot="1" x14ac:dyDescent="0.25">
      <c r="B15" s="45" t="s">
        <v>143</v>
      </c>
      <c r="C15" s="45"/>
      <c r="D15" s="46"/>
    </row>
    <row r="16" spans="1:18" ht="14.25" thickTop="1" thickBot="1" x14ac:dyDescent="0.25">
      <c r="B16" s="28" t="s">
        <v>88</v>
      </c>
      <c r="C16" s="28" t="s">
        <v>89</v>
      </c>
      <c r="D16" s="17" t="s">
        <v>92</v>
      </c>
    </row>
    <row r="17" spans="2:4" ht="14.25" thickTop="1" thickBot="1" x14ac:dyDescent="0.25">
      <c r="B17" s="18" t="str">
        <f>Folha!D14</f>
        <v>CONTRIBUICAO PATRONAL PARA O RPPS</v>
      </c>
      <c r="C17" s="19">
        <f>Folha!G14</f>
        <v>17407641.039999999</v>
      </c>
      <c r="D17" s="20">
        <f>Folha!H14</f>
        <v>0.1372158561467505</v>
      </c>
    </row>
    <row r="18" spans="2:4" ht="14.25" thickTop="1" thickBot="1" x14ac:dyDescent="0.25">
      <c r="B18" s="18" t="str">
        <f>Folha!D22</f>
        <v>VENCIMENTOS E SALARIOS</v>
      </c>
      <c r="C18" s="19">
        <f>Folha!G22</f>
        <v>44132778.189999998</v>
      </c>
      <c r="D18" s="20">
        <f>Folha!H22</f>
        <v>0.34787694263458274</v>
      </c>
    </row>
    <row r="19" spans="2:4" ht="22.5" customHeight="1" thickTop="1" thickBot="1" x14ac:dyDescent="0.25">
      <c r="B19" s="18" t="str">
        <f>Folha!D30</f>
        <v>GRATIFICACAO POR EXERCICIO DE CARGO EFETIVO</v>
      </c>
      <c r="C19" s="19">
        <f>Folha!G30</f>
        <v>37559428.939999998</v>
      </c>
      <c r="D19" s="20">
        <f>Folha!H30</f>
        <v>0.29606246972479722</v>
      </c>
    </row>
    <row r="20" spans="2:4" ht="14.25" thickTop="1" thickBot="1" x14ac:dyDescent="0.25">
      <c r="B20" s="18" t="s">
        <v>141</v>
      </c>
      <c r="C20" s="19">
        <f>Folha!G53-(SUM('2º Trimestre'!C17:C19))</f>
        <v>27763340.450000033</v>
      </c>
      <c r="D20" s="20">
        <f>C20/C24</f>
        <v>0.21884473149386957</v>
      </c>
    </row>
    <row r="21" spans="2:4" ht="14.25" thickTop="1" thickBot="1" x14ac:dyDescent="0.25">
      <c r="B21" s="18"/>
      <c r="C21" s="19"/>
      <c r="D21" s="20"/>
    </row>
    <row r="22" spans="2:4" ht="14.25" thickTop="1" thickBot="1" x14ac:dyDescent="0.25">
      <c r="B22" s="18"/>
      <c r="C22" s="19"/>
      <c r="D22" s="20"/>
    </row>
    <row r="23" spans="2:4" ht="14.25" thickTop="1" thickBot="1" x14ac:dyDescent="0.25">
      <c r="B23" s="18"/>
      <c r="C23" s="19"/>
      <c r="D23" s="20"/>
    </row>
    <row r="24" spans="2:4" ht="13.5" thickTop="1" x14ac:dyDescent="0.2">
      <c r="B24" s="23" t="s">
        <v>142</v>
      </c>
      <c r="C24" s="22">
        <f>SUM(C17:C23)</f>
        <v>126863188.62000002</v>
      </c>
      <c r="D24" s="38">
        <f>SUM(D17:D21)</f>
        <v>1</v>
      </c>
    </row>
    <row r="26" spans="2:4" ht="13.5" thickBot="1" x14ac:dyDescent="0.25">
      <c r="B26" s="45" t="s">
        <v>144</v>
      </c>
      <c r="C26" s="45"/>
      <c r="D26" s="46"/>
    </row>
    <row r="27" spans="2:4" ht="14.25" thickTop="1" thickBot="1" x14ac:dyDescent="0.25">
      <c r="B27" s="28" t="s">
        <v>88</v>
      </c>
      <c r="C27" s="28" t="s">
        <v>89</v>
      </c>
      <c r="D27" s="17" t="s">
        <v>92</v>
      </c>
    </row>
    <row r="28" spans="2:4" ht="14.25" thickTop="1" thickBot="1" x14ac:dyDescent="0.25">
      <c r="B28" s="18" t="str">
        <f>Investimentos!C10</f>
        <v>OBRAS EM ANDAMENTO</v>
      </c>
      <c r="C28" s="19">
        <f>Investimentos!F10</f>
        <v>557219.32000000007</v>
      </c>
      <c r="D28" s="20">
        <f>Investimentos!G10</f>
        <v>0.1934293562234668</v>
      </c>
    </row>
    <row r="29" spans="2:4" ht="14.25" thickTop="1" thickBot="1" x14ac:dyDescent="0.25">
      <c r="B29" s="18" t="str">
        <f>Investimentos!C11</f>
        <v>INSTALACOES</v>
      </c>
      <c r="C29" s="19">
        <f>Investimentos!F11</f>
        <v>188439.93</v>
      </c>
      <c r="D29" s="20">
        <f>Investimentos!G11</f>
        <v>6.5413766246825655E-2</v>
      </c>
    </row>
    <row r="30" spans="2:4" ht="14.25" thickTop="1" thickBot="1" x14ac:dyDescent="0.25">
      <c r="B30" s="18" t="str">
        <f>Investimentos!C14</f>
        <v>APARELHOS E UTENSILIOS DOMESTICOS</v>
      </c>
      <c r="C30" s="19">
        <f>Investimentos!F14</f>
        <v>175267.4</v>
      </c>
      <c r="D30" s="20">
        <f>Investimentos!G14</f>
        <v>6.0841143033161231E-2</v>
      </c>
    </row>
    <row r="31" spans="2:4" ht="22.5" thickTop="1" thickBot="1" x14ac:dyDescent="0.25">
      <c r="B31" s="18" t="str">
        <f>Investimentos!C19</f>
        <v>MAQUINAS, UTENSILIOS E EQUIPAMENTOS  DIVERSOS</v>
      </c>
      <c r="C31" s="19">
        <f>Investimentos!F19</f>
        <v>190096.3</v>
      </c>
      <c r="D31" s="20">
        <f>Investimentos!G19</f>
        <v>6.5988747356181057E-2</v>
      </c>
    </row>
    <row r="32" spans="2:4" ht="14.25" thickTop="1" thickBot="1" x14ac:dyDescent="0.25">
      <c r="B32" s="18" t="str">
        <f>Investimentos!C20</f>
        <v>MATERIAL DE TIC (PERMANENTE)</v>
      </c>
      <c r="C32" s="19">
        <f>Investimentos!F20</f>
        <v>310589.87</v>
      </c>
      <c r="D32" s="20">
        <f>Investimentos!G20</f>
        <v>0.10781607250019658</v>
      </c>
    </row>
    <row r="33" spans="2:4" ht="14.25" thickTop="1" thickBot="1" x14ac:dyDescent="0.25">
      <c r="B33" s="18" t="str">
        <f>Investimentos!C25</f>
        <v>EQUIPAMENTOS DE TIC - COMPUTADORES</v>
      </c>
      <c r="C33" s="19">
        <f>Investimentos!F25</f>
        <v>189243</v>
      </c>
      <c r="D33" s="20">
        <f>Investimentos!G25</f>
        <v>6.56925385498075E-2</v>
      </c>
    </row>
    <row r="34" spans="2:4" ht="14.25" thickTop="1" thickBot="1" x14ac:dyDescent="0.25">
      <c r="B34" s="18" t="str">
        <f>Investimentos!C26</f>
        <v>MOBILIARIO EM GERAL</v>
      </c>
      <c r="C34" s="19">
        <f>Investimentos!F26</f>
        <v>391784.82</v>
      </c>
      <c r="D34" s="20">
        <f>Investimentos!G26</f>
        <v>0.13600153977203591</v>
      </c>
    </row>
    <row r="35" spans="2:4" ht="14.25" thickTop="1" thickBot="1" x14ac:dyDescent="0.25">
      <c r="B35" s="18" t="s">
        <v>141</v>
      </c>
      <c r="C35" s="19">
        <f>Investimentos!F32-(SUM('2º Trimestre'!C28:C34))</f>
        <v>878097.48000000021</v>
      </c>
      <c r="D35" s="20">
        <f>C35/C36</f>
        <v>0.30481683631832529</v>
      </c>
    </row>
    <row r="36" spans="2:4" ht="13.5" thickTop="1" x14ac:dyDescent="0.2">
      <c r="B36" s="23" t="s">
        <v>142</v>
      </c>
      <c r="C36" s="22">
        <f>SUM(C28:C35)</f>
        <v>2880738.12</v>
      </c>
      <c r="D36" s="34">
        <f>SUM(D28:D35)</f>
        <v>1</v>
      </c>
    </row>
    <row r="38" spans="2:4" ht="15.75" x14ac:dyDescent="0.2">
      <c r="B38" s="44" t="s">
        <v>174</v>
      </c>
      <c r="C38" s="44"/>
      <c r="D38" s="44"/>
    </row>
    <row r="39" spans="2:4" ht="13.5" thickBot="1" x14ac:dyDescent="0.25">
      <c r="B39" s="45" t="s">
        <v>187</v>
      </c>
      <c r="C39" s="45"/>
      <c r="D39" s="46"/>
    </row>
    <row r="40" spans="2:4" ht="14.25" thickTop="1" thickBot="1" x14ac:dyDescent="0.25">
      <c r="B40" s="30" t="s">
        <v>88</v>
      </c>
      <c r="C40" s="30" t="s">
        <v>89</v>
      </c>
      <c r="D40" s="17" t="s">
        <v>92</v>
      </c>
    </row>
    <row r="41" spans="2:4" ht="14.25" thickTop="1" thickBot="1" x14ac:dyDescent="0.25">
      <c r="B41" s="18" t="s">
        <v>176</v>
      </c>
      <c r="C41" s="19">
        <f>Reitoria!F57</f>
        <v>2863723.6500000008</v>
      </c>
      <c r="D41" s="20">
        <f>C41/$C$52</f>
        <v>0.16259744415383046</v>
      </c>
    </row>
    <row r="42" spans="2:4" ht="14.25" thickTop="1" thickBot="1" x14ac:dyDescent="0.25">
      <c r="B42" s="18" t="s">
        <v>177</v>
      </c>
      <c r="C42" s="19">
        <f>'Santo Augusto'!F43</f>
        <v>1009325.92</v>
      </c>
      <c r="D42" s="20">
        <f t="shared" ref="D42:D51" si="0">C42/$C$52</f>
        <v>5.7307839361599534E-2</v>
      </c>
    </row>
    <row r="43" spans="2:4" ht="14.25" thickTop="1" thickBot="1" x14ac:dyDescent="0.25">
      <c r="B43" s="18" t="s">
        <v>178</v>
      </c>
      <c r="C43" s="19">
        <f>Alegrete!F52</f>
        <v>2666230.5499999998</v>
      </c>
      <c r="D43" s="20">
        <f t="shared" si="0"/>
        <v>0.15138411590617742</v>
      </c>
    </row>
    <row r="44" spans="2:4" ht="14.25" thickTop="1" thickBot="1" x14ac:dyDescent="0.25">
      <c r="B44" s="18" t="s">
        <v>179</v>
      </c>
      <c r="C44" s="19">
        <f>'São Vicente do Sul'!F55</f>
        <v>2648214.67</v>
      </c>
      <c r="D44" s="20">
        <f t="shared" si="0"/>
        <v>0.15036120434060715</v>
      </c>
    </row>
    <row r="45" spans="2:4" ht="14.25" thickTop="1" thickBot="1" x14ac:dyDescent="0.25">
      <c r="B45" s="18" t="s">
        <v>180</v>
      </c>
      <c r="C45" s="19">
        <f>'Júlio de Castilhos'!F54</f>
        <v>1491895.9</v>
      </c>
      <c r="D45" s="20">
        <f t="shared" si="0"/>
        <v>8.4707356550824495E-2</v>
      </c>
    </row>
    <row r="46" spans="2:4" ht="14.25" thickTop="1" thickBot="1" x14ac:dyDescent="0.25">
      <c r="B46" s="18" t="s">
        <v>181</v>
      </c>
      <c r="C46" s="19">
        <f>'São Borja'!F49</f>
        <v>1503736.6400000006</v>
      </c>
      <c r="D46" s="20">
        <f t="shared" si="0"/>
        <v>8.5379653984583553E-2</v>
      </c>
    </row>
    <row r="47" spans="2:4" ht="14.25" thickTop="1" thickBot="1" x14ac:dyDescent="0.25">
      <c r="B47" s="18" t="s">
        <v>182</v>
      </c>
      <c r="C47" s="19">
        <f>'Santa Rosa'!F44</f>
        <v>1242006.8</v>
      </c>
      <c r="D47" s="20">
        <f t="shared" si="0"/>
        <v>7.0519070966110015E-2</v>
      </c>
    </row>
    <row r="48" spans="2:4" ht="14.25" thickTop="1" thickBot="1" x14ac:dyDescent="0.25">
      <c r="B48" s="18" t="s">
        <v>183</v>
      </c>
      <c r="C48" s="19">
        <f>Panambi!F43</f>
        <v>885484.04</v>
      </c>
      <c r="D48" s="20">
        <f t="shared" si="0"/>
        <v>5.027630432950754E-2</v>
      </c>
    </row>
    <row r="49" spans="2:4" ht="14.25" thickTop="1" thickBot="1" x14ac:dyDescent="0.25">
      <c r="B49" s="18" t="s">
        <v>184</v>
      </c>
      <c r="C49" s="19">
        <f>Jaguari!F40</f>
        <v>946688.86</v>
      </c>
      <c r="D49" s="20">
        <f t="shared" si="0"/>
        <v>5.3751411748442751E-2</v>
      </c>
    </row>
    <row r="50" spans="2:4" ht="14.25" thickTop="1" thickBot="1" x14ac:dyDescent="0.25">
      <c r="B50" s="18" t="s">
        <v>185</v>
      </c>
      <c r="C50" s="19">
        <f>'Santo Ângelo'!F41</f>
        <v>674932.21999999986</v>
      </c>
      <c r="D50" s="20">
        <f t="shared" si="0"/>
        <v>3.8321523778689588E-2</v>
      </c>
    </row>
    <row r="51" spans="2:4" ht="14.25" thickTop="1" thickBot="1" x14ac:dyDescent="0.25">
      <c r="B51" s="18" t="s">
        <v>186</v>
      </c>
      <c r="C51" s="19">
        <f>'Frederico Westphalen'!F47</f>
        <v>1680114.1600000004</v>
      </c>
      <c r="D51" s="20">
        <f t="shared" si="0"/>
        <v>9.5394074879627339E-2</v>
      </c>
    </row>
    <row r="52" spans="2:4" ht="13.5" thickTop="1" x14ac:dyDescent="0.2">
      <c r="B52" s="23" t="s">
        <v>142</v>
      </c>
      <c r="C52" s="22">
        <f>C13</f>
        <v>17612353.410000004</v>
      </c>
      <c r="D52" s="38">
        <f>SUM(D41:D51)</f>
        <v>1</v>
      </c>
    </row>
    <row r="55" spans="2:4" x14ac:dyDescent="0.2">
      <c r="C55" s="33"/>
    </row>
  </sheetData>
  <mergeCells count="9">
    <mergeCell ref="B1:R1"/>
    <mergeCell ref="P3:R3"/>
    <mergeCell ref="B38:D38"/>
    <mergeCell ref="B3:D3"/>
    <mergeCell ref="B39:D39"/>
    <mergeCell ref="B4:D4"/>
    <mergeCell ref="B15:D15"/>
    <mergeCell ref="B26:D26"/>
    <mergeCell ref="P4:R4"/>
  </mergeCells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1º Trimestre'!A1" display="DEMONSTRAÇÃO DE DOTAÇÃO ORÇAMENTÁRIA"/>
    <hyperlink ref="P6:R6" location="'Despesas Correntes'!A1" display="'Despesas Correntes'!A1"/>
    <hyperlink ref="P7:R7" location="Folha!A1" display="Folha!A1"/>
    <hyperlink ref="P8:R8" location="Investimentos!A1" display="Investimentos!A1"/>
    <hyperlink ref="B41:D41" location="Reitoria!A1" display="REITORIA"/>
    <hyperlink ref="B42:D42" location="'Santo Augusto'!A1" display="SANTO AUGUSTO"/>
    <hyperlink ref="B43:D43" location="Alegrete!A1" display="ALEGRETE"/>
    <hyperlink ref="B44:D44" location="'São Vicente do Sul'!A1" display="SÃO VICENTE DO SUL"/>
    <hyperlink ref="B45:D45" location="'Júlio de Castilhos'!A1" display="JÚLIO DE CASTILHOS"/>
    <hyperlink ref="B46:D46" location="'São Borja'!A1" display="SÃO BORJA"/>
    <hyperlink ref="B47:D47" location="'Santa Rosa'!A1" display="SANTA ROSA"/>
    <hyperlink ref="B48:D48" location="Panambi!A1" display="PANAMBI"/>
    <hyperlink ref="B49:D49" location="Jaguari!A1" display="JAGUARI"/>
    <hyperlink ref="B50:D50" location="'Santo Ângelo'!A1" display="SANTO ÂNGELO"/>
    <hyperlink ref="B51:D51" location="'Frederico Westphalen'!A1" display="FREDERICO WESTPHALEN"/>
    <hyperlink ref="B6:D12" location="'Despesas Correntes'!A1" display="'Despesas Correntes'!A1"/>
    <hyperlink ref="B17:D23" location="Folha!A1" display="Folha!A1"/>
    <hyperlink ref="B28:D35" location="Investimentos!A1" display="Investimentos!A1"/>
  </hyperlink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9"/>
  <sheetViews>
    <sheetView showGridLines="0" zoomScale="80" zoomScaleNormal="80" workbookViewId="0"/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204</v>
      </c>
      <c r="C1" s="50"/>
      <c r="D1" s="50"/>
      <c r="E1" s="50"/>
      <c r="F1" s="50"/>
      <c r="G1" s="50"/>
    </row>
    <row r="3" spans="2:7" ht="14.25" customHeight="1" thickBot="1" x14ac:dyDescent="0.25">
      <c r="B3" s="31" t="s">
        <v>91</v>
      </c>
      <c r="C3" s="14" t="s">
        <v>88</v>
      </c>
      <c r="D3" s="25" t="s">
        <v>173</v>
      </c>
      <c r="E3" s="15" t="s">
        <v>1</v>
      </c>
      <c r="F3" s="15" t="s">
        <v>89</v>
      </c>
      <c r="G3" s="15" t="s">
        <v>92</v>
      </c>
    </row>
    <row r="4" spans="2:7" ht="14.25" customHeight="1" thickTop="1" thickBot="1" x14ac:dyDescent="0.25">
      <c r="B4" s="49" t="s">
        <v>188</v>
      </c>
      <c r="C4" s="39" t="s">
        <v>5</v>
      </c>
      <c r="D4" s="3">
        <v>4541.18</v>
      </c>
      <c r="E4" s="4"/>
      <c r="F4" s="29">
        <f>SUM(D4,E4)</f>
        <v>4541.18</v>
      </c>
      <c r="G4" s="12">
        <f>F4/$F$49</f>
        <v>3.0199304048347179E-3</v>
      </c>
    </row>
    <row r="5" spans="2:7" ht="14.25" thickTop="1" thickBot="1" x14ac:dyDescent="0.25">
      <c r="B5" s="49"/>
      <c r="C5" s="39" t="s">
        <v>6</v>
      </c>
      <c r="D5" s="3">
        <v>13950</v>
      </c>
      <c r="E5" s="4">
        <v>1400</v>
      </c>
      <c r="F5" s="29">
        <f t="shared" ref="F5:F48" si="0">SUM(D5,E5)</f>
        <v>15350</v>
      </c>
      <c r="G5" s="12">
        <f t="shared" ref="G5:G48" si="1">F5/$F$49</f>
        <v>1.0207904490509716E-2</v>
      </c>
    </row>
    <row r="6" spans="2:7" ht="14.25" thickTop="1" thickBot="1" x14ac:dyDescent="0.25">
      <c r="B6" s="49"/>
      <c r="C6" s="39" t="s">
        <v>12</v>
      </c>
      <c r="D6" s="3">
        <v>770.64</v>
      </c>
      <c r="E6" s="4"/>
      <c r="F6" s="29">
        <f t="shared" si="0"/>
        <v>770.64</v>
      </c>
      <c r="G6" s="12">
        <f t="shared" si="1"/>
        <v>5.1248335612810475E-4</v>
      </c>
    </row>
    <row r="7" spans="2:7" ht="14.25" thickTop="1" thickBot="1" x14ac:dyDescent="0.25">
      <c r="B7" s="49"/>
      <c r="C7" s="39" t="s">
        <v>20</v>
      </c>
      <c r="D7" s="3">
        <v>5927.3</v>
      </c>
      <c r="E7" s="4">
        <v>458.4</v>
      </c>
      <c r="F7" s="29">
        <f t="shared" si="0"/>
        <v>6385.7</v>
      </c>
      <c r="G7" s="12">
        <f t="shared" si="1"/>
        <v>4.2465547690584953E-3</v>
      </c>
    </row>
    <row r="8" spans="2:7" ht="14.25" thickTop="1" thickBot="1" x14ac:dyDescent="0.25">
      <c r="B8" s="49"/>
      <c r="C8" s="39" t="s">
        <v>22</v>
      </c>
      <c r="D8" s="3">
        <v>87.78</v>
      </c>
      <c r="E8" s="4"/>
      <c r="F8" s="29">
        <f t="shared" si="0"/>
        <v>87.78</v>
      </c>
      <c r="G8" s="12">
        <f t="shared" si="1"/>
        <v>5.8374583464295962E-5</v>
      </c>
    </row>
    <row r="9" spans="2:7" ht="14.25" thickTop="1" thickBot="1" x14ac:dyDescent="0.25">
      <c r="B9" s="49"/>
      <c r="C9" s="39" t="s">
        <v>23</v>
      </c>
      <c r="D9" s="3">
        <v>485.04</v>
      </c>
      <c r="E9" s="4"/>
      <c r="F9" s="29">
        <f t="shared" si="0"/>
        <v>485.04</v>
      </c>
      <c r="G9" s="12">
        <f t="shared" si="1"/>
        <v>3.2255648169881652E-4</v>
      </c>
    </row>
    <row r="10" spans="2:7" ht="14.25" thickTop="1" thickBot="1" x14ac:dyDescent="0.25">
      <c r="B10" s="49"/>
      <c r="C10" s="39" t="s">
        <v>41</v>
      </c>
      <c r="D10" s="3">
        <v>16845.87</v>
      </c>
      <c r="E10" s="4">
        <v>104918.53</v>
      </c>
      <c r="F10" s="9">
        <f t="shared" si="0"/>
        <v>121764.4</v>
      </c>
      <c r="G10" s="12">
        <f t="shared" si="1"/>
        <v>8.0974551501252198E-2</v>
      </c>
    </row>
    <row r="11" spans="2:7" ht="14.25" thickTop="1" thickBot="1" x14ac:dyDescent="0.25">
      <c r="B11" s="49"/>
      <c r="C11" s="39" t="s">
        <v>42</v>
      </c>
      <c r="D11" s="3">
        <v>132885.5</v>
      </c>
      <c r="E11" s="4">
        <v>101554.32</v>
      </c>
      <c r="F11" s="9">
        <f t="shared" si="0"/>
        <v>234439.82</v>
      </c>
      <c r="G11" s="12">
        <f t="shared" si="1"/>
        <v>0.15590483982620781</v>
      </c>
    </row>
    <row r="12" spans="2:7" ht="14.25" thickTop="1" thickBot="1" x14ac:dyDescent="0.25">
      <c r="B12" s="49"/>
      <c r="C12" s="39" t="s">
        <v>43</v>
      </c>
      <c r="D12" s="3">
        <v>80334.27</v>
      </c>
      <c r="E12" s="4">
        <v>35913.14</v>
      </c>
      <c r="F12" s="9">
        <f t="shared" si="0"/>
        <v>116247.41</v>
      </c>
      <c r="G12" s="12">
        <f t="shared" si="1"/>
        <v>7.7305697625350112E-2</v>
      </c>
    </row>
    <row r="13" spans="2:7" ht="14.25" thickTop="1" thickBot="1" x14ac:dyDescent="0.25">
      <c r="B13" s="49"/>
      <c r="C13" s="39" t="s">
        <v>44</v>
      </c>
      <c r="D13" s="3">
        <v>7500.51</v>
      </c>
      <c r="E13" s="4">
        <v>18256.7</v>
      </c>
      <c r="F13" s="29">
        <f t="shared" si="0"/>
        <v>25757.21</v>
      </c>
      <c r="G13" s="12">
        <f t="shared" si="1"/>
        <v>1.7128803884169496E-2</v>
      </c>
    </row>
    <row r="14" spans="2:7" ht="14.25" thickTop="1" thickBot="1" x14ac:dyDescent="0.25">
      <c r="B14" s="49"/>
      <c r="C14" s="39" t="s">
        <v>84</v>
      </c>
      <c r="D14" s="3">
        <v>1217.58</v>
      </c>
      <c r="E14" s="4"/>
      <c r="F14" s="29">
        <f t="shared" si="0"/>
        <v>1217.58</v>
      </c>
      <c r="G14" s="12">
        <f t="shared" si="1"/>
        <v>8.0970295436839218E-4</v>
      </c>
    </row>
    <row r="15" spans="2:7" ht="14.25" thickTop="1" thickBot="1" x14ac:dyDescent="0.25">
      <c r="B15" s="49"/>
      <c r="C15" s="39" t="s">
        <v>198</v>
      </c>
      <c r="D15" s="3">
        <v>486</v>
      </c>
      <c r="E15" s="4"/>
      <c r="F15" s="29">
        <f t="shared" si="0"/>
        <v>486</v>
      </c>
      <c r="G15" s="12">
        <f t="shared" si="1"/>
        <v>3.2319489136076369E-4</v>
      </c>
    </row>
    <row r="16" spans="2:7" ht="14.25" thickTop="1" thickBot="1" x14ac:dyDescent="0.25">
      <c r="B16" s="49"/>
      <c r="C16" s="39" t="s">
        <v>49</v>
      </c>
      <c r="D16" s="3"/>
      <c r="E16" s="4">
        <v>163823.54</v>
      </c>
      <c r="F16" s="9">
        <f t="shared" si="0"/>
        <v>163823.54</v>
      </c>
      <c r="G16" s="12">
        <f t="shared" si="1"/>
        <v>0.10894430290665787</v>
      </c>
    </row>
    <row r="17" spans="2:7" ht="14.25" thickTop="1" thickBot="1" x14ac:dyDescent="0.25">
      <c r="B17" s="49"/>
      <c r="C17" s="39" t="s">
        <v>50</v>
      </c>
      <c r="D17" s="3">
        <v>12713.72</v>
      </c>
      <c r="E17" s="4">
        <v>18249.47</v>
      </c>
      <c r="F17" s="29">
        <f t="shared" si="0"/>
        <v>30963.190000000002</v>
      </c>
      <c r="G17" s="12">
        <f t="shared" si="1"/>
        <v>2.0590832979902645E-2</v>
      </c>
    </row>
    <row r="18" spans="2:7" ht="14.25" thickTop="1" thickBot="1" x14ac:dyDescent="0.25">
      <c r="B18" s="49"/>
      <c r="C18" s="39" t="s">
        <v>52</v>
      </c>
      <c r="D18" s="3"/>
      <c r="E18" s="4">
        <v>817.3</v>
      </c>
      <c r="F18" s="29">
        <f t="shared" si="0"/>
        <v>817.3</v>
      </c>
      <c r="G18" s="12">
        <f t="shared" si="1"/>
        <v>5.4351272573899614E-4</v>
      </c>
    </row>
    <row r="19" spans="2:7" ht="14.25" thickTop="1" thickBot="1" x14ac:dyDescent="0.25">
      <c r="B19" s="49"/>
      <c r="C19" s="39" t="s">
        <v>56</v>
      </c>
      <c r="D19" s="3">
        <v>72522.990000000005</v>
      </c>
      <c r="E19" s="4">
        <v>79272.11</v>
      </c>
      <c r="F19" s="9">
        <f t="shared" si="0"/>
        <v>151795.1</v>
      </c>
      <c r="G19" s="12">
        <f t="shared" si="1"/>
        <v>0.10094526924608284</v>
      </c>
    </row>
    <row r="20" spans="2:7" ht="14.25" thickTop="1" thickBot="1" x14ac:dyDescent="0.25">
      <c r="B20" s="49"/>
      <c r="C20" s="39" t="s">
        <v>57</v>
      </c>
      <c r="D20" s="3">
        <v>12384.99</v>
      </c>
      <c r="E20" s="4">
        <v>20802.14</v>
      </c>
      <c r="F20" s="29">
        <f t="shared" si="0"/>
        <v>33187.129999999997</v>
      </c>
      <c r="G20" s="12">
        <f t="shared" si="1"/>
        <v>2.2069775462809752E-2</v>
      </c>
    </row>
    <row r="21" spans="2:7" ht="14.25" thickTop="1" thickBot="1" x14ac:dyDescent="0.25">
      <c r="B21" s="49"/>
      <c r="C21" s="39" t="s">
        <v>58</v>
      </c>
      <c r="D21" s="3"/>
      <c r="E21" s="4">
        <v>442.26</v>
      </c>
      <c r="F21" s="29">
        <f t="shared" si="0"/>
        <v>442.26</v>
      </c>
      <c r="G21" s="12">
        <f t="shared" si="1"/>
        <v>2.9410735113829492E-4</v>
      </c>
    </row>
    <row r="22" spans="2:7" ht="14.25" thickTop="1" thickBot="1" x14ac:dyDescent="0.25">
      <c r="B22" s="49"/>
      <c r="C22" s="39" t="s">
        <v>59</v>
      </c>
      <c r="D22" s="3">
        <v>3717.69</v>
      </c>
      <c r="E22" s="4">
        <v>5002.0200000000004</v>
      </c>
      <c r="F22" s="29">
        <f t="shared" si="0"/>
        <v>8719.7100000000009</v>
      </c>
      <c r="G22" s="12">
        <f t="shared" si="1"/>
        <v>5.7986949097682408E-3</v>
      </c>
    </row>
    <row r="23" spans="2:7" ht="14.25" thickTop="1" thickBot="1" x14ac:dyDescent="0.25">
      <c r="B23" s="49"/>
      <c r="C23" s="39" t="s">
        <v>61</v>
      </c>
      <c r="D23" s="3"/>
      <c r="E23" s="4">
        <v>2199.39</v>
      </c>
      <c r="F23" s="29">
        <f t="shared" si="0"/>
        <v>2199.39</v>
      </c>
      <c r="G23" s="12">
        <f t="shared" si="1"/>
        <v>1.4626164858229423E-3</v>
      </c>
    </row>
    <row r="24" spans="2:7" ht="14.25" thickTop="1" thickBot="1" x14ac:dyDescent="0.25">
      <c r="B24" s="49"/>
      <c r="C24" s="39" t="s">
        <v>62</v>
      </c>
      <c r="D24" s="3">
        <v>2251.7800000000002</v>
      </c>
      <c r="E24" s="4"/>
      <c r="F24" s="29">
        <f t="shared" si="0"/>
        <v>2251.7800000000002</v>
      </c>
      <c r="G24" s="12">
        <f t="shared" si="1"/>
        <v>1.4974563631035814E-3</v>
      </c>
    </row>
    <row r="25" spans="2:7" ht="14.25" thickTop="1" thickBot="1" x14ac:dyDescent="0.25">
      <c r="B25" s="49"/>
      <c r="C25" s="39" t="s">
        <v>64</v>
      </c>
      <c r="D25" s="3">
        <v>24008.78</v>
      </c>
      <c r="E25" s="4">
        <v>51653.85</v>
      </c>
      <c r="F25" s="9">
        <f t="shared" si="0"/>
        <v>75662.63</v>
      </c>
      <c r="G25" s="12">
        <f t="shared" si="1"/>
        <v>5.0316410458682431E-2</v>
      </c>
    </row>
    <row r="26" spans="2:7" ht="14.25" thickTop="1" thickBot="1" x14ac:dyDescent="0.25">
      <c r="B26" s="49"/>
      <c r="C26" s="39" t="s">
        <v>42</v>
      </c>
      <c r="D26" s="3"/>
      <c r="E26" s="4">
        <v>5363.5</v>
      </c>
      <c r="F26" s="29">
        <f t="shared" si="0"/>
        <v>5363.5</v>
      </c>
      <c r="G26" s="12">
        <f t="shared" si="1"/>
        <v>3.5667814810976463E-3</v>
      </c>
    </row>
    <row r="27" spans="2:7" ht="14.25" thickTop="1" thickBot="1" x14ac:dyDescent="0.25">
      <c r="B27" s="49"/>
      <c r="C27" s="39" t="s">
        <v>40</v>
      </c>
      <c r="D27" s="3">
        <v>38596.550000000003</v>
      </c>
      <c r="E27" s="4">
        <v>19719.310000000001</v>
      </c>
      <c r="F27" s="29">
        <f t="shared" si="0"/>
        <v>58315.86</v>
      </c>
      <c r="G27" s="12">
        <f t="shared" si="1"/>
        <v>3.8780633821624493E-2</v>
      </c>
    </row>
    <row r="28" spans="2:7" ht="14.25" thickTop="1" thickBot="1" x14ac:dyDescent="0.25">
      <c r="B28" s="49"/>
      <c r="C28" s="39" t="s">
        <v>164</v>
      </c>
      <c r="D28" s="3">
        <v>1920</v>
      </c>
      <c r="E28" s="4">
        <v>1665</v>
      </c>
      <c r="F28" s="29">
        <f t="shared" si="0"/>
        <v>3585</v>
      </c>
      <c r="G28" s="12">
        <f t="shared" si="1"/>
        <v>2.3840610813340283E-3</v>
      </c>
    </row>
    <row r="29" spans="2:7" ht="14.25" thickTop="1" thickBot="1" x14ac:dyDescent="0.25">
      <c r="B29" s="49"/>
      <c r="C29" s="39" t="s">
        <v>72</v>
      </c>
      <c r="D29" s="3">
        <v>3764.65</v>
      </c>
      <c r="E29" s="4">
        <v>8439.4599999999991</v>
      </c>
      <c r="F29" s="29">
        <f t="shared" si="0"/>
        <v>12204.109999999999</v>
      </c>
      <c r="G29" s="12">
        <f t="shared" si="1"/>
        <v>8.1158559786107184E-3</v>
      </c>
    </row>
    <row r="30" spans="2:7" ht="14.25" thickTop="1" thickBot="1" x14ac:dyDescent="0.25">
      <c r="B30" s="49"/>
      <c r="C30" s="39" t="s">
        <v>73</v>
      </c>
      <c r="D30" s="3">
        <v>5280.46</v>
      </c>
      <c r="E30" s="4"/>
      <c r="F30" s="29">
        <f t="shared" si="0"/>
        <v>5280.46</v>
      </c>
      <c r="G30" s="12">
        <f t="shared" si="1"/>
        <v>3.5115590453392146E-3</v>
      </c>
    </row>
    <row r="31" spans="2:7" ht="14.25" thickTop="1" thickBot="1" x14ac:dyDescent="0.25">
      <c r="B31" s="49"/>
      <c r="C31" s="39" t="s">
        <v>211</v>
      </c>
      <c r="D31" s="3">
        <v>22.95</v>
      </c>
      <c r="E31" s="4"/>
      <c r="F31" s="29">
        <f t="shared" si="0"/>
        <v>22.95</v>
      </c>
      <c r="G31" s="12">
        <f t="shared" si="1"/>
        <v>1.5261980980924952E-5</v>
      </c>
    </row>
    <row r="32" spans="2:7" ht="14.25" thickTop="1" thickBot="1" x14ac:dyDescent="0.25">
      <c r="B32" s="49"/>
      <c r="C32" s="39" t="s">
        <v>75</v>
      </c>
      <c r="D32" s="3">
        <v>10.119999999999999</v>
      </c>
      <c r="E32" s="4"/>
      <c r="F32" s="29">
        <f t="shared" si="0"/>
        <v>10.119999999999999</v>
      </c>
      <c r="G32" s="12">
        <f t="shared" si="1"/>
        <v>6.7299018530266015E-6</v>
      </c>
    </row>
    <row r="33" spans="2:7" ht="14.25" thickTop="1" thickBot="1" x14ac:dyDescent="0.25">
      <c r="B33" s="49"/>
      <c r="C33" s="39" t="s">
        <v>77</v>
      </c>
      <c r="D33" s="3"/>
      <c r="E33" s="4">
        <v>1693.34</v>
      </c>
      <c r="F33" s="29">
        <f t="shared" si="0"/>
        <v>1693.34</v>
      </c>
      <c r="G33" s="12">
        <f t="shared" si="1"/>
        <v>1.1260881426683859E-3</v>
      </c>
    </row>
    <row r="34" spans="2:7" ht="14.25" thickTop="1" thickBot="1" x14ac:dyDescent="0.25">
      <c r="B34" s="49"/>
      <c r="C34" s="39" t="s">
        <v>58</v>
      </c>
      <c r="D34" s="3"/>
      <c r="E34" s="4">
        <v>627.76</v>
      </c>
      <c r="F34" s="29">
        <f t="shared" si="0"/>
        <v>627.76</v>
      </c>
      <c r="G34" s="12">
        <f t="shared" si="1"/>
        <v>4.1746671810829837E-4</v>
      </c>
    </row>
    <row r="35" spans="2:7" ht="14.25" thickTop="1" thickBot="1" x14ac:dyDescent="0.25">
      <c r="B35" s="49" t="s">
        <v>83</v>
      </c>
      <c r="C35" s="39" t="s">
        <v>6</v>
      </c>
      <c r="D35" s="3">
        <v>180600</v>
      </c>
      <c r="E35" s="4"/>
      <c r="F35" s="9">
        <f t="shared" si="0"/>
        <v>180600</v>
      </c>
      <c r="G35" s="12">
        <f t="shared" si="1"/>
        <v>0.12010081765381465</v>
      </c>
    </row>
    <row r="36" spans="2:7" ht="14.25" thickTop="1" thickBot="1" x14ac:dyDescent="0.25">
      <c r="B36" s="49"/>
      <c r="C36" s="39" t="s">
        <v>14</v>
      </c>
      <c r="D36" s="3"/>
      <c r="E36" s="4">
        <v>845.5</v>
      </c>
      <c r="F36" s="29">
        <f t="shared" si="0"/>
        <v>845.5</v>
      </c>
      <c r="G36" s="12">
        <f t="shared" si="1"/>
        <v>5.6226600955869483E-4</v>
      </c>
    </row>
    <row r="37" spans="2:7" ht="14.25" thickTop="1" thickBot="1" x14ac:dyDescent="0.25">
      <c r="B37" s="49"/>
      <c r="C37" s="39" t="s">
        <v>18</v>
      </c>
      <c r="D37" s="3"/>
      <c r="E37" s="4">
        <v>5976</v>
      </c>
      <c r="F37" s="29">
        <f t="shared" si="0"/>
        <v>5976</v>
      </c>
      <c r="G37" s="12">
        <f t="shared" si="1"/>
        <v>3.974100145621242E-3</v>
      </c>
    </row>
    <row r="38" spans="2:7" ht="14.25" thickTop="1" thickBot="1" x14ac:dyDescent="0.25">
      <c r="B38" s="49"/>
      <c r="C38" s="39" t="s">
        <v>22</v>
      </c>
      <c r="D38" s="3"/>
      <c r="E38" s="4">
        <v>187.3</v>
      </c>
      <c r="F38" s="29">
        <f t="shared" si="0"/>
        <v>187.3</v>
      </c>
      <c r="G38" s="12">
        <f t="shared" si="1"/>
        <v>1.245563850861544E-4</v>
      </c>
    </row>
    <row r="39" spans="2:7" ht="14.25" thickTop="1" thickBot="1" x14ac:dyDescent="0.25">
      <c r="B39" s="49"/>
      <c r="C39" s="39" t="s">
        <v>23</v>
      </c>
      <c r="D39" s="3"/>
      <c r="E39" s="4">
        <v>393.8</v>
      </c>
      <c r="F39" s="29">
        <f t="shared" si="0"/>
        <v>393.8</v>
      </c>
      <c r="G39" s="12">
        <f t="shared" si="1"/>
        <v>2.6188096341125256E-4</v>
      </c>
    </row>
    <row r="40" spans="2:7" ht="14.25" thickTop="1" thickBot="1" x14ac:dyDescent="0.25">
      <c r="B40" s="49"/>
      <c r="C40" s="39" t="s">
        <v>25</v>
      </c>
      <c r="D40" s="3"/>
      <c r="E40" s="4">
        <v>135.80000000000001</v>
      </c>
      <c r="F40" s="29">
        <f t="shared" si="0"/>
        <v>135.80000000000001</v>
      </c>
      <c r="G40" s="12">
        <f t="shared" si="1"/>
        <v>9.0308366762945904E-5</v>
      </c>
    </row>
    <row r="41" spans="2:7" ht="14.25" thickTop="1" thickBot="1" x14ac:dyDescent="0.25">
      <c r="B41" s="49"/>
      <c r="C41" s="39" t="s">
        <v>31</v>
      </c>
      <c r="D41" s="3"/>
      <c r="E41" s="4">
        <v>1067.8</v>
      </c>
      <c r="F41" s="29">
        <f t="shared" si="0"/>
        <v>1067.8</v>
      </c>
      <c r="G41" s="12">
        <f t="shared" si="1"/>
        <v>7.1009774690334042E-4</v>
      </c>
    </row>
    <row r="42" spans="2:7" ht="14.25" thickTop="1" thickBot="1" x14ac:dyDescent="0.25">
      <c r="B42" s="49"/>
      <c r="C42" s="39" t="s">
        <v>41</v>
      </c>
      <c r="D42" s="3"/>
      <c r="E42" s="4">
        <v>28533.16</v>
      </c>
      <c r="F42" s="29">
        <f t="shared" si="0"/>
        <v>28533.16</v>
      </c>
      <c r="G42" s="12">
        <f t="shared" si="1"/>
        <v>1.8974838572796887E-2</v>
      </c>
    </row>
    <row r="43" spans="2:7" ht="14.25" thickTop="1" thickBot="1" x14ac:dyDescent="0.25">
      <c r="B43" s="49"/>
      <c r="C43" s="39" t="s">
        <v>43</v>
      </c>
      <c r="D43" s="3">
        <v>14718.7</v>
      </c>
      <c r="E43" s="4">
        <v>19224.2</v>
      </c>
      <c r="F43" s="29">
        <f t="shared" si="0"/>
        <v>33942.9</v>
      </c>
      <c r="G43" s="12">
        <f t="shared" si="1"/>
        <v>2.2572370119278325E-2</v>
      </c>
    </row>
    <row r="44" spans="2:7" ht="14.25" thickTop="1" thickBot="1" x14ac:dyDescent="0.25">
      <c r="B44" s="49"/>
      <c r="C44" s="39" t="s">
        <v>84</v>
      </c>
      <c r="D44" s="3"/>
      <c r="E44" s="4">
        <v>111262.06</v>
      </c>
      <c r="F44" s="9">
        <f t="shared" si="0"/>
        <v>111262.06</v>
      </c>
      <c r="G44" s="12">
        <f t="shared" si="1"/>
        <v>7.3990389700153841E-2</v>
      </c>
    </row>
    <row r="45" spans="2:7" ht="14.25" thickTop="1" thickBot="1" x14ac:dyDescent="0.25">
      <c r="B45" s="49"/>
      <c r="C45" s="39" t="s">
        <v>55</v>
      </c>
      <c r="D45" s="3"/>
      <c r="E45" s="4">
        <v>31361.119999999999</v>
      </c>
      <c r="F45" s="29">
        <f t="shared" si="0"/>
        <v>31361.119999999999</v>
      </c>
      <c r="G45" s="12">
        <f t="shared" si="1"/>
        <v>2.0855460434880398E-2</v>
      </c>
    </row>
    <row r="46" spans="2:7" ht="14.25" thickTop="1" thickBot="1" x14ac:dyDescent="0.25">
      <c r="B46" s="49"/>
      <c r="C46" s="39" t="s">
        <v>56</v>
      </c>
      <c r="D46" s="3"/>
      <c r="E46" s="4">
        <v>24919.1</v>
      </c>
      <c r="F46" s="29">
        <f t="shared" si="0"/>
        <v>24919.1</v>
      </c>
      <c r="G46" s="12">
        <f t="shared" si="1"/>
        <v>1.6571452298987665E-2</v>
      </c>
    </row>
    <row r="47" spans="2:7" ht="14.25" thickTop="1" thickBot="1" x14ac:dyDescent="0.25">
      <c r="B47" s="49"/>
      <c r="C47" s="39" t="s">
        <v>211</v>
      </c>
      <c r="D47" s="3">
        <v>12.18</v>
      </c>
      <c r="E47" s="4"/>
      <c r="F47" s="29">
        <f t="shared" si="0"/>
        <v>12.18</v>
      </c>
      <c r="G47" s="12">
        <f t="shared" si="1"/>
        <v>8.0998225859549416E-6</v>
      </c>
    </row>
    <row r="48" spans="2:7" ht="14.25" thickTop="1" thickBot="1" x14ac:dyDescent="0.25">
      <c r="B48" s="49"/>
      <c r="C48" s="39" t="s">
        <v>75</v>
      </c>
      <c r="D48" s="3">
        <v>2.0299999999999998</v>
      </c>
      <c r="E48" s="4"/>
      <c r="F48" s="29">
        <f t="shared" si="0"/>
        <v>2.0299999999999998</v>
      </c>
      <c r="G48" s="12">
        <f t="shared" si="1"/>
        <v>1.3499704309924902E-6</v>
      </c>
    </row>
    <row r="49" spans="2:7" ht="13.5" thickTop="1" x14ac:dyDescent="0.2">
      <c r="B49" s="35"/>
      <c r="C49" s="13"/>
      <c r="D49" s="5">
        <f>SUM(D4:D48)</f>
        <v>637559.26000000013</v>
      </c>
      <c r="E49" s="5">
        <f t="shared" ref="E49:G49" si="2">SUM(E4:E48)</f>
        <v>866177.38000000012</v>
      </c>
      <c r="F49" s="5">
        <f t="shared" si="2"/>
        <v>1503736.6400000006</v>
      </c>
      <c r="G49" s="36">
        <f t="shared" si="2"/>
        <v>0.99999999999999967</v>
      </c>
    </row>
  </sheetData>
  <mergeCells count="3">
    <mergeCell ref="B1:G1"/>
    <mergeCell ref="B4:B34"/>
    <mergeCell ref="B35:B48"/>
  </mergeCells>
  <conditionalFormatting sqref="G4:G48">
    <cfRule type="cellIs" dxfId="6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4"/>
  <sheetViews>
    <sheetView showGridLines="0" zoomScale="80" zoomScaleNormal="80" workbookViewId="0"/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204</v>
      </c>
      <c r="C1" s="50"/>
      <c r="D1" s="50"/>
      <c r="E1" s="50"/>
      <c r="F1" s="50"/>
      <c r="G1" s="50"/>
    </row>
    <row r="3" spans="2:7" ht="14.25" customHeight="1" thickBot="1" x14ac:dyDescent="0.25">
      <c r="B3" s="31" t="s">
        <v>91</v>
      </c>
      <c r="C3" s="14" t="s">
        <v>88</v>
      </c>
      <c r="D3" s="25" t="s">
        <v>173</v>
      </c>
      <c r="E3" s="15" t="s">
        <v>1</v>
      </c>
      <c r="F3" s="15" t="s">
        <v>89</v>
      </c>
      <c r="G3" s="15" t="s">
        <v>92</v>
      </c>
    </row>
    <row r="4" spans="2:7" ht="14.25" customHeight="1" thickTop="1" thickBot="1" x14ac:dyDescent="0.25">
      <c r="B4" s="49" t="s">
        <v>188</v>
      </c>
      <c r="C4" s="41" t="s">
        <v>5</v>
      </c>
      <c r="D4" s="3">
        <v>1692.66</v>
      </c>
      <c r="E4" s="4"/>
      <c r="F4" s="29">
        <f>SUM(D4,E4)</f>
        <v>1692.66</v>
      </c>
      <c r="G4" s="12">
        <f>F4/$F$44</f>
        <v>1.3628427799268089E-3</v>
      </c>
    </row>
    <row r="5" spans="2:7" ht="14.25" thickTop="1" thickBot="1" x14ac:dyDescent="0.25">
      <c r="B5" s="49"/>
      <c r="C5" s="41" t="s">
        <v>6</v>
      </c>
      <c r="D5" s="3">
        <v>7330</v>
      </c>
      <c r="E5" s="4"/>
      <c r="F5" s="29">
        <f t="shared" ref="F5:F43" si="0">SUM(D5,E5)</f>
        <v>7330</v>
      </c>
      <c r="G5" s="12">
        <f t="shared" ref="G5:G43" si="1">F5/$F$44</f>
        <v>5.9017390242951965E-3</v>
      </c>
    </row>
    <row r="6" spans="2:7" ht="14.25" thickTop="1" thickBot="1" x14ac:dyDescent="0.25">
      <c r="B6" s="49"/>
      <c r="C6" s="41" t="s">
        <v>8</v>
      </c>
      <c r="D6" s="3">
        <v>9831.7999999999993</v>
      </c>
      <c r="E6" s="4"/>
      <c r="F6" s="29">
        <f t="shared" si="0"/>
        <v>9831.7999999999993</v>
      </c>
      <c r="G6" s="12">
        <f t="shared" si="1"/>
        <v>7.9160597188356763E-3</v>
      </c>
    </row>
    <row r="7" spans="2:7" ht="14.25" thickTop="1" thickBot="1" x14ac:dyDescent="0.25">
      <c r="B7" s="49"/>
      <c r="C7" s="41" t="s">
        <v>10</v>
      </c>
      <c r="D7" s="3"/>
      <c r="E7" s="4">
        <v>579.6</v>
      </c>
      <c r="F7" s="29">
        <f t="shared" si="0"/>
        <v>579.6</v>
      </c>
      <c r="G7" s="12">
        <f t="shared" si="1"/>
        <v>4.6666411166186854E-4</v>
      </c>
    </row>
    <row r="8" spans="2:7" ht="14.25" thickTop="1" thickBot="1" x14ac:dyDescent="0.25">
      <c r="B8" s="49"/>
      <c r="C8" s="41" t="s">
        <v>16</v>
      </c>
      <c r="D8" s="3"/>
      <c r="E8" s="4">
        <v>5305.55</v>
      </c>
      <c r="F8" s="29">
        <f t="shared" si="0"/>
        <v>5305.55</v>
      </c>
      <c r="G8" s="12">
        <f t="shared" si="1"/>
        <v>4.2717560000476648E-3</v>
      </c>
    </row>
    <row r="9" spans="2:7" ht="14.25" thickTop="1" thickBot="1" x14ac:dyDescent="0.25">
      <c r="B9" s="49"/>
      <c r="C9" s="41" t="s">
        <v>19</v>
      </c>
      <c r="D9" s="3"/>
      <c r="E9" s="4">
        <v>4838.82</v>
      </c>
      <c r="F9" s="29">
        <f t="shared" si="0"/>
        <v>4838.82</v>
      </c>
      <c r="G9" s="12">
        <f t="shared" si="1"/>
        <v>3.8959690075770917E-3</v>
      </c>
    </row>
    <row r="10" spans="2:7" ht="14.25" thickTop="1" thickBot="1" x14ac:dyDescent="0.25">
      <c r="B10" s="49"/>
      <c r="C10" s="41" t="s">
        <v>20</v>
      </c>
      <c r="D10" s="3"/>
      <c r="E10" s="4">
        <v>1652.36</v>
      </c>
      <c r="F10" s="29">
        <f t="shared" si="0"/>
        <v>1652.36</v>
      </c>
      <c r="G10" s="12">
        <f t="shared" si="1"/>
        <v>1.3303952925217478E-3</v>
      </c>
    </row>
    <row r="11" spans="2:7" ht="14.25" thickTop="1" thickBot="1" x14ac:dyDescent="0.25">
      <c r="B11" s="49"/>
      <c r="C11" s="41" t="s">
        <v>22</v>
      </c>
      <c r="D11" s="3"/>
      <c r="E11" s="4">
        <v>875.82</v>
      </c>
      <c r="F11" s="29">
        <f t="shared" si="0"/>
        <v>875.82</v>
      </c>
      <c r="G11" s="12">
        <f t="shared" si="1"/>
        <v>7.0516522131762883E-4</v>
      </c>
    </row>
    <row r="12" spans="2:7" ht="14.25" thickTop="1" thickBot="1" x14ac:dyDescent="0.25">
      <c r="B12" s="49"/>
      <c r="C12" s="41" t="s">
        <v>23</v>
      </c>
      <c r="D12" s="3"/>
      <c r="E12" s="4">
        <v>3992.06</v>
      </c>
      <c r="F12" s="29">
        <f t="shared" si="0"/>
        <v>3992.06</v>
      </c>
      <c r="G12" s="12">
        <f t="shared" si="1"/>
        <v>3.2142014037282243E-3</v>
      </c>
    </row>
    <row r="13" spans="2:7" ht="14.25" thickTop="1" thickBot="1" x14ac:dyDescent="0.25">
      <c r="B13" s="49"/>
      <c r="C13" s="41" t="s">
        <v>25</v>
      </c>
      <c r="D13" s="3"/>
      <c r="E13" s="4">
        <v>32640.7</v>
      </c>
      <c r="F13" s="29">
        <f t="shared" si="0"/>
        <v>32640.7</v>
      </c>
      <c r="G13" s="12">
        <f t="shared" si="1"/>
        <v>2.6280612956386389E-2</v>
      </c>
    </row>
    <row r="14" spans="2:7" ht="14.25" thickTop="1" thickBot="1" x14ac:dyDescent="0.25">
      <c r="B14" s="49"/>
      <c r="C14" s="41" t="s">
        <v>27</v>
      </c>
      <c r="D14" s="3"/>
      <c r="E14" s="4">
        <v>4158.1400000000003</v>
      </c>
      <c r="F14" s="29">
        <f t="shared" si="0"/>
        <v>4158.1400000000003</v>
      </c>
      <c r="G14" s="12">
        <f t="shared" si="1"/>
        <v>3.3479204783741926E-3</v>
      </c>
    </row>
    <row r="15" spans="2:7" ht="14.25" thickTop="1" thickBot="1" x14ac:dyDescent="0.25">
      <c r="B15" s="49"/>
      <c r="C15" s="41" t="s">
        <v>30</v>
      </c>
      <c r="D15" s="3"/>
      <c r="E15" s="4">
        <v>2142.88</v>
      </c>
      <c r="F15" s="29">
        <f t="shared" si="0"/>
        <v>2142.88</v>
      </c>
      <c r="G15" s="12">
        <f t="shared" si="1"/>
        <v>1.7253367694927274E-3</v>
      </c>
    </row>
    <row r="16" spans="2:7" ht="14.25" thickTop="1" thickBot="1" x14ac:dyDescent="0.25">
      <c r="B16" s="49"/>
      <c r="C16" s="41" t="s">
        <v>31</v>
      </c>
      <c r="D16" s="3"/>
      <c r="E16" s="4">
        <v>634</v>
      </c>
      <c r="F16" s="29">
        <f t="shared" si="0"/>
        <v>634</v>
      </c>
      <c r="G16" s="12">
        <f t="shared" si="1"/>
        <v>5.1046419391584646E-4</v>
      </c>
    </row>
    <row r="17" spans="2:7" ht="14.25" thickTop="1" thickBot="1" x14ac:dyDescent="0.25">
      <c r="B17" s="49"/>
      <c r="C17" s="41" t="s">
        <v>191</v>
      </c>
      <c r="D17" s="3"/>
      <c r="E17" s="4">
        <v>5249.11</v>
      </c>
      <c r="F17" s="29">
        <f t="shared" si="0"/>
        <v>5249.11</v>
      </c>
      <c r="G17" s="12">
        <f t="shared" si="1"/>
        <v>4.2263134147091626E-3</v>
      </c>
    </row>
    <row r="18" spans="2:7" ht="14.25" thickTop="1" thickBot="1" x14ac:dyDescent="0.25">
      <c r="B18" s="49"/>
      <c r="C18" s="41" t="s">
        <v>32</v>
      </c>
      <c r="D18" s="3"/>
      <c r="E18" s="4">
        <v>5217.0600000000004</v>
      </c>
      <c r="F18" s="29">
        <f t="shared" si="0"/>
        <v>5217.0600000000004</v>
      </c>
      <c r="G18" s="12">
        <f t="shared" si="1"/>
        <v>4.2005084030135743E-3</v>
      </c>
    </row>
    <row r="19" spans="2:7" ht="14.25" thickTop="1" thickBot="1" x14ac:dyDescent="0.25">
      <c r="B19" s="49"/>
      <c r="C19" s="41" t="s">
        <v>35</v>
      </c>
      <c r="D19" s="3">
        <v>2906.72</v>
      </c>
      <c r="E19" s="4"/>
      <c r="F19" s="29">
        <f t="shared" si="0"/>
        <v>2906.72</v>
      </c>
      <c r="G19" s="12">
        <f t="shared" si="1"/>
        <v>2.3403414538471124E-3</v>
      </c>
    </row>
    <row r="20" spans="2:7" ht="14.25" thickTop="1" thickBot="1" x14ac:dyDescent="0.25">
      <c r="B20" s="49"/>
      <c r="C20" s="41" t="s">
        <v>189</v>
      </c>
      <c r="D20" s="3">
        <v>11347.44</v>
      </c>
      <c r="E20" s="4"/>
      <c r="F20" s="29">
        <f t="shared" si="0"/>
        <v>11347.44</v>
      </c>
      <c r="G20" s="12">
        <f t="shared" si="1"/>
        <v>9.1363750987514727E-3</v>
      </c>
    </row>
    <row r="21" spans="2:7" ht="14.25" thickTop="1" thickBot="1" x14ac:dyDescent="0.25">
      <c r="B21" s="49"/>
      <c r="C21" s="41" t="s">
        <v>41</v>
      </c>
      <c r="D21" s="3">
        <v>102798.54</v>
      </c>
      <c r="E21" s="4">
        <v>22460.83</v>
      </c>
      <c r="F21" s="9">
        <f t="shared" si="0"/>
        <v>125259.37</v>
      </c>
      <c r="G21" s="12">
        <f t="shared" si="1"/>
        <v>0.10085240274046808</v>
      </c>
    </row>
    <row r="22" spans="2:7" ht="14.25" thickTop="1" thickBot="1" x14ac:dyDescent="0.25">
      <c r="B22" s="49"/>
      <c r="C22" s="41" t="s">
        <v>42</v>
      </c>
      <c r="D22" s="3">
        <v>183643.02</v>
      </c>
      <c r="E22" s="4">
        <v>36746.93</v>
      </c>
      <c r="F22" s="9">
        <f t="shared" si="0"/>
        <v>220389.94999999998</v>
      </c>
      <c r="G22" s="12">
        <f t="shared" si="1"/>
        <v>0.17744665327114148</v>
      </c>
    </row>
    <row r="23" spans="2:7" ht="14.25" thickTop="1" thickBot="1" x14ac:dyDescent="0.25">
      <c r="B23" s="49"/>
      <c r="C23" s="41" t="s">
        <v>43</v>
      </c>
      <c r="D23" s="3">
        <v>104531.35</v>
      </c>
      <c r="E23" s="4">
        <v>20906.27</v>
      </c>
      <c r="F23" s="9">
        <f t="shared" si="0"/>
        <v>125437.62000000001</v>
      </c>
      <c r="G23" s="12">
        <f t="shared" si="1"/>
        <v>0.10099592047322124</v>
      </c>
    </row>
    <row r="24" spans="2:7" ht="14.25" thickTop="1" thickBot="1" x14ac:dyDescent="0.25">
      <c r="B24" s="49"/>
      <c r="C24" s="41" t="s">
        <v>49</v>
      </c>
      <c r="D24" s="3">
        <v>63199.69</v>
      </c>
      <c r="E24" s="4">
        <v>272214.24</v>
      </c>
      <c r="F24" s="9">
        <f t="shared" si="0"/>
        <v>335413.93</v>
      </c>
      <c r="G24" s="12">
        <f t="shared" si="1"/>
        <v>0.27005804638106651</v>
      </c>
    </row>
    <row r="25" spans="2:7" ht="14.25" thickTop="1" thickBot="1" x14ac:dyDescent="0.25">
      <c r="B25" s="49"/>
      <c r="C25" s="41" t="s">
        <v>50</v>
      </c>
      <c r="D25" s="3">
        <v>1208.1400000000001</v>
      </c>
      <c r="E25" s="4">
        <v>7432.8</v>
      </c>
      <c r="F25" s="29">
        <f t="shared" si="0"/>
        <v>8640.94</v>
      </c>
      <c r="G25" s="12">
        <f t="shared" si="1"/>
        <v>6.9572404917589824E-3</v>
      </c>
    </row>
    <row r="26" spans="2:7" ht="14.25" thickTop="1" thickBot="1" x14ac:dyDescent="0.25">
      <c r="B26" s="49"/>
      <c r="C26" s="41" t="s">
        <v>53</v>
      </c>
      <c r="D26" s="3">
        <v>5579.76</v>
      </c>
      <c r="E26" s="4"/>
      <c r="F26" s="29">
        <f t="shared" si="0"/>
        <v>5579.76</v>
      </c>
      <c r="G26" s="12">
        <f t="shared" si="1"/>
        <v>4.4925357896591226E-3</v>
      </c>
    </row>
    <row r="27" spans="2:7" ht="14.25" thickTop="1" thickBot="1" x14ac:dyDescent="0.25">
      <c r="B27" s="49"/>
      <c r="C27" s="41" t="s">
        <v>55</v>
      </c>
      <c r="D27" s="3">
        <v>2851.2</v>
      </c>
      <c r="E27" s="4"/>
      <c r="F27" s="29">
        <f t="shared" si="0"/>
        <v>2851.2</v>
      </c>
      <c r="G27" s="12">
        <f t="shared" si="1"/>
        <v>2.2956396051937878E-3</v>
      </c>
    </row>
    <row r="28" spans="2:7" ht="14.25" thickTop="1" thickBot="1" x14ac:dyDescent="0.25">
      <c r="B28" s="49"/>
      <c r="C28" s="41" t="s">
        <v>56</v>
      </c>
      <c r="D28" s="3">
        <v>65716.710000000006</v>
      </c>
      <c r="E28" s="4">
        <v>42614.17</v>
      </c>
      <c r="F28" s="9">
        <f t="shared" si="0"/>
        <v>108330.88</v>
      </c>
      <c r="G28" s="12">
        <f t="shared" si="1"/>
        <v>8.7222453210401105E-2</v>
      </c>
    </row>
    <row r="29" spans="2:7" ht="14.25" thickTop="1" thickBot="1" x14ac:dyDescent="0.25">
      <c r="B29" s="49"/>
      <c r="C29" s="41" t="s">
        <v>57</v>
      </c>
      <c r="D29" s="3">
        <v>4552.8100000000004</v>
      </c>
      <c r="E29" s="4">
        <v>6915.15</v>
      </c>
      <c r="F29" s="29">
        <f t="shared" si="0"/>
        <v>11467.96</v>
      </c>
      <c r="G29" s="12">
        <f t="shared" si="1"/>
        <v>9.2334116045097326E-3</v>
      </c>
    </row>
    <row r="30" spans="2:7" ht="14.25" thickTop="1" thickBot="1" x14ac:dyDescent="0.25">
      <c r="B30" s="49"/>
      <c r="C30" s="41" t="s">
        <v>58</v>
      </c>
      <c r="D30" s="3"/>
      <c r="E30" s="4">
        <v>212.2</v>
      </c>
      <c r="F30" s="29">
        <f t="shared" si="0"/>
        <v>212.2</v>
      </c>
      <c r="G30" s="12">
        <f t="shared" si="1"/>
        <v>1.7085252673334798E-4</v>
      </c>
    </row>
    <row r="31" spans="2:7" ht="14.25" thickTop="1" thickBot="1" x14ac:dyDescent="0.25">
      <c r="B31" s="49"/>
      <c r="C31" s="41" t="s">
        <v>59</v>
      </c>
      <c r="D31" s="3">
        <v>8664.5</v>
      </c>
      <c r="E31" s="4">
        <v>3781.34</v>
      </c>
      <c r="F31" s="29">
        <f t="shared" si="0"/>
        <v>12445.84</v>
      </c>
      <c r="G31" s="12">
        <f t="shared" si="1"/>
        <v>1.0020750288967822E-2</v>
      </c>
    </row>
    <row r="32" spans="2:7" ht="14.25" thickTop="1" thickBot="1" x14ac:dyDescent="0.25">
      <c r="B32" s="49"/>
      <c r="C32" s="41" t="s">
        <v>60</v>
      </c>
      <c r="D32" s="3">
        <v>989.89</v>
      </c>
      <c r="E32" s="4"/>
      <c r="F32" s="29">
        <f t="shared" si="0"/>
        <v>989.89</v>
      </c>
      <c r="G32" s="12">
        <f t="shared" si="1"/>
        <v>7.9700851879393889E-4</v>
      </c>
    </row>
    <row r="33" spans="2:7" ht="14.25" thickTop="1" thickBot="1" x14ac:dyDescent="0.25">
      <c r="B33" s="49"/>
      <c r="C33" s="41" t="s">
        <v>61</v>
      </c>
      <c r="D33" s="3">
        <v>9831.2999999999993</v>
      </c>
      <c r="E33" s="4"/>
      <c r="F33" s="29">
        <f t="shared" si="0"/>
        <v>9831.2999999999993</v>
      </c>
      <c r="G33" s="12">
        <f t="shared" si="1"/>
        <v>7.915657144550255E-3</v>
      </c>
    </row>
    <row r="34" spans="2:7" ht="14.25" thickTop="1" thickBot="1" x14ac:dyDescent="0.25">
      <c r="B34" s="49"/>
      <c r="C34" s="41" t="s">
        <v>208</v>
      </c>
      <c r="D34" s="3">
        <v>9950</v>
      </c>
      <c r="E34" s="4"/>
      <c r="F34" s="29">
        <f t="shared" si="0"/>
        <v>9950</v>
      </c>
      <c r="G34" s="12">
        <f t="shared" si="1"/>
        <v>8.0112282799095786E-3</v>
      </c>
    </row>
    <row r="35" spans="2:7" ht="14.25" thickTop="1" thickBot="1" x14ac:dyDescent="0.25">
      <c r="B35" s="49"/>
      <c r="C35" s="41" t="s">
        <v>62</v>
      </c>
      <c r="D35" s="3">
        <v>14682.36</v>
      </c>
      <c r="E35" s="4"/>
      <c r="F35" s="29">
        <f t="shared" si="0"/>
        <v>14682.36</v>
      </c>
      <c r="G35" s="12">
        <f t="shared" si="1"/>
        <v>1.1821481170634493E-2</v>
      </c>
    </row>
    <row r="36" spans="2:7" ht="14.25" thickTop="1" thickBot="1" x14ac:dyDescent="0.25">
      <c r="B36" s="49"/>
      <c r="C36" s="41" t="s">
        <v>42</v>
      </c>
      <c r="D36" s="3"/>
      <c r="E36" s="4">
        <v>3534.59</v>
      </c>
      <c r="F36" s="29">
        <f t="shared" si="0"/>
        <v>3534.59</v>
      </c>
      <c r="G36" s="12">
        <f t="shared" si="1"/>
        <v>2.8458700870236781E-3</v>
      </c>
    </row>
    <row r="37" spans="2:7" ht="14.25" thickTop="1" thickBot="1" x14ac:dyDescent="0.25">
      <c r="B37" s="49"/>
      <c r="C37" s="41" t="s">
        <v>72</v>
      </c>
      <c r="D37" s="3">
        <v>1822.55</v>
      </c>
      <c r="E37" s="4">
        <v>7576.48</v>
      </c>
      <c r="F37" s="29">
        <f t="shared" si="0"/>
        <v>9399.0299999999988</v>
      </c>
      <c r="G37" s="12">
        <f t="shared" si="1"/>
        <v>7.5676155718310068E-3</v>
      </c>
    </row>
    <row r="38" spans="2:7" ht="14.25" thickTop="1" thickBot="1" x14ac:dyDescent="0.25">
      <c r="B38" s="49"/>
      <c r="C38" s="41" t="s">
        <v>74</v>
      </c>
      <c r="D38" s="3">
        <v>110.93</v>
      </c>
      <c r="E38" s="4"/>
      <c r="F38" s="29">
        <f t="shared" si="0"/>
        <v>110.93</v>
      </c>
      <c r="G38" s="12">
        <f t="shared" si="1"/>
        <v>8.9315130963856236E-5</v>
      </c>
    </row>
    <row r="39" spans="2:7" ht="14.25" thickTop="1" thickBot="1" x14ac:dyDescent="0.25">
      <c r="B39" s="49"/>
      <c r="C39" s="41" t="s">
        <v>75</v>
      </c>
      <c r="D39" s="3">
        <v>146.22999999999999</v>
      </c>
      <c r="E39" s="4"/>
      <c r="F39" s="29">
        <f t="shared" si="0"/>
        <v>146.22999999999999</v>
      </c>
      <c r="G39" s="12">
        <f t="shared" si="1"/>
        <v>1.1773687551469121E-4</v>
      </c>
    </row>
    <row r="40" spans="2:7" ht="14.25" thickTop="1" thickBot="1" x14ac:dyDescent="0.25">
      <c r="B40" s="49"/>
      <c r="C40" s="41" t="s">
        <v>76</v>
      </c>
      <c r="D40" s="3">
        <v>2269.48</v>
      </c>
      <c r="E40" s="4"/>
      <c r="F40" s="29">
        <f t="shared" si="0"/>
        <v>2269.48</v>
      </c>
      <c r="G40" s="12">
        <f t="shared" si="1"/>
        <v>1.8272685785617276E-3</v>
      </c>
    </row>
    <row r="41" spans="2:7" ht="14.25" thickTop="1" thickBot="1" x14ac:dyDescent="0.25">
      <c r="B41" s="49"/>
      <c r="C41" s="41" t="s">
        <v>67</v>
      </c>
      <c r="D41" s="3"/>
      <c r="E41" s="4">
        <v>495.6</v>
      </c>
      <c r="F41" s="29">
        <f t="shared" si="0"/>
        <v>495.6</v>
      </c>
      <c r="G41" s="12">
        <f t="shared" si="1"/>
        <v>3.9903163171087306E-4</v>
      </c>
    </row>
    <row r="42" spans="2:7" ht="14.25" thickTop="1" thickBot="1" x14ac:dyDescent="0.25">
      <c r="B42" s="49" t="s">
        <v>83</v>
      </c>
      <c r="C42" s="41" t="s">
        <v>6</v>
      </c>
      <c r="D42" s="3">
        <v>97280</v>
      </c>
      <c r="E42" s="4"/>
      <c r="F42" s="9">
        <f t="shared" si="0"/>
        <v>97280</v>
      </c>
      <c r="G42" s="12">
        <f t="shared" si="1"/>
        <v>7.8324852971819472E-2</v>
      </c>
    </row>
    <row r="43" spans="2:7" ht="14.25" thickTop="1" thickBot="1" x14ac:dyDescent="0.25">
      <c r="B43" s="49"/>
      <c r="C43" s="41" t="s">
        <v>55</v>
      </c>
      <c r="D43" s="3"/>
      <c r="E43" s="4">
        <v>36893.019999999997</v>
      </c>
      <c r="F43" s="29">
        <f t="shared" si="0"/>
        <v>36893.019999999997</v>
      </c>
      <c r="G43" s="12">
        <f t="shared" si="1"/>
        <v>2.9704362327162778E-2</v>
      </c>
    </row>
    <row r="44" spans="2:7" ht="13.5" thickTop="1" x14ac:dyDescent="0.2">
      <c r="B44" s="35"/>
      <c r="C44" s="13"/>
      <c r="D44" s="5">
        <f>SUM(D4:D43)</f>
        <v>712937.08000000019</v>
      </c>
      <c r="E44" s="5">
        <f t="shared" ref="E44:G44" si="2">SUM(E4:E43)</f>
        <v>529069.72</v>
      </c>
      <c r="F44" s="5">
        <f t="shared" si="2"/>
        <v>1242006.8</v>
      </c>
      <c r="G44" s="36">
        <f t="shared" si="2"/>
        <v>0.99999999999999989</v>
      </c>
    </row>
  </sheetData>
  <mergeCells count="3">
    <mergeCell ref="B1:G1"/>
    <mergeCell ref="B4:B41"/>
    <mergeCell ref="B42:B43"/>
  </mergeCells>
  <conditionalFormatting sqref="G4:G43">
    <cfRule type="cellIs" dxfId="5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3"/>
  <sheetViews>
    <sheetView showGridLines="0" zoomScale="80" zoomScaleNormal="80" workbookViewId="0"/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204</v>
      </c>
      <c r="C1" s="50"/>
      <c r="D1" s="50"/>
      <c r="E1" s="50"/>
      <c r="F1" s="50"/>
      <c r="G1" s="50"/>
    </row>
    <row r="3" spans="2:7" ht="14.25" customHeight="1" thickBot="1" x14ac:dyDescent="0.25">
      <c r="B3" s="31" t="s">
        <v>91</v>
      </c>
      <c r="C3" s="14" t="s">
        <v>88</v>
      </c>
      <c r="D3" s="25" t="s">
        <v>173</v>
      </c>
      <c r="E3" s="15" t="s">
        <v>1</v>
      </c>
      <c r="F3" s="15" t="s">
        <v>89</v>
      </c>
      <c r="G3" s="15" t="s">
        <v>92</v>
      </c>
    </row>
    <row r="4" spans="2:7" ht="14.25" customHeight="1" thickTop="1" thickBot="1" x14ac:dyDescent="0.25">
      <c r="B4" s="49" t="s">
        <v>188</v>
      </c>
      <c r="C4" s="41" t="s">
        <v>5</v>
      </c>
      <c r="D4" s="3">
        <v>943.88</v>
      </c>
      <c r="E4" s="4"/>
      <c r="F4" s="29">
        <f>SUM(D4,E4)</f>
        <v>943.88</v>
      </c>
      <c r="G4" s="12">
        <f>F4/$F$43</f>
        <v>1.0659480660995312E-3</v>
      </c>
    </row>
    <row r="5" spans="2:7" ht="14.25" thickTop="1" thickBot="1" x14ac:dyDescent="0.25">
      <c r="B5" s="49"/>
      <c r="C5" s="41" t="s">
        <v>6</v>
      </c>
      <c r="D5" s="3">
        <v>8250</v>
      </c>
      <c r="E5" s="4"/>
      <c r="F5" s="29">
        <f t="shared" ref="F5:F42" si="0">SUM(D5,E5)</f>
        <v>8250</v>
      </c>
      <c r="G5" s="12">
        <f t="shared" ref="G5:G42" si="1">F5/$F$43</f>
        <v>9.3169381121764767E-3</v>
      </c>
    </row>
    <row r="6" spans="2:7" ht="14.25" thickTop="1" thickBot="1" x14ac:dyDescent="0.25">
      <c r="B6" s="49"/>
      <c r="C6" s="41" t="s">
        <v>8</v>
      </c>
      <c r="D6" s="3">
        <v>5645.04</v>
      </c>
      <c r="E6" s="4"/>
      <c r="F6" s="29">
        <f t="shared" si="0"/>
        <v>5645.04</v>
      </c>
      <c r="G6" s="12">
        <f t="shared" si="1"/>
        <v>6.3750894934255387E-3</v>
      </c>
    </row>
    <row r="7" spans="2:7" ht="14.25" thickTop="1" thickBot="1" x14ac:dyDescent="0.25">
      <c r="B7" s="49"/>
      <c r="C7" s="41" t="s">
        <v>16</v>
      </c>
      <c r="D7" s="3"/>
      <c r="E7" s="4">
        <v>3033.82</v>
      </c>
      <c r="F7" s="29">
        <f t="shared" si="0"/>
        <v>3033.82</v>
      </c>
      <c r="G7" s="12">
        <f t="shared" si="1"/>
        <v>3.4261712949676653E-3</v>
      </c>
    </row>
    <row r="8" spans="2:7" ht="14.25" thickTop="1" thickBot="1" x14ac:dyDescent="0.25">
      <c r="B8" s="49"/>
      <c r="C8" s="41" t="s">
        <v>18</v>
      </c>
      <c r="D8" s="3">
        <v>8008.75</v>
      </c>
      <c r="E8" s="4"/>
      <c r="F8" s="29">
        <f t="shared" si="0"/>
        <v>8008.75</v>
      </c>
      <c r="G8" s="12">
        <f t="shared" si="1"/>
        <v>9.044488255259801E-3</v>
      </c>
    </row>
    <row r="9" spans="2:7" ht="14.25" thickTop="1" thickBot="1" x14ac:dyDescent="0.25">
      <c r="B9" s="49"/>
      <c r="C9" s="41" t="s">
        <v>205</v>
      </c>
      <c r="D9" s="3">
        <v>5885.1</v>
      </c>
      <c r="E9" s="4"/>
      <c r="F9" s="29">
        <f t="shared" si="0"/>
        <v>5885.1</v>
      </c>
      <c r="G9" s="12">
        <f t="shared" si="1"/>
        <v>6.646195452602398E-3</v>
      </c>
    </row>
    <row r="10" spans="2:7" ht="14.25" thickTop="1" thickBot="1" x14ac:dyDescent="0.25">
      <c r="B10" s="49"/>
      <c r="C10" s="41" t="s">
        <v>20</v>
      </c>
      <c r="D10" s="3">
        <v>2159</v>
      </c>
      <c r="E10" s="4">
        <v>16083.04</v>
      </c>
      <c r="F10" s="29">
        <f t="shared" si="0"/>
        <v>18242.04</v>
      </c>
      <c r="G10" s="12">
        <f t="shared" si="1"/>
        <v>2.0601206996345184E-2</v>
      </c>
    </row>
    <row r="11" spans="2:7" ht="14.25" thickTop="1" thickBot="1" x14ac:dyDescent="0.25">
      <c r="B11" s="49"/>
      <c r="C11" s="41" t="s">
        <v>25</v>
      </c>
      <c r="D11" s="3">
        <v>2283</v>
      </c>
      <c r="E11" s="4">
        <v>1678.69</v>
      </c>
      <c r="F11" s="29">
        <f t="shared" si="0"/>
        <v>3961.69</v>
      </c>
      <c r="G11" s="12">
        <f t="shared" si="1"/>
        <v>4.4740388545004154E-3</v>
      </c>
    </row>
    <row r="12" spans="2:7" ht="14.25" thickTop="1" thickBot="1" x14ac:dyDescent="0.25">
      <c r="B12" s="49"/>
      <c r="C12" s="41" t="s">
        <v>26</v>
      </c>
      <c r="D12" s="3">
        <v>3380</v>
      </c>
      <c r="E12" s="4"/>
      <c r="F12" s="29">
        <f t="shared" si="0"/>
        <v>3380</v>
      </c>
      <c r="G12" s="12">
        <f t="shared" si="1"/>
        <v>3.8171213114129078E-3</v>
      </c>
    </row>
    <row r="13" spans="2:7" ht="14.25" thickTop="1" thickBot="1" x14ac:dyDescent="0.25">
      <c r="B13" s="49"/>
      <c r="C13" s="41" t="s">
        <v>27</v>
      </c>
      <c r="D13" s="3"/>
      <c r="E13" s="4">
        <v>44241.15</v>
      </c>
      <c r="F13" s="9">
        <f t="shared" si="0"/>
        <v>44241.15</v>
      </c>
      <c r="G13" s="12">
        <f t="shared" si="1"/>
        <v>4.9962673522608039E-2</v>
      </c>
    </row>
    <row r="14" spans="2:7" ht="14.25" thickTop="1" thickBot="1" x14ac:dyDescent="0.25">
      <c r="B14" s="49"/>
      <c r="C14" s="41" t="s">
        <v>190</v>
      </c>
      <c r="D14" s="3"/>
      <c r="E14" s="4">
        <v>1030</v>
      </c>
      <c r="F14" s="29">
        <f t="shared" si="0"/>
        <v>1030</v>
      </c>
      <c r="G14" s="12">
        <f t="shared" si="1"/>
        <v>1.1632056067323359E-3</v>
      </c>
    </row>
    <row r="15" spans="2:7" ht="14.25" thickTop="1" thickBot="1" x14ac:dyDescent="0.25">
      <c r="B15" s="49"/>
      <c r="C15" s="41" t="s">
        <v>28</v>
      </c>
      <c r="D15" s="3"/>
      <c r="E15" s="4">
        <v>178.25</v>
      </c>
      <c r="F15" s="29">
        <f t="shared" si="0"/>
        <v>178.25</v>
      </c>
      <c r="G15" s="12">
        <f t="shared" si="1"/>
        <v>2.0130232951460085E-4</v>
      </c>
    </row>
    <row r="16" spans="2:7" ht="14.25" thickTop="1" thickBot="1" x14ac:dyDescent="0.25">
      <c r="B16" s="49"/>
      <c r="C16" s="41" t="s">
        <v>30</v>
      </c>
      <c r="D16" s="3"/>
      <c r="E16" s="4">
        <v>7333.15</v>
      </c>
      <c r="F16" s="29">
        <f t="shared" si="0"/>
        <v>7333.15</v>
      </c>
      <c r="G16" s="12">
        <f t="shared" si="1"/>
        <v>8.2815157233099308E-3</v>
      </c>
    </row>
    <row r="17" spans="2:7" ht="14.25" thickTop="1" thickBot="1" x14ac:dyDescent="0.25">
      <c r="B17" s="49"/>
      <c r="C17" s="41" t="s">
        <v>32</v>
      </c>
      <c r="D17" s="3"/>
      <c r="E17" s="4">
        <v>1659.59</v>
      </c>
      <c r="F17" s="29">
        <f t="shared" si="0"/>
        <v>1659.59</v>
      </c>
      <c r="G17" s="12">
        <f t="shared" si="1"/>
        <v>1.8742178571620556E-3</v>
      </c>
    </row>
    <row r="18" spans="2:7" ht="14.25" thickTop="1" thickBot="1" x14ac:dyDescent="0.25">
      <c r="B18" s="49"/>
      <c r="C18" s="41" t="s">
        <v>34</v>
      </c>
      <c r="D18" s="3">
        <v>587.65</v>
      </c>
      <c r="E18" s="4"/>
      <c r="F18" s="29">
        <f t="shared" si="0"/>
        <v>587.65</v>
      </c>
      <c r="G18" s="12">
        <f t="shared" si="1"/>
        <v>6.636483250449098E-4</v>
      </c>
    </row>
    <row r="19" spans="2:7" ht="14.25" thickTop="1" thickBot="1" x14ac:dyDescent="0.25">
      <c r="B19" s="49"/>
      <c r="C19" s="41" t="s">
        <v>41</v>
      </c>
      <c r="D19" s="3">
        <v>6380.58</v>
      </c>
      <c r="E19" s="4">
        <v>23502.87</v>
      </c>
      <c r="F19" s="29">
        <f t="shared" si="0"/>
        <v>29883.449999999997</v>
      </c>
      <c r="G19" s="12">
        <f t="shared" si="1"/>
        <v>3.3748152027675164E-2</v>
      </c>
    </row>
    <row r="20" spans="2:7" ht="14.25" thickTop="1" thickBot="1" x14ac:dyDescent="0.25">
      <c r="B20" s="49"/>
      <c r="C20" s="41" t="s">
        <v>42</v>
      </c>
      <c r="D20" s="3">
        <v>86113.16</v>
      </c>
      <c r="E20" s="4">
        <v>92420.65</v>
      </c>
      <c r="F20" s="9">
        <f t="shared" si="0"/>
        <v>178533.81</v>
      </c>
      <c r="G20" s="12">
        <f t="shared" si="1"/>
        <v>0.20162284347891804</v>
      </c>
    </row>
    <row r="21" spans="2:7" ht="14.25" thickTop="1" thickBot="1" x14ac:dyDescent="0.25">
      <c r="B21" s="49"/>
      <c r="C21" s="41" t="s">
        <v>43</v>
      </c>
      <c r="D21" s="3">
        <v>82538.92</v>
      </c>
      <c r="E21" s="4">
        <v>96991.360000000001</v>
      </c>
      <c r="F21" s="9">
        <f t="shared" si="0"/>
        <v>179530.28</v>
      </c>
      <c r="G21" s="12">
        <f t="shared" si="1"/>
        <v>0.20274818279051082</v>
      </c>
    </row>
    <row r="22" spans="2:7" ht="14.25" thickTop="1" thickBot="1" x14ac:dyDescent="0.25">
      <c r="B22" s="49"/>
      <c r="C22" s="41" t="s">
        <v>44</v>
      </c>
      <c r="D22" s="3">
        <v>6571.53</v>
      </c>
      <c r="E22" s="4">
        <v>12965.59</v>
      </c>
      <c r="F22" s="29">
        <f t="shared" si="0"/>
        <v>19537.12</v>
      </c>
      <c r="G22" s="12">
        <f t="shared" si="1"/>
        <v>2.2063774294565488E-2</v>
      </c>
    </row>
    <row r="23" spans="2:7" ht="14.25" thickTop="1" thickBot="1" x14ac:dyDescent="0.25">
      <c r="B23" s="49"/>
      <c r="C23" s="41" t="s">
        <v>49</v>
      </c>
      <c r="D23" s="3">
        <v>2796.61</v>
      </c>
      <c r="E23" s="4">
        <v>3044</v>
      </c>
      <c r="F23" s="29">
        <f t="shared" si="0"/>
        <v>5840.6100000000006</v>
      </c>
      <c r="G23" s="12">
        <f t="shared" si="1"/>
        <v>6.5959517463465523E-3</v>
      </c>
    </row>
    <row r="24" spans="2:7" ht="14.25" thickTop="1" thickBot="1" x14ac:dyDescent="0.25">
      <c r="B24" s="49"/>
      <c r="C24" s="41" t="s">
        <v>50</v>
      </c>
      <c r="D24" s="3">
        <v>2314.42</v>
      </c>
      <c r="E24" s="4">
        <v>658.83</v>
      </c>
      <c r="F24" s="29">
        <f t="shared" si="0"/>
        <v>2973.25</v>
      </c>
      <c r="G24" s="12">
        <f t="shared" si="1"/>
        <v>3.3577680293368131E-3</v>
      </c>
    </row>
    <row r="25" spans="2:7" ht="14.25" thickTop="1" thickBot="1" x14ac:dyDescent="0.25">
      <c r="B25" s="49"/>
      <c r="C25" s="41" t="s">
        <v>56</v>
      </c>
      <c r="D25" s="3"/>
      <c r="E25" s="4">
        <v>98158.41</v>
      </c>
      <c r="F25" s="9">
        <f t="shared" si="0"/>
        <v>98158.41</v>
      </c>
      <c r="G25" s="12">
        <f t="shared" si="1"/>
        <v>0.11085282801935087</v>
      </c>
    </row>
    <row r="26" spans="2:7" ht="14.25" thickTop="1" thickBot="1" x14ac:dyDescent="0.25">
      <c r="B26" s="49"/>
      <c r="C26" s="41" t="s">
        <v>57</v>
      </c>
      <c r="D26" s="3">
        <v>6824.94</v>
      </c>
      <c r="E26" s="4">
        <v>5459.56</v>
      </c>
      <c r="F26" s="29">
        <f t="shared" si="0"/>
        <v>12284.5</v>
      </c>
      <c r="G26" s="12">
        <f t="shared" si="1"/>
        <v>1.3873203180488718E-2</v>
      </c>
    </row>
    <row r="27" spans="2:7" ht="14.25" thickTop="1" thickBot="1" x14ac:dyDescent="0.25">
      <c r="B27" s="49"/>
      <c r="C27" s="41" t="s">
        <v>58</v>
      </c>
      <c r="D27" s="3">
        <v>415.69</v>
      </c>
      <c r="E27" s="4">
        <v>650.92999999999995</v>
      </c>
      <c r="F27" s="29">
        <f t="shared" si="0"/>
        <v>1066.6199999999999</v>
      </c>
      <c r="G27" s="12">
        <f t="shared" si="1"/>
        <v>1.2045615186920815E-3</v>
      </c>
    </row>
    <row r="28" spans="2:7" ht="14.25" thickTop="1" thickBot="1" x14ac:dyDescent="0.25">
      <c r="B28" s="49"/>
      <c r="C28" s="41" t="s">
        <v>59</v>
      </c>
      <c r="D28" s="3">
        <v>7542.48</v>
      </c>
      <c r="E28" s="4">
        <v>3206.95</v>
      </c>
      <c r="F28" s="29">
        <f t="shared" si="0"/>
        <v>10749.43</v>
      </c>
      <c r="G28" s="12">
        <f t="shared" si="1"/>
        <v>1.2139608975899781E-2</v>
      </c>
    </row>
    <row r="29" spans="2:7" ht="14.25" thickTop="1" thickBot="1" x14ac:dyDescent="0.25">
      <c r="B29" s="49"/>
      <c r="C29" s="41" t="s">
        <v>61</v>
      </c>
      <c r="D29" s="3">
        <v>257.7</v>
      </c>
      <c r="E29" s="4">
        <v>5569.1</v>
      </c>
      <c r="F29" s="29">
        <f t="shared" si="0"/>
        <v>5826.8</v>
      </c>
      <c r="G29" s="12">
        <f t="shared" si="1"/>
        <v>6.5803557566096842E-3</v>
      </c>
    </row>
    <row r="30" spans="2:7" ht="14.25" thickTop="1" thickBot="1" x14ac:dyDescent="0.25">
      <c r="B30" s="49"/>
      <c r="C30" s="41" t="s">
        <v>62</v>
      </c>
      <c r="D30" s="3">
        <v>5735.12</v>
      </c>
      <c r="E30" s="4"/>
      <c r="F30" s="29">
        <f t="shared" si="0"/>
        <v>5735.12</v>
      </c>
      <c r="G30" s="12">
        <f t="shared" si="1"/>
        <v>6.4768191643521881E-3</v>
      </c>
    </row>
    <row r="31" spans="2:7" ht="14.25" thickTop="1" thickBot="1" x14ac:dyDescent="0.25">
      <c r="B31" s="49"/>
      <c r="C31" s="41" t="s">
        <v>64</v>
      </c>
      <c r="D31" s="3">
        <v>9820.2800000000007</v>
      </c>
      <c r="E31" s="4">
        <v>4942.84</v>
      </c>
      <c r="F31" s="29">
        <f t="shared" si="0"/>
        <v>14763.12</v>
      </c>
      <c r="G31" s="12">
        <f t="shared" si="1"/>
        <v>1.6672372773652702E-2</v>
      </c>
    </row>
    <row r="32" spans="2:7" ht="14.25" thickTop="1" thickBot="1" x14ac:dyDescent="0.25">
      <c r="B32" s="49"/>
      <c r="C32" s="41" t="s">
        <v>42</v>
      </c>
      <c r="D32" s="3">
        <v>2177.29</v>
      </c>
      <c r="E32" s="4">
        <v>2159.1799999999998</v>
      </c>
      <c r="F32" s="29">
        <f t="shared" si="0"/>
        <v>4336.4699999999993</v>
      </c>
      <c r="G32" s="12">
        <f t="shared" si="1"/>
        <v>4.8972875897345357E-3</v>
      </c>
    </row>
    <row r="33" spans="2:7" ht="14.25" thickTop="1" thickBot="1" x14ac:dyDescent="0.25">
      <c r="B33" s="49"/>
      <c r="C33" s="41" t="s">
        <v>164</v>
      </c>
      <c r="D33" s="3">
        <v>1642.5</v>
      </c>
      <c r="E33" s="4"/>
      <c r="F33" s="29">
        <f t="shared" si="0"/>
        <v>1642.5</v>
      </c>
      <c r="G33" s="12">
        <f t="shared" si="1"/>
        <v>1.854917678696953E-3</v>
      </c>
    </row>
    <row r="34" spans="2:7" ht="14.25" thickTop="1" thickBot="1" x14ac:dyDescent="0.25">
      <c r="B34" s="49"/>
      <c r="C34" s="41" t="s">
        <v>70</v>
      </c>
      <c r="D34" s="3">
        <v>2588.08</v>
      </c>
      <c r="E34" s="4">
        <v>8794.0400000000009</v>
      </c>
      <c r="F34" s="29">
        <f t="shared" si="0"/>
        <v>11382.12</v>
      </c>
      <c r="G34" s="12">
        <f t="shared" si="1"/>
        <v>1.2854122136408016E-2</v>
      </c>
    </row>
    <row r="35" spans="2:7" ht="14.25" thickTop="1" thickBot="1" x14ac:dyDescent="0.25">
      <c r="B35" s="49"/>
      <c r="C35" s="41" t="s">
        <v>71</v>
      </c>
      <c r="D35" s="3">
        <v>161.47999999999999</v>
      </c>
      <c r="E35" s="4">
        <v>247.04</v>
      </c>
      <c r="F35" s="29">
        <f t="shared" si="0"/>
        <v>408.52</v>
      </c>
      <c r="G35" s="12">
        <f t="shared" si="1"/>
        <v>4.6135218879834349E-4</v>
      </c>
    </row>
    <row r="36" spans="2:7" ht="14.25" thickTop="1" thickBot="1" x14ac:dyDescent="0.25">
      <c r="B36" s="49"/>
      <c r="C36" s="41" t="s">
        <v>72</v>
      </c>
      <c r="D36" s="3"/>
      <c r="E36" s="4">
        <v>3976.56</v>
      </c>
      <c r="F36" s="29">
        <f t="shared" si="0"/>
        <v>3976.56</v>
      </c>
      <c r="G36" s="12">
        <f t="shared" si="1"/>
        <v>4.4908319296189684E-3</v>
      </c>
    </row>
    <row r="37" spans="2:7" ht="14.25" thickTop="1" thickBot="1" x14ac:dyDescent="0.25">
      <c r="B37" s="49"/>
      <c r="C37" s="41" t="s">
        <v>73</v>
      </c>
      <c r="D37" s="3">
        <v>5277.57</v>
      </c>
      <c r="E37" s="4"/>
      <c r="F37" s="29">
        <f t="shared" si="0"/>
        <v>5277.57</v>
      </c>
      <c r="G37" s="12">
        <f t="shared" si="1"/>
        <v>5.9600961300217215E-3</v>
      </c>
    </row>
    <row r="38" spans="2:7" ht="14.25" thickTop="1" thickBot="1" x14ac:dyDescent="0.25">
      <c r="B38" s="49"/>
      <c r="C38" s="41" t="s">
        <v>74</v>
      </c>
      <c r="D38" s="3">
        <v>60.37</v>
      </c>
      <c r="E38" s="4"/>
      <c r="F38" s="29">
        <f t="shared" si="0"/>
        <v>60.37</v>
      </c>
      <c r="G38" s="12">
        <f t="shared" si="1"/>
        <v>6.8177400464496221E-5</v>
      </c>
    </row>
    <row r="39" spans="2:7" ht="14.25" thickTop="1" thickBot="1" x14ac:dyDescent="0.25">
      <c r="B39" s="49"/>
      <c r="C39" s="41" t="s">
        <v>77</v>
      </c>
      <c r="D39" s="3"/>
      <c r="E39" s="4">
        <v>3221.23</v>
      </c>
      <c r="F39" s="29">
        <f t="shared" si="0"/>
        <v>3221.23</v>
      </c>
      <c r="G39" s="12">
        <f t="shared" si="1"/>
        <v>3.6378182491013616E-3</v>
      </c>
    </row>
    <row r="40" spans="2:7" ht="14.25" thickTop="1" thickBot="1" x14ac:dyDescent="0.25">
      <c r="B40" s="49"/>
      <c r="C40" s="41" t="s">
        <v>67</v>
      </c>
      <c r="D40" s="3"/>
      <c r="E40" s="4">
        <v>788.74</v>
      </c>
      <c r="F40" s="29">
        <f t="shared" si="0"/>
        <v>788.74</v>
      </c>
      <c r="G40" s="12">
        <f t="shared" si="1"/>
        <v>8.9074445655734234E-4</v>
      </c>
    </row>
    <row r="41" spans="2:7" ht="14.25" thickTop="1" thickBot="1" x14ac:dyDescent="0.25">
      <c r="B41" s="49" t="s">
        <v>83</v>
      </c>
      <c r="C41" s="41" t="s">
        <v>6</v>
      </c>
      <c r="D41" s="3">
        <v>123120</v>
      </c>
      <c r="E41" s="4"/>
      <c r="F41" s="9">
        <f t="shared" si="0"/>
        <v>123120</v>
      </c>
      <c r="G41" s="12">
        <f t="shared" si="1"/>
        <v>0.1390425964086264</v>
      </c>
    </row>
    <row r="42" spans="2:7" ht="14.25" thickTop="1" thickBot="1" x14ac:dyDescent="0.25">
      <c r="B42" s="49"/>
      <c r="C42" s="41" t="s">
        <v>55</v>
      </c>
      <c r="D42" s="3">
        <v>14539.73</v>
      </c>
      <c r="E42" s="4">
        <v>39467.599999999999</v>
      </c>
      <c r="F42" s="9">
        <f t="shared" si="0"/>
        <v>54007.33</v>
      </c>
      <c r="G42" s="12">
        <f t="shared" si="1"/>
        <v>6.099187287441115E-2</v>
      </c>
    </row>
    <row r="43" spans="2:7" ht="13.5" thickTop="1" x14ac:dyDescent="0.2">
      <c r="B43" s="35"/>
      <c r="C43" s="13"/>
      <c r="D43" s="5">
        <f>SUM(D4:D42)</f>
        <v>404020.87</v>
      </c>
      <c r="E43" s="5">
        <f t="shared" ref="E43:F43" si="2">SUM(E4:E42)</f>
        <v>481463.16999999993</v>
      </c>
      <c r="F43" s="5">
        <f t="shared" si="2"/>
        <v>885484.04</v>
      </c>
      <c r="G43" s="36">
        <f>SUM(G4:G42)</f>
        <v>0.99999999999999989</v>
      </c>
    </row>
  </sheetData>
  <mergeCells count="3">
    <mergeCell ref="B1:G1"/>
    <mergeCell ref="B4:B40"/>
    <mergeCell ref="B41:B42"/>
  </mergeCells>
  <conditionalFormatting sqref="G4:G42">
    <cfRule type="cellIs" dxfId="4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zoomScale="80" zoomScaleNormal="80" workbookViewId="0"/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204</v>
      </c>
      <c r="C1" s="50"/>
      <c r="D1" s="50"/>
      <c r="E1" s="50"/>
      <c r="F1" s="50"/>
      <c r="G1" s="50"/>
    </row>
    <row r="3" spans="2:7" ht="14.25" customHeight="1" thickBot="1" x14ac:dyDescent="0.25">
      <c r="B3" s="31" t="s">
        <v>91</v>
      </c>
      <c r="C3" s="14" t="s">
        <v>88</v>
      </c>
      <c r="D3" s="25" t="s">
        <v>173</v>
      </c>
      <c r="E3" s="15" t="s">
        <v>1</v>
      </c>
      <c r="F3" s="15" t="s">
        <v>89</v>
      </c>
      <c r="G3" s="15" t="s">
        <v>92</v>
      </c>
    </row>
    <row r="4" spans="2:7" ht="14.25" customHeight="1" thickTop="1" thickBot="1" x14ac:dyDescent="0.25">
      <c r="B4" s="49" t="s">
        <v>188</v>
      </c>
      <c r="C4" s="41" t="s">
        <v>5</v>
      </c>
      <c r="D4" s="3">
        <v>789.62</v>
      </c>
      <c r="E4" s="4"/>
      <c r="F4" s="29">
        <f>SUM(D4,E4)</f>
        <v>789.62</v>
      </c>
      <c r="G4" s="12">
        <f>F4/$F$40</f>
        <v>8.3408607977070734E-4</v>
      </c>
    </row>
    <row r="5" spans="2:7" ht="14.25" thickTop="1" thickBot="1" x14ac:dyDescent="0.25">
      <c r="B5" s="49"/>
      <c r="C5" s="41" t="s">
        <v>8</v>
      </c>
      <c r="D5" s="3">
        <v>4054.05</v>
      </c>
      <c r="E5" s="4"/>
      <c r="F5" s="29">
        <f t="shared" ref="F5:F39" si="0">SUM(D5,E5)</f>
        <v>4054.05</v>
      </c>
      <c r="G5" s="12">
        <f t="shared" ref="G5:G39" si="1">F5/$F$40</f>
        <v>4.2823467892080195E-3</v>
      </c>
    </row>
    <row r="6" spans="2:7" ht="14.25" thickTop="1" thickBot="1" x14ac:dyDescent="0.25">
      <c r="B6" s="49"/>
      <c r="C6" s="41" t="s">
        <v>10</v>
      </c>
      <c r="D6" s="3"/>
      <c r="E6" s="4">
        <v>3972</v>
      </c>
      <c r="F6" s="29">
        <f t="shared" si="0"/>
        <v>3972</v>
      </c>
      <c r="G6" s="12">
        <f t="shared" si="1"/>
        <v>4.1956762858707348E-3</v>
      </c>
    </row>
    <row r="7" spans="2:7" ht="14.25" thickTop="1" thickBot="1" x14ac:dyDescent="0.25">
      <c r="B7" s="49"/>
      <c r="C7" s="41" t="s">
        <v>12</v>
      </c>
      <c r="D7" s="3"/>
      <c r="E7" s="4">
        <v>75.319999999999993</v>
      </c>
      <c r="F7" s="29">
        <f t="shared" si="0"/>
        <v>75.319999999999993</v>
      </c>
      <c r="G7" s="12">
        <f t="shared" si="1"/>
        <v>7.9561515068424902E-5</v>
      </c>
    </row>
    <row r="8" spans="2:7" ht="14.25" thickTop="1" thickBot="1" x14ac:dyDescent="0.25">
      <c r="B8" s="49"/>
      <c r="C8" s="41" t="s">
        <v>16</v>
      </c>
      <c r="D8" s="3"/>
      <c r="E8" s="4">
        <v>541.32000000000005</v>
      </c>
      <c r="F8" s="29">
        <f t="shared" si="0"/>
        <v>541.32000000000005</v>
      </c>
      <c r="G8" s="12">
        <f t="shared" si="1"/>
        <v>5.7180349624057062E-4</v>
      </c>
    </row>
    <row r="9" spans="2:7" ht="14.25" thickTop="1" thickBot="1" x14ac:dyDescent="0.25">
      <c r="B9" s="49"/>
      <c r="C9" s="41" t="s">
        <v>19</v>
      </c>
      <c r="D9" s="3"/>
      <c r="E9" s="4">
        <v>3147.89</v>
      </c>
      <c r="F9" s="29">
        <f t="shared" si="0"/>
        <v>3147.89</v>
      </c>
      <c r="G9" s="12">
        <f t="shared" si="1"/>
        <v>3.3251579616137028E-3</v>
      </c>
    </row>
    <row r="10" spans="2:7" ht="14.25" thickTop="1" thickBot="1" x14ac:dyDescent="0.25">
      <c r="B10" s="49"/>
      <c r="C10" s="41" t="s">
        <v>20</v>
      </c>
      <c r="D10" s="3">
        <v>168</v>
      </c>
      <c r="E10" s="4">
        <v>50114.63</v>
      </c>
      <c r="F10" s="9">
        <f t="shared" si="0"/>
        <v>50282.63</v>
      </c>
      <c r="G10" s="12">
        <f t="shared" si="1"/>
        <v>5.3114209033789619E-2</v>
      </c>
    </row>
    <row r="11" spans="2:7" ht="14.25" thickTop="1" thickBot="1" x14ac:dyDescent="0.25">
      <c r="B11" s="49"/>
      <c r="C11" s="41" t="s">
        <v>24</v>
      </c>
      <c r="D11" s="3"/>
      <c r="E11" s="4">
        <v>455.4</v>
      </c>
      <c r="F11" s="29">
        <f t="shared" si="0"/>
        <v>455.4</v>
      </c>
      <c r="G11" s="12">
        <f t="shared" si="1"/>
        <v>4.8104506057037574E-4</v>
      </c>
    </row>
    <row r="12" spans="2:7" ht="14.25" thickTop="1" thickBot="1" x14ac:dyDescent="0.25">
      <c r="B12" s="49"/>
      <c r="C12" s="41" t="s">
        <v>25</v>
      </c>
      <c r="D12" s="3"/>
      <c r="E12" s="4">
        <v>23326.45</v>
      </c>
      <c r="F12" s="29">
        <f t="shared" si="0"/>
        <v>23326.45</v>
      </c>
      <c r="G12" s="12">
        <f t="shared" si="1"/>
        <v>2.4640038544448489E-2</v>
      </c>
    </row>
    <row r="13" spans="2:7" ht="14.25" thickTop="1" thickBot="1" x14ac:dyDescent="0.25">
      <c r="B13" s="49"/>
      <c r="C13" s="41" t="s">
        <v>26</v>
      </c>
      <c r="D13" s="3">
        <v>1000</v>
      </c>
      <c r="E13" s="4">
        <v>3046.06</v>
      </c>
      <c r="F13" s="29">
        <f t="shared" si="0"/>
        <v>4046.06</v>
      </c>
      <c r="G13" s="12">
        <f t="shared" si="1"/>
        <v>4.2739068462261188E-3</v>
      </c>
    </row>
    <row r="14" spans="2:7" ht="14.25" thickTop="1" thickBot="1" x14ac:dyDescent="0.25">
      <c r="B14" s="49"/>
      <c r="C14" s="41" t="s">
        <v>27</v>
      </c>
      <c r="D14" s="3"/>
      <c r="E14" s="4">
        <v>25858.880000000001</v>
      </c>
      <c r="F14" s="29">
        <f t="shared" si="0"/>
        <v>25858.880000000001</v>
      </c>
      <c r="G14" s="12">
        <f t="shared" si="1"/>
        <v>2.7315077944405092E-2</v>
      </c>
    </row>
    <row r="15" spans="2:7" ht="14.25" thickTop="1" thickBot="1" x14ac:dyDescent="0.25">
      <c r="B15" s="49"/>
      <c r="C15" s="41" t="s">
        <v>29</v>
      </c>
      <c r="D15" s="3"/>
      <c r="E15" s="4">
        <v>29374.68</v>
      </c>
      <c r="F15" s="29">
        <f t="shared" si="0"/>
        <v>29374.68</v>
      </c>
      <c r="G15" s="12">
        <f t="shared" si="1"/>
        <v>3.1028864119093998E-2</v>
      </c>
    </row>
    <row r="16" spans="2:7" ht="14.25" thickTop="1" thickBot="1" x14ac:dyDescent="0.25">
      <c r="B16" s="49"/>
      <c r="C16" s="41" t="s">
        <v>196</v>
      </c>
      <c r="D16" s="3"/>
      <c r="E16" s="4">
        <v>10432.75</v>
      </c>
      <c r="F16" s="29">
        <f t="shared" si="0"/>
        <v>10432.75</v>
      </c>
      <c r="G16" s="12">
        <f t="shared" si="1"/>
        <v>1.1020252208312665E-2</v>
      </c>
    </row>
    <row r="17" spans="2:7" ht="14.25" thickTop="1" thickBot="1" x14ac:dyDescent="0.25">
      <c r="B17" s="49"/>
      <c r="C17" s="41" t="s">
        <v>32</v>
      </c>
      <c r="D17" s="3"/>
      <c r="E17" s="4">
        <v>6718.03</v>
      </c>
      <c r="F17" s="29">
        <f t="shared" si="0"/>
        <v>6718.03</v>
      </c>
      <c r="G17" s="12">
        <f t="shared" si="1"/>
        <v>7.0963441990856422E-3</v>
      </c>
    </row>
    <row r="18" spans="2:7" ht="14.25" thickTop="1" thickBot="1" x14ac:dyDescent="0.25">
      <c r="B18" s="49"/>
      <c r="C18" s="41" t="s">
        <v>160</v>
      </c>
      <c r="D18" s="3">
        <v>1200</v>
      </c>
      <c r="E18" s="4"/>
      <c r="F18" s="29">
        <f t="shared" si="0"/>
        <v>1200</v>
      </c>
      <c r="G18" s="12">
        <f t="shared" si="1"/>
        <v>1.2675759171814909E-3</v>
      </c>
    </row>
    <row r="19" spans="2:7" ht="14.25" thickTop="1" thickBot="1" x14ac:dyDescent="0.25">
      <c r="B19" s="49"/>
      <c r="C19" s="41" t="s">
        <v>41</v>
      </c>
      <c r="D19" s="3">
        <v>90665.83</v>
      </c>
      <c r="E19" s="4">
        <v>32000.27</v>
      </c>
      <c r="F19" s="9">
        <f t="shared" si="0"/>
        <v>122666.1</v>
      </c>
      <c r="G19" s="12">
        <f t="shared" si="1"/>
        <v>0.12957382851214708</v>
      </c>
    </row>
    <row r="20" spans="2:7" ht="14.25" thickTop="1" thickBot="1" x14ac:dyDescent="0.25">
      <c r="B20" s="49"/>
      <c r="C20" s="41" t="s">
        <v>42</v>
      </c>
      <c r="D20" s="3">
        <v>71351.570000000007</v>
      </c>
      <c r="E20" s="4">
        <v>58895.79</v>
      </c>
      <c r="F20" s="9">
        <f t="shared" si="0"/>
        <v>130247.36000000002</v>
      </c>
      <c r="G20" s="12">
        <f t="shared" si="1"/>
        <v>0.13758201401038989</v>
      </c>
    </row>
    <row r="21" spans="2:7" ht="14.25" thickTop="1" thickBot="1" x14ac:dyDescent="0.25">
      <c r="B21" s="49"/>
      <c r="C21" s="41" t="s">
        <v>43</v>
      </c>
      <c r="D21" s="3">
        <v>42069.919999999998</v>
      </c>
      <c r="E21" s="4">
        <v>15530.02</v>
      </c>
      <c r="F21" s="9">
        <f t="shared" si="0"/>
        <v>57599.94</v>
      </c>
      <c r="G21" s="12">
        <f t="shared" si="1"/>
        <v>6.0843580645915704E-2</v>
      </c>
    </row>
    <row r="22" spans="2:7" ht="14.25" thickTop="1" thickBot="1" x14ac:dyDescent="0.25">
      <c r="B22" s="49"/>
      <c r="C22" s="41" t="s">
        <v>44</v>
      </c>
      <c r="D22" s="3"/>
      <c r="E22" s="4">
        <v>40147.980000000003</v>
      </c>
      <c r="F22" s="29">
        <f t="shared" si="0"/>
        <v>40147.980000000003</v>
      </c>
      <c r="G22" s="12">
        <f t="shared" si="1"/>
        <v>4.2408843809570128E-2</v>
      </c>
    </row>
    <row r="23" spans="2:7" ht="14.25" thickTop="1" thickBot="1" x14ac:dyDescent="0.25">
      <c r="B23" s="49"/>
      <c r="C23" s="41" t="s">
        <v>160</v>
      </c>
      <c r="D23" s="3"/>
      <c r="E23" s="4">
        <v>17500</v>
      </c>
      <c r="F23" s="29">
        <f t="shared" si="0"/>
        <v>17500</v>
      </c>
      <c r="G23" s="12">
        <f t="shared" si="1"/>
        <v>1.8485482125563408E-2</v>
      </c>
    </row>
    <row r="24" spans="2:7" ht="14.25" thickTop="1" thickBot="1" x14ac:dyDescent="0.25">
      <c r="B24" s="49"/>
      <c r="C24" s="41" t="s">
        <v>50</v>
      </c>
      <c r="D24" s="3"/>
      <c r="E24" s="4">
        <v>740</v>
      </c>
      <c r="F24" s="29">
        <f t="shared" si="0"/>
        <v>740</v>
      </c>
      <c r="G24" s="12">
        <f t="shared" si="1"/>
        <v>7.8167181559525274E-4</v>
      </c>
    </row>
    <row r="25" spans="2:7" ht="14.25" thickTop="1" thickBot="1" x14ac:dyDescent="0.25">
      <c r="B25" s="49"/>
      <c r="C25" s="41" t="s">
        <v>56</v>
      </c>
      <c r="D25" s="3">
        <v>32954.980000000003</v>
      </c>
      <c r="E25" s="4">
        <v>21250.09</v>
      </c>
      <c r="F25" s="9">
        <f t="shared" si="0"/>
        <v>54205.070000000007</v>
      </c>
      <c r="G25" s="12">
        <f t="shared" si="1"/>
        <v>5.725753443428077E-2</v>
      </c>
    </row>
    <row r="26" spans="2:7" ht="14.25" thickTop="1" thickBot="1" x14ac:dyDescent="0.25">
      <c r="B26" s="49"/>
      <c r="C26" s="41" t="s">
        <v>58</v>
      </c>
      <c r="D26" s="3">
        <v>120.13</v>
      </c>
      <c r="E26" s="4"/>
      <c r="F26" s="29">
        <f t="shared" si="0"/>
        <v>120.13</v>
      </c>
      <c r="G26" s="12">
        <f t="shared" si="1"/>
        <v>1.2689491244251042E-4</v>
      </c>
    </row>
    <row r="27" spans="2:7" ht="14.25" thickTop="1" thickBot="1" x14ac:dyDescent="0.25">
      <c r="B27" s="49"/>
      <c r="C27" s="41" t="s">
        <v>59</v>
      </c>
      <c r="D27" s="3">
        <v>7555</v>
      </c>
      <c r="E27" s="4"/>
      <c r="F27" s="29">
        <f t="shared" si="0"/>
        <v>7555</v>
      </c>
      <c r="G27" s="12">
        <f t="shared" si="1"/>
        <v>7.9804467119218032E-3</v>
      </c>
    </row>
    <row r="28" spans="2:7" ht="14.25" thickTop="1" thickBot="1" x14ac:dyDescent="0.25">
      <c r="B28" s="49"/>
      <c r="C28" s="41" t="s">
        <v>61</v>
      </c>
      <c r="D28" s="3"/>
      <c r="E28" s="4">
        <v>218.65</v>
      </c>
      <c r="F28" s="29">
        <f t="shared" si="0"/>
        <v>218.65</v>
      </c>
      <c r="G28" s="12">
        <f t="shared" si="1"/>
        <v>2.3096289524311082E-4</v>
      </c>
    </row>
    <row r="29" spans="2:7" ht="14.25" thickTop="1" thickBot="1" x14ac:dyDescent="0.25">
      <c r="B29" s="49"/>
      <c r="C29" s="41" t="s">
        <v>63</v>
      </c>
      <c r="D29" s="3"/>
      <c r="E29" s="4">
        <v>398.72</v>
      </c>
      <c r="F29" s="29">
        <f t="shared" si="0"/>
        <v>398.72</v>
      </c>
      <c r="G29" s="12">
        <f t="shared" si="1"/>
        <v>4.2117322474883673E-4</v>
      </c>
    </row>
    <row r="30" spans="2:7" ht="14.25" thickTop="1" thickBot="1" x14ac:dyDescent="0.25">
      <c r="B30" s="49"/>
      <c r="C30" s="41" t="s">
        <v>64</v>
      </c>
      <c r="D30" s="3">
        <v>15952.1</v>
      </c>
      <c r="E30" s="4">
        <v>3906.58</v>
      </c>
      <c r="F30" s="29">
        <f t="shared" si="0"/>
        <v>19858.68</v>
      </c>
      <c r="G30" s="12">
        <f t="shared" si="1"/>
        <v>2.0976987095844776E-2</v>
      </c>
    </row>
    <row r="31" spans="2:7" ht="14.25" thickTop="1" thickBot="1" x14ac:dyDescent="0.25">
      <c r="B31" s="49"/>
      <c r="C31" s="41" t="s">
        <v>40</v>
      </c>
      <c r="D31" s="3"/>
      <c r="E31" s="4">
        <v>399.48</v>
      </c>
      <c r="F31" s="29">
        <f t="shared" si="0"/>
        <v>399.48</v>
      </c>
      <c r="G31" s="12">
        <f t="shared" si="1"/>
        <v>4.2197602282971833E-4</v>
      </c>
    </row>
    <row r="32" spans="2:7" ht="14.25" thickTop="1" thickBot="1" x14ac:dyDescent="0.25">
      <c r="B32" s="49"/>
      <c r="C32" s="41" t="s">
        <v>164</v>
      </c>
      <c r="D32" s="3">
        <v>117</v>
      </c>
      <c r="E32" s="4"/>
      <c r="F32" s="29">
        <f t="shared" si="0"/>
        <v>117</v>
      </c>
      <c r="G32" s="12">
        <f t="shared" si="1"/>
        <v>1.2358865192519536E-4</v>
      </c>
    </row>
    <row r="33" spans="2:7" ht="14.25" thickTop="1" thickBot="1" x14ac:dyDescent="0.25">
      <c r="B33" s="49"/>
      <c r="C33" s="41" t="s">
        <v>72</v>
      </c>
      <c r="D33" s="3"/>
      <c r="E33" s="4">
        <v>1464.1</v>
      </c>
      <c r="F33" s="29">
        <f t="shared" si="0"/>
        <v>1464.1</v>
      </c>
      <c r="G33" s="12">
        <f t="shared" si="1"/>
        <v>1.5465482502878506E-3</v>
      </c>
    </row>
    <row r="34" spans="2:7" ht="14.25" thickTop="1" thickBot="1" x14ac:dyDescent="0.25">
      <c r="B34" s="49" t="s">
        <v>83</v>
      </c>
      <c r="C34" s="41" t="s">
        <v>6</v>
      </c>
      <c r="D34" s="3">
        <v>58880</v>
      </c>
      <c r="E34" s="4"/>
      <c r="F34" s="9">
        <f t="shared" si="0"/>
        <v>58880</v>
      </c>
      <c r="G34" s="12">
        <f t="shared" si="1"/>
        <v>6.2195725003038486E-2</v>
      </c>
    </row>
    <row r="35" spans="2:7" ht="14.25" thickTop="1" thickBot="1" x14ac:dyDescent="0.25">
      <c r="B35" s="49"/>
      <c r="C35" s="41" t="s">
        <v>12</v>
      </c>
      <c r="D35" s="3">
        <v>7583.69</v>
      </c>
      <c r="E35" s="4">
        <v>16236.76</v>
      </c>
      <c r="F35" s="29">
        <f t="shared" si="0"/>
        <v>23820.45</v>
      </c>
      <c r="G35" s="12">
        <f t="shared" si="1"/>
        <v>2.5161857297021539E-2</v>
      </c>
    </row>
    <row r="36" spans="2:7" ht="14.25" thickTop="1" thickBot="1" x14ac:dyDescent="0.25">
      <c r="B36" s="49"/>
      <c r="C36" s="41" t="s">
        <v>23</v>
      </c>
      <c r="D36" s="3">
        <v>1849</v>
      </c>
      <c r="E36" s="4"/>
      <c r="F36" s="29">
        <f t="shared" si="0"/>
        <v>1849</v>
      </c>
      <c r="G36" s="12">
        <f t="shared" si="1"/>
        <v>1.953123225723814E-3</v>
      </c>
    </row>
    <row r="37" spans="2:7" ht="14.25" thickTop="1" thickBot="1" x14ac:dyDescent="0.25">
      <c r="B37" s="49"/>
      <c r="C37" s="41" t="s">
        <v>30</v>
      </c>
      <c r="D37" s="3"/>
      <c r="E37" s="4">
        <v>628.15</v>
      </c>
      <c r="F37" s="29">
        <f t="shared" si="0"/>
        <v>628.15</v>
      </c>
      <c r="G37" s="12">
        <f t="shared" si="1"/>
        <v>6.6352317698129459E-4</v>
      </c>
    </row>
    <row r="38" spans="2:7" ht="14.25" thickTop="1" thickBot="1" x14ac:dyDescent="0.25">
      <c r="B38" s="49"/>
      <c r="C38" s="41" t="s">
        <v>43</v>
      </c>
      <c r="D38" s="3">
        <v>72128.070000000007</v>
      </c>
      <c r="E38" s="4">
        <v>23290.44</v>
      </c>
      <c r="F38" s="9">
        <f t="shared" si="0"/>
        <v>95418.510000000009</v>
      </c>
      <c r="G38" s="12">
        <f t="shared" si="1"/>
        <v>0.10079183777445105</v>
      </c>
    </row>
    <row r="39" spans="2:7" ht="14.25" thickTop="1" thickBot="1" x14ac:dyDescent="0.25">
      <c r="B39" s="49"/>
      <c r="C39" s="41" t="s">
        <v>84</v>
      </c>
      <c r="D39" s="3">
        <v>90961.37</v>
      </c>
      <c r="E39" s="4">
        <v>57618.09</v>
      </c>
      <c r="F39" s="9">
        <f t="shared" si="0"/>
        <v>148579.46</v>
      </c>
      <c r="G39" s="12">
        <f t="shared" si="1"/>
        <v>0.15694645440319219</v>
      </c>
    </row>
    <row r="40" spans="2:7" ht="13.5" thickTop="1" x14ac:dyDescent="0.2">
      <c r="B40" s="35"/>
      <c r="C40" s="13"/>
      <c r="D40" s="5">
        <f>SUM(D4:D39)</f>
        <v>499400.33</v>
      </c>
      <c r="E40" s="5">
        <f t="shared" ref="E40:F40" si="2">SUM(E4:E39)</f>
        <v>447288.53</v>
      </c>
      <c r="F40" s="5">
        <f t="shared" si="2"/>
        <v>946688.86</v>
      </c>
      <c r="G40" s="36">
        <f>SUM(G4:G39)</f>
        <v>1.0000000000000002</v>
      </c>
    </row>
  </sheetData>
  <mergeCells count="3">
    <mergeCell ref="B1:G1"/>
    <mergeCell ref="B4:B33"/>
    <mergeCell ref="B34:B39"/>
  </mergeCells>
  <conditionalFormatting sqref="G4:G39">
    <cfRule type="cellIs" dxfId="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1"/>
  <sheetViews>
    <sheetView showGridLines="0" zoomScale="80" zoomScaleNormal="80" workbookViewId="0"/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204</v>
      </c>
      <c r="C1" s="50"/>
      <c r="D1" s="50"/>
      <c r="E1" s="50"/>
      <c r="F1" s="50"/>
      <c r="G1" s="50"/>
    </row>
    <row r="3" spans="2:7" ht="14.25" customHeight="1" thickBot="1" x14ac:dyDescent="0.25">
      <c r="B3" s="31" t="s">
        <v>91</v>
      </c>
      <c r="C3" s="14" t="s">
        <v>88</v>
      </c>
      <c r="D3" s="25" t="s">
        <v>173</v>
      </c>
      <c r="E3" s="15" t="s">
        <v>1</v>
      </c>
      <c r="F3" s="15" t="s">
        <v>89</v>
      </c>
      <c r="G3" s="15" t="s">
        <v>92</v>
      </c>
    </row>
    <row r="4" spans="2:7" ht="14.25" customHeight="1" thickTop="1" thickBot="1" x14ac:dyDescent="0.25">
      <c r="B4" s="49" t="s">
        <v>188</v>
      </c>
      <c r="C4" s="41" t="s">
        <v>5</v>
      </c>
      <c r="D4" s="3">
        <v>2670.16</v>
      </c>
      <c r="E4" s="4"/>
      <c r="F4" s="29">
        <f>SUM(D4,E4)</f>
        <v>2670.16</v>
      </c>
      <c r="G4" s="12">
        <f>F4/$F$41</f>
        <v>3.9561898526640207E-3</v>
      </c>
    </row>
    <row r="5" spans="2:7" ht="14.25" thickTop="1" thickBot="1" x14ac:dyDescent="0.25">
      <c r="B5" s="49"/>
      <c r="C5" s="41" t="s">
        <v>18</v>
      </c>
      <c r="D5" s="3">
        <v>1566.76</v>
      </c>
      <c r="E5" s="4"/>
      <c r="F5" s="29">
        <f t="shared" ref="F5:F40" si="0">SUM(D5,E5)</f>
        <v>1566.76</v>
      </c>
      <c r="G5" s="12">
        <f t="shared" ref="G5:G40" si="1">F5/$F$41</f>
        <v>2.3213590247625165E-3</v>
      </c>
    </row>
    <row r="6" spans="2:7" ht="14.25" thickTop="1" thickBot="1" x14ac:dyDescent="0.25">
      <c r="B6" s="49"/>
      <c r="C6" s="41" t="s">
        <v>19</v>
      </c>
      <c r="D6" s="3">
        <v>699.8</v>
      </c>
      <c r="E6" s="4">
        <v>3004.03</v>
      </c>
      <c r="F6" s="29">
        <f t="shared" si="0"/>
        <v>3703.83</v>
      </c>
      <c r="G6" s="12">
        <f t="shared" si="1"/>
        <v>5.4877066025978147E-3</v>
      </c>
    </row>
    <row r="7" spans="2:7" ht="14.25" thickTop="1" thickBot="1" x14ac:dyDescent="0.25">
      <c r="B7" s="49"/>
      <c r="C7" s="41" t="s">
        <v>20</v>
      </c>
      <c r="D7" s="3">
        <v>2989.1</v>
      </c>
      <c r="E7" s="4"/>
      <c r="F7" s="29">
        <f t="shared" si="0"/>
        <v>2989.1</v>
      </c>
      <c r="G7" s="12">
        <f t="shared" si="1"/>
        <v>4.4287410075044284E-3</v>
      </c>
    </row>
    <row r="8" spans="2:7" ht="14.25" thickTop="1" thickBot="1" x14ac:dyDescent="0.25">
      <c r="B8" s="49"/>
      <c r="C8" s="41" t="s">
        <v>24</v>
      </c>
      <c r="D8" s="3"/>
      <c r="E8" s="4">
        <v>11</v>
      </c>
      <c r="F8" s="29">
        <f t="shared" si="0"/>
        <v>11</v>
      </c>
      <c r="G8" s="12">
        <f t="shared" si="1"/>
        <v>1.6297932850205319E-5</v>
      </c>
    </row>
    <row r="9" spans="2:7" ht="14.25" thickTop="1" thickBot="1" x14ac:dyDescent="0.25">
      <c r="B9" s="49"/>
      <c r="C9" s="41" t="s">
        <v>25</v>
      </c>
      <c r="D9" s="3">
        <v>1327.07</v>
      </c>
      <c r="E9" s="4">
        <v>5342.72</v>
      </c>
      <c r="F9" s="29">
        <f t="shared" si="0"/>
        <v>6669.79</v>
      </c>
      <c r="G9" s="12">
        <f t="shared" si="1"/>
        <v>9.8821626859064478E-3</v>
      </c>
    </row>
    <row r="10" spans="2:7" ht="14.25" thickTop="1" thickBot="1" x14ac:dyDescent="0.25">
      <c r="B10" s="49"/>
      <c r="C10" s="41" t="s">
        <v>27</v>
      </c>
      <c r="D10" s="3">
        <v>53.35</v>
      </c>
      <c r="E10" s="4">
        <v>392.39</v>
      </c>
      <c r="F10" s="29">
        <f t="shared" si="0"/>
        <v>445.74</v>
      </c>
      <c r="G10" s="12">
        <f t="shared" si="1"/>
        <v>6.6042187169550171E-4</v>
      </c>
    </row>
    <row r="11" spans="2:7" ht="14.25" thickTop="1" thickBot="1" x14ac:dyDescent="0.25">
      <c r="B11" s="49"/>
      <c r="C11" s="41" t="s">
        <v>206</v>
      </c>
      <c r="D11" s="3">
        <v>949.6</v>
      </c>
      <c r="E11" s="4"/>
      <c r="F11" s="29">
        <f t="shared" si="0"/>
        <v>949.6</v>
      </c>
      <c r="G11" s="12">
        <f t="shared" si="1"/>
        <v>1.4069560940504519E-3</v>
      </c>
    </row>
    <row r="12" spans="2:7" ht="14.25" thickTop="1" thickBot="1" x14ac:dyDescent="0.25">
      <c r="B12" s="49"/>
      <c r="C12" s="41" t="s">
        <v>29</v>
      </c>
      <c r="D12" s="3"/>
      <c r="E12" s="4">
        <v>4276.74</v>
      </c>
      <c r="F12" s="29">
        <f t="shared" si="0"/>
        <v>4276.74</v>
      </c>
      <c r="G12" s="12">
        <f t="shared" si="1"/>
        <v>6.3365473943442809E-3</v>
      </c>
    </row>
    <row r="13" spans="2:7" ht="14.25" thickTop="1" thickBot="1" x14ac:dyDescent="0.25">
      <c r="B13" s="49"/>
      <c r="C13" s="41" t="s">
        <v>30</v>
      </c>
      <c r="D13" s="3"/>
      <c r="E13" s="4">
        <v>261.08</v>
      </c>
      <c r="F13" s="29">
        <f t="shared" si="0"/>
        <v>261.08</v>
      </c>
      <c r="G13" s="12">
        <f t="shared" si="1"/>
        <v>3.8682402804832763E-4</v>
      </c>
    </row>
    <row r="14" spans="2:7" ht="14.25" thickTop="1" thickBot="1" x14ac:dyDescent="0.25">
      <c r="B14" s="49"/>
      <c r="C14" s="41" t="s">
        <v>31</v>
      </c>
      <c r="D14" s="3"/>
      <c r="E14" s="4">
        <v>865</v>
      </c>
      <c r="F14" s="29">
        <f t="shared" si="0"/>
        <v>865</v>
      </c>
      <c r="G14" s="12">
        <f t="shared" si="1"/>
        <v>1.2816101741297819E-3</v>
      </c>
    </row>
    <row r="15" spans="2:7" ht="14.25" thickTop="1" thickBot="1" x14ac:dyDescent="0.25">
      <c r="B15" s="49"/>
      <c r="C15" s="41" t="s">
        <v>32</v>
      </c>
      <c r="D15" s="3"/>
      <c r="E15" s="4">
        <v>540</v>
      </c>
      <c r="F15" s="29">
        <f t="shared" si="0"/>
        <v>540</v>
      </c>
      <c r="G15" s="12">
        <f t="shared" si="1"/>
        <v>8.0008033991917017E-4</v>
      </c>
    </row>
    <row r="16" spans="2:7" ht="14.25" thickTop="1" thickBot="1" x14ac:dyDescent="0.25">
      <c r="B16" s="49"/>
      <c r="C16" s="41" t="s">
        <v>33</v>
      </c>
      <c r="D16" s="3">
        <v>3582</v>
      </c>
      <c r="E16" s="4"/>
      <c r="F16" s="29">
        <f t="shared" si="0"/>
        <v>3582</v>
      </c>
      <c r="G16" s="12">
        <f t="shared" si="1"/>
        <v>5.3071995881304951E-3</v>
      </c>
    </row>
    <row r="17" spans="2:7" ht="14.25" thickTop="1" thickBot="1" x14ac:dyDescent="0.25">
      <c r="B17" s="49"/>
      <c r="C17" s="41" t="s">
        <v>34</v>
      </c>
      <c r="D17" s="3">
        <v>833.6</v>
      </c>
      <c r="E17" s="4"/>
      <c r="F17" s="29">
        <f t="shared" si="0"/>
        <v>833.6</v>
      </c>
      <c r="G17" s="12">
        <f t="shared" si="1"/>
        <v>1.2350869839937411E-3</v>
      </c>
    </row>
    <row r="18" spans="2:7" ht="14.25" thickTop="1" thickBot="1" x14ac:dyDescent="0.25">
      <c r="B18" s="49"/>
      <c r="C18" s="41" t="s">
        <v>159</v>
      </c>
      <c r="D18" s="3">
        <v>1930.13</v>
      </c>
      <c r="E18" s="4">
        <v>123.55</v>
      </c>
      <c r="F18" s="29">
        <f t="shared" si="0"/>
        <v>2053.6800000000003</v>
      </c>
      <c r="G18" s="12">
        <f t="shared" si="1"/>
        <v>3.042794430528151E-3</v>
      </c>
    </row>
    <row r="19" spans="2:7" ht="14.25" thickTop="1" thickBot="1" x14ac:dyDescent="0.25">
      <c r="B19" s="49"/>
      <c r="C19" s="41" t="s">
        <v>41</v>
      </c>
      <c r="D19" s="3">
        <v>39283.550000000003</v>
      </c>
      <c r="E19" s="4">
        <v>22022.66</v>
      </c>
      <c r="F19" s="9">
        <f t="shared" si="0"/>
        <v>61306.210000000006</v>
      </c>
      <c r="G19" s="12">
        <f t="shared" si="1"/>
        <v>9.0833135807325979E-2</v>
      </c>
    </row>
    <row r="20" spans="2:7" ht="14.25" thickTop="1" thickBot="1" x14ac:dyDescent="0.25">
      <c r="B20" s="49"/>
      <c r="C20" s="41" t="s">
        <v>42</v>
      </c>
      <c r="D20" s="3">
        <v>51905.65</v>
      </c>
      <c r="E20" s="4">
        <v>21528.05</v>
      </c>
      <c r="F20" s="9">
        <f t="shared" si="0"/>
        <v>73433.7</v>
      </c>
      <c r="G20" s="12">
        <f t="shared" si="1"/>
        <v>0.10880159195837474</v>
      </c>
    </row>
    <row r="21" spans="2:7" ht="14.25" thickTop="1" thickBot="1" x14ac:dyDescent="0.25">
      <c r="B21" s="49"/>
      <c r="C21" s="41" t="s">
        <v>43</v>
      </c>
      <c r="D21" s="3">
        <v>121322.06</v>
      </c>
      <c r="E21" s="4">
        <v>72809.38</v>
      </c>
      <c r="F21" s="9">
        <f t="shared" si="0"/>
        <v>194131.44</v>
      </c>
      <c r="G21" s="12">
        <f t="shared" si="1"/>
        <v>0.2876310157485148</v>
      </c>
    </row>
    <row r="22" spans="2:7" ht="14.25" thickTop="1" thickBot="1" x14ac:dyDescent="0.25">
      <c r="B22" s="49"/>
      <c r="C22" s="41" t="s">
        <v>38</v>
      </c>
      <c r="D22" s="3"/>
      <c r="E22" s="4">
        <v>3300</v>
      </c>
      <c r="F22" s="29">
        <f t="shared" si="0"/>
        <v>3300</v>
      </c>
      <c r="G22" s="12">
        <f t="shared" si="1"/>
        <v>4.8893798550615954E-3</v>
      </c>
    </row>
    <row r="23" spans="2:7" ht="14.25" thickTop="1" thickBot="1" x14ac:dyDescent="0.25">
      <c r="B23" s="49"/>
      <c r="C23" s="41" t="s">
        <v>49</v>
      </c>
      <c r="D23" s="3"/>
      <c r="E23" s="4">
        <v>25854.16</v>
      </c>
      <c r="F23" s="29">
        <f t="shared" si="0"/>
        <v>25854.16</v>
      </c>
      <c r="G23" s="12">
        <f t="shared" si="1"/>
        <v>3.830630577986039E-2</v>
      </c>
    </row>
    <row r="24" spans="2:7" ht="14.25" thickTop="1" thickBot="1" x14ac:dyDescent="0.25">
      <c r="B24" s="49"/>
      <c r="C24" s="41" t="s">
        <v>50</v>
      </c>
      <c r="D24" s="3">
        <v>10436.42</v>
      </c>
      <c r="E24" s="4">
        <v>15250.47</v>
      </c>
      <c r="F24" s="29">
        <f t="shared" si="0"/>
        <v>25686.89</v>
      </c>
      <c r="G24" s="12">
        <f t="shared" si="1"/>
        <v>3.805847348641913E-2</v>
      </c>
    </row>
    <row r="25" spans="2:7" ht="14.25" thickTop="1" thickBot="1" x14ac:dyDescent="0.25">
      <c r="B25" s="49"/>
      <c r="C25" s="41" t="s">
        <v>162</v>
      </c>
      <c r="D25" s="3">
        <v>536.12</v>
      </c>
      <c r="E25" s="4"/>
      <c r="F25" s="29">
        <f t="shared" si="0"/>
        <v>536.12</v>
      </c>
      <c r="G25" s="12">
        <f t="shared" si="1"/>
        <v>7.9433161451382503E-4</v>
      </c>
    </row>
    <row r="26" spans="2:7" ht="14.25" thickTop="1" thickBot="1" x14ac:dyDescent="0.25">
      <c r="B26" s="49"/>
      <c r="C26" s="41" t="s">
        <v>56</v>
      </c>
      <c r="D26" s="3">
        <v>82251.3</v>
      </c>
      <c r="E26" s="4">
        <v>19461.87</v>
      </c>
      <c r="F26" s="9">
        <f t="shared" si="0"/>
        <v>101713.17</v>
      </c>
      <c r="G26" s="12">
        <f t="shared" si="1"/>
        <v>0.15070131042195617</v>
      </c>
    </row>
    <row r="27" spans="2:7" ht="14.25" thickTop="1" thickBot="1" x14ac:dyDescent="0.25">
      <c r="B27" s="49"/>
      <c r="C27" s="41" t="s">
        <v>57</v>
      </c>
      <c r="D27" s="3">
        <v>2989.34</v>
      </c>
      <c r="E27" s="4">
        <v>8062.31</v>
      </c>
      <c r="F27" s="29">
        <f t="shared" si="0"/>
        <v>11051.650000000001</v>
      </c>
      <c r="G27" s="12">
        <f t="shared" si="1"/>
        <v>1.637445905308833E-2</v>
      </c>
    </row>
    <row r="28" spans="2:7" ht="14.25" thickTop="1" thickBot="1" x14ac:dyDescent="0.25">
      <c r="B28" s="49"/>
      <c r="C28" s="41" t="s">
        <v>58</v>
      </c>
      <c r="D28" s="3"/>
      <c r="E28" s="4">
        <v>726.21</v>
      </c>
      <c r="F28" s="29">
        <f t="shared" si="0"/>
        <v>726.21</v>
      </c>
      <c r="G28" s="12">
        <f t="shared" si="1"/>
        <v>1.0759747104679639E-3</v>
      </c>
    </row>
    <row r="29" spans="2:7" ht="14.25" thickTop="1" thickBot="1" x14ac:dyDescent="0.25">
      <c r="B29" s="49"/>
      <c r="C29" s="41" t="s">
        <v>62</v>
      </c>
      <c r="D29" s="3">
        <v>800</v>
      </c>
      <c r="E29" s="4"/>
      <c r="F29" s="29">
        <f t="shared" si="0"/>
        <v>800</v>
      </c>
      <c r="G29" s="12">
        <f t="shared" si="1"/>
        <v>1.1853042072876593E-3</v>
      </c>
    </row>
    <row r="30" spans="2:7" ht="14.25" thickTop="1" thickBot="1" x14ac:dyDescent="0.25">
      <c r="B30" s="49"/>
      <c r="C30" s="41" t="s">
        <v>64</v>
      </c>
      <c r="D30" s="3">
        <v>11736.8</v>
      </c>
      <c r="E30" s="4">
        <v>5688.84</v>
      </c>
      <c r="F30" s="29">
        <f t="shared" si="0"/>
        <v>17425.64</v>
      </c>
      <c r="G30" s="12">
        <f t="shared" si="1"/>
        <v>2.5818355508350162E-2</v>
      </c>
    </row>
    <row r="31" spans="2:7" ht="14.25" thickTop="1" thickBot="1" x14ac:dyDescent="0.25">
      <c r="B31" s="49"/>
      <c r="C31" s="41" t="s">
        <v>65</v>
      </c>
      <c r="D31" s="3">
        <v>2711.7</v>
      </c>
      <c r="E31" s="4"/>
      <c r="F31" s="29">
        <f t="shared" si="0"/>
        <v>2711.7</v>
      </c>
      <c r="G31" s="12">
        <f t="shared" si="1"/>
        <v>4.0177367736274321E-3</v>
      </c>
    </row>
    <row r="32" spans="2:7" ht="14.25" thickTop="1" thickBot="1" x14ac:dyDescent="0.25">
      <c r="B32" s="49"/>
      <c r="C32" s="41" t="s">
        <v>67</v>
      </c>
      <c r="D32" s="3"/>
      <c r="E32" s="4">
        <v>343.44</v>
      </c>
      <c r="F32" s="29">
        <f t="shared" si="0"/>
        <v>343.44</v>
      </c>
      <c r="G32" s="12">
        <f t="shared" si="1"/>
        <v>5.0885109618859219E-4</v>
      </c>
    </row>
    <row r="33" spans="2:7" ht="14.25" thickTop="1" thickBot="1" x14ac:dyDescent="0.25">
      <c r="B33" s="49"/>
      <c r="C33" s="41" t="s">
        <v>70</v>
      </c>
      <c r="D33" s="3">
        <v>11763.32</v>
      </c>
      <c r="E33" s="4">
        <v>5881.66</v>
      </c>
      <c r="F33" s="29">
        <f t="shared" si="0"/>
        <v>17644.98</v>
      </c>
      <c r="G33" s="12">
        <f t="shared" si="1"/>
        <v>2.6143336289383257E-2</v>
      </c>
    </row>
    <row r="34" spans="2:7" ht="14.25" thickTop="1" thickBot="1" x14ac:dyDescent="0.25">
      <c r="B34" s="49"/>
      <c r="C34" s="41" t="s">
        <v>71</v>
      </c>
      <c r="D34" s="3">
        <v>1101.98</v>
      </c>
      <c r="E34" s="4">
        <v>550.37</v>
      </c>
      <c r="F34" s="29">
        <f t="shared" si="0"/>
        <v>1652.35</v>
      </c>
      <c r="G34" s="12">
        <f t="shared" si="1"/>
        <v>2.4481717586397052E-3</v>
      </c>
    </row>
    <row r="35" spans="2:7" ht="14.25" thickTop="1" thickBot="1" x14ac:dyDescent="0.25">
      <c r="B35" s="49"/>
      <c r="C35" s="41" t="s">
        <v>72</v>
      </c>
      <c r="D35" s="3">
        <v>135.52000000000001</v>
      </c>
      <c r="E35" s="4">
        <v>5716.36</v>
      </c>
      <c r="F35" s="29">
        <f t="shared" si="0"/>
        <v>5851.88</v>
      </c>
      <c r="G35" s="12">
        <f t="shared" si="1"/>
        <v>8.6703224806781356E-3</v>
      </c>
    </row>
    <row r="36" spans="2:7" ht="14.25" thickTop="1" thickBot="1" x14ac:dyDescent="0.25">
      <c r="B36" s="49"/>
      <c r="C36" s="41" t="s">
        <v>75</v>
      </c>
      <c r="D36" s="3">
        <v>21.79</v>
      </c>
      <c r="E36" s="4"/>
      <c r="F36" s="29">
        <f t="shared" si="0"/>
        <v>21.79</v>
      </c>
      <c r="G36" s="12">
        <f t="shared" si="1"/>
        <v>3.228472334599762E-5</v>
      </c>
    </row>
    <row r="37" spans="2:7" ht="14.25" thickTop="1" thickBot="1" x14ac:dyDescent="0.25">
      <c r="B37" s="49"/>
      <c r="C37" s="41" t="s">
        <v>77</v>
      </c>
      <c r="D37" s="3">
        <v>103.14</v>
      </c>
      <c r="E37" s="4"/>
      <c r="F37" s="29">
        <f t="shared" si="0"/>
        <v>103.14</v>
      </c>
      <c r="G37" s="12">
        <f t="shared" si="1"/>
        <v>1.5281534492456151E-4</v>
      </c>
    </row>
    <row r="38" spans="2:7" ht="14.25" thickTop="1" thickBot="1" x14ac:dyDescent="0.25">
      <c r="B38" s="49"/>
      <c r="C38" s="41" t="s">
        <v>74</v>
      </c>
      <c r="D38" s="3">
        <v>161.65</v>
      </c>
      <c r="E38" s="4"/>
      <c r="F38" s="29">
        <f t="shared" si="0"/>
        <v>161.65</v>
      </c>
      <c r="G38" s="12">
        <f t="shared" si="1"/>
        <v>2.3950553138506271E-4</v>
      </c>
    </row>
    <row r="39" spans="2:7" ht="14.25" thickTop="1" thickBot="1" x14ac:dyDescent="0.25">
      <c r="B39" s="49" t="s">
        <v>83</v>
      </c>
      <c r="C39" s="41" t="s">
        <v>6</v>
      </c>
      <c r="D39" s="3">
        <v>71760</v>
      </c>
      <c r="E39" s="4"/>
      <c r="F39" s="9">
        <f t="shared" si="0"/>
        <v>71760</v>
      </c>
      <c r="G39" s="12">
        <f t="shared" si="1"/>
        <v>0.10632178739370306</v>
      </c>
    </row>
    <row r="40" spans="2:7" ht="14.25" thickTop="1" thickBot="1" x14ac:dyDescent="0.25">
      <c r="B40" s="49"/>
      <c r="C40" s="41" t="s">
        <v>55</v>
      </c>
      <c r="D40" s="3"/>
      <c r="E40" s="4">
        <v>27298.02</v>
      </c>
      <c r="F40" s="29">
        <f t="shared" si="0"/>
        <v>27298.02</v>
      </c>
      <c r="G40" s="12">
        <f t="shared" si="1"/>
        <v>4.0445572445778344E-2</v>
      </c>
    </row>
    <row r="41" spans="2:7" ht="13.5" thickTop="1" x14ac:dyDescent="0.2">
      <c r="B41" s="35"/>
      <c r="C41" s="13"/>
      <c r="D41" s="5">
        <f>SUM(D4:D40)</f>
        <v>425621.91000000009</v>
      </c>
      <c r="E41" s="5">
        <f t="shared" ref="E41:G41" si="2">SUM(E4:E40)</f>
        <v>249310.30999999997</v>
      </c>
      <c r="F41" s="5">
        <f t="shared" si="2"/>
        <v>674932.21999999986</v>
      </c>
      <c r="G41" s="36">
        <f t="shared" si="2"/>
        <v>1</v>
      </c>
    </row>
  </sheetData>
  <mergeCells count="3">
    <mergeCell ref="B1:G1"/>
    <mergeCell ref="B4:B38"/>
    <mergeCell ref="B39:B40"/>
  </mergeCells>
  <conditionalFormatting sqref="G4:G40">
    <cfRule type="cellIs" dxfId="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7"/>
  <sheetViews>
    <sheetView showGridLines="0" zoomScale="80" zoomScaleNormal="80" workbookViewId="0"/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204</v>
      </c>
      <c r="C1" s="50"/>
      <c r="D1" s="50"/>
      <c r="E1" s="50"/>
      <c r="F1" s="50"/>
      <c r="G1" s="50"/>
    </row>
    <row r="3" spans="2:7" ht="14.25" customHeight="1" thickBot="1" x14ac:dyDescent="0.25">
      <c r="B3" s="31" t="s">
        <v>91</v>
      </c>
      <c r="C3" s="14" t="s">
        <v>88</v>
      </c>
      <c r="D3" s="25" t="s">
        <v>173</v>
      </c>
      <c r="E3" s="15" t="s">
        <v>1</v>
      </c>
      <c r="F3" s="15" t="s">
        <v>89</v>
      </c>
      <c r="G3" s="15" t="s">
        <v>92</v>
      </c>
    </row>
    <row r="4" spans="2:7" ht="14.25" customHeight="1" thickTop="1" thickBot="1" x14ac:dyDescent="0.25">
      <c r="B4" s="49" t="s">
        <v>188</v>
      </c>
      <c r="C4" s="41" t="s">
        <v>5</v>
      </c>
      <c r="D4" s="3">
        <v>1834.83</v>
      </c>
      <c r="E4" s="4"/>
      <c r="F4" s="29">
        <f>SUM(D4,E4)</f>
        <v>1834.83</v>
      </c>
      <c r="G4" s="12">
        <f>F4/$F$47</f>
        <v>1.0920865044075335E-3</v>
      </c>
    </row>
    <row r="5" spans="2:7" ht="14.25" thickTop="1" thickBot="1" x14ac:dyDescent="0.25">
      <c r="B5" s="49"/>
      <c r="C5" s="41" t="s">
        <v>6</v>
      </c>
      <c r="D5" s="3">
        <v>6000</v>
      </c>
      <c r="E5" s="4"/>
      <c r="F5" s="29">
        <f t="shared" ref="F5:F46" si="0">SUM(D5,E5)</f>
        <v>6000</v>
      </c>
      <c r="G5" s="12">
        <f t="shared" ref="G5:G46" si="1">F5/$F$47</f>
        <v>3.5711859008437847E-3</v>
      </c>
    </row>
    <row r="6" spans="2:7" ht="14.25" thickTop="1" thickBot="1" x14ac:dyDescent="0.25">
      <c r="B6" s="49"/>
      <c r="C6" s="41" t="s">
        <v>14</v>
      </c>
      <c r="D6" s="3"/>
      <c r="E6" s="4">
        <v>700.1</v>
      </c>
      <c r="F6" s="29">
        <f t="shared" si="0"/>
        <v>700.1</v>
      </c>
      <c r="G6" s="12">
        <f t="shared" si="1"/>
        <v>4.166978748634556E-4</v>
      </c>
    </row>
    <row r="7" spans="2:7" ht="14.25" thickTop="1" thickBot="1" x14ac:dyDescent="0.25">
      <c r="B7" s="49"/>
      <c r="C7" s="41" t="s">
        <v>16</v>
      </c>
      <c r="D7" s="3"/>
      <c r="E7" s="4">
        <v>5119.63</v>
      </c>
      <c r="F7" s="29">
        <f t="shared" si="0"/>
        <v>5119.63</v>
      </c>
      <c r="G7" s="12">
        <f t="shared" si="1"/>
        <v>3.0471917455894776E-3</v>
      </c>
    </row>
    <row r="8" spans="2:7" ht="14.25" thickTop="1" thickBot="1" x14ac:dyDescent="0.25">
      <c r="B8" s="49"/>
      <c r="C8" s="41" t="s">
        <v>19</v>
      </c>
      <c r="D8" s="3"/>
      <c r="E8" s="4">
        <v>123.6</v>
      </c>
      <c r="F8" s="29">
        <f t="shared" si="0"/>
        <v>123.6</v>
      </c>
      <c r="G8" s="12">
        <f t="shared" si="1"/>
        <v>7.3566429557381967E-5</v>
      </c>
    </row>
    <row r="9" spans="2:7" ht="14.25" thickTop="1" thickBot="1" x14ac:dyDescent="0.25">
      <c r="B9" s="49"/>
      <c r="C9" s="41" t="s">
        <v>20</v>
      </c>
      <c r="D9" s="3">
        <v>4445.82</v>
      </c>
      <c r="E9" s="4">
        <v>5132</v>
      </c>
      <c r="F9" s="29">
        <f t="shared" si="0"/>
        <v>9577.82</v>
      </c>
      <c r="G9" s="12">
        <f t="shared" si="1"/>
        <v>5.7006959574699362E-3</v>
      </c>
    </row>
    <row r="10" spans="2:7" ht="14.25" thickTop="1" thickBot="1" x14ac:dyDescent="0.25">
      <c r="B10" s="49"/>
      <c r="C10" s="41" t="s">
        <v>21</v>
      </c>
      <c r="D10" s="3"/>
      <c r="E10" s="4">
        <v>2862.45</v>
      </c>
      <c r="F10" s="29">
        <f t="shared" si="0"/>
        <v>2862.45</v>
      </c>
      <c r="G10" s="12">
        <f t="shared" si="1"/>
        <v>1.7037235136450485E-3</v>
      </c>
    </row>
    <row r="11" spans="2:7" ht="14.25" thickTop="1" thickBot="1" x14ac:dyDescent="0.25">
      <c r="B11" s="49"/>
      <c r="C11" s="41" t="s">
        <v>22</v>
      </c>
      <c r="D11" s="3"/>
      <c r="E11" s="4">
        <v>65.06</v>
      </c>
      <c r="F11" s="29">
        <f t="shared" si="0"/>
        <v>65.06</v>
      </c>
      <c r="G11" s="12">
        <f t="shared" si="1"/>
        <v>3.8723559118149438E-5</v>
      </c>
    </row>
    <row r="12" spans="2:7" ht="14.25" thickTop="1" thickBot="1" x14ac:dyDescent="0.25">
      <c r="B12" s="49"/>
      <c r="C12" s="41" t="s">
        <v>23</v>
      </c>
      <c r="D12" s="3"/>
      <c r="E12" s="4">
        <v>36</v>
      </c>
      <c r="F12" s="29">
        <f t="shared" si="0"/>
        <v>36</v>
      </c>
      <c r="G12" s="12">
        <f t="shared" si="1"/>
        <v>2.1427115405062707E-5</v>
      </c>
    </row>
    <row r="13" spans="2:7" ht="14.25" thickTop="1" thickBot="1" x14ac:dyDescent="0.25">
      <c r="B13" s="49"/>
      <c r="C13" s="41" t="s">
        <v>24</v>
      </c>
      <c r="D13" s="3"/>
      <c r="E13" s="4">
        <v>409.5</v>
      </c>
      <c r="F13" s="29">
        <f t="shared" si="0"/>
        <v>409.5</v>
      </c>
      <c r="G13" s="12">
        <f t="shared" si="1"/>
        <v>2.4373343773258831E-4</v>
      </c>
    </row>
    <row r="14" spans="2:7" ht="14.25" thickTop="1" thickBot="1" x14ac:dyDescent="0.25">
      <c r="B14" s="49"/>
      <c r="C14" s="41" t="s">
        <v>25</v>
      </c>
      <c r="D14" s="3"/>
      <c r="E14" s="4">
        <v>29596.6</v>
      </c>
      <c r="F14" s="29">
        <f t="shared" si="0"/>
        <v>29596.6</v>
      </c>
      <c r="G14" s="12">
        <f t="shared" si="1"/>
        <v>1.7615826772152191E-2</v>
      </c>
    </row>
    <row r="15" spans="2:7" ht="14.25" thickTop="1" thickBot="1" x14ac:dyDescent="0.25">
      <c r="B15" s="49"/>
      <c r="C15" s="41" t="s">
        <v>26</v>
      </c>
      <c r="D15" s="3">
        <v>1015.23</v>
      </c>
      <c r="E15" s="4"/>
      <c r="F15" s="29">
        <f t="shared" si="0"/>
        <v>1015.23</v>
      </c>
      <c r="G15" s="12">
        <f t="shared" si="1"/>
        <v>6.0426251035227265E-4</v>
      </c>
    </row>
    <row r="16" spans="2:7" ht="14.25" thickTop="1" thickBot="1" x14ac:dyDescent="0.25">
      <c r="B16" s="49"/>
      <c r="C16" s="41" t="s">
        <v>27</v>
      </c>
      <c r="D16" s="3"/>
      <c r="E16" s="4">
        <v>472.18</v>
      </c>
      <c r="F16" s="29">
        <f t="shared" si="0"/>
        <v>472.18</v>
      </c>
      <c r="G16" s="12">
        <f t="shared" si="1"/>
        <v>2.8104042644340303E-4</v>
      </c>
    </row>
    <row r="17" spans="2:7" ht="14.25" thickTop="1" thickBot="1" x14ac:dyDescent="0.25">
      <c r="B17" s="49"/>
      <c r="C17" s="41" t="s">
        <v>28</v>
      </c>
      <c r="D17" s="3"/>
      <c r="E17" s="4">
        <v>1091.21</v>
      </c>
      <c r="F17" s="29">
        <f t="shared" si="0"/>
        <v>1091.21</v>
      </c>
      <c r="G17" s="12">
        <f t="shared" si="1"/>
        <v>6.4948562780995777E-4</v>
      </c>
    </row>
    <row r="18" spans="2:7" ht="14.25" thickTop="1" thickBot="1" x14ac:dyDescent="0.25">
      <c r="B18" s="49"/>
      <c r="C18" s="41" t="s">
        <v>158</v>
      </c>
      <c r="D18" s="3"/>
      <c r="E18" s="4">
        <v>1523.5</v>
      </c>
      <c r="F18" s="29">
        <f t="shared" si="0"/>
        <v>1523.5</v>
      </c>
      <c r="G18" s="12">
        <f t="shared" si="1"/>
        <v>9.06783619989251E-4</v>
      </c>
    </row>
    <row r="19" spans="2:7" ht="14.25" thickTop="1" thickBot="1" x14ac:dyDescent="0.25">
      <c r="B19" s="49"/>
      <c r="C19" s="41" t="s">
        <v>29</v>
      </c>
      <c r="D19" s="3"/>
      <c r="E19" s="4">
        <v>4884.09</v>
      </c>
      <c r="F19" s="29">
        <f t="shared" si="0"/>
        <v>4884.09</v>
      </c>
      <c r="G19" s="12">
        <f t="shared" si="1"/>
        <v>2.9069988910753533E-3</v>
      </c>
    </row>
    <row r="20" spans="2:7" ht="14.25" thickTop="1" thickBot="1" x14ac:dyDescent="0.25">
      <c r="B20" s="49"/>
      <c r="C20" s="41" t="s">
        <v>30</v>
      </c>
      <c r="D20" s="3"/>
      <c r="E20" s="4">
        <v>13938.67</v>
      </c>
      <c r="F20" s="29">
        <f t="shared" si="0"/>
        <v>13938.67</v>
      </c>
      <c r="G20" s="12">
        <f t="shared" si="1"/>
        <v>8.2962636300857057E-3</v>
      </c>
    </row>
    <row r="21" spans="2:7" ht="14.25" thickTop="1" thickBot="1" x14ac:dyDescent="0.25">
      <c r="B21" s="49"/>
      <c r="C21" s="41" t="s">
        <v>31</v>
      </c>
      <c r="D21" s="3"/>
      <c r="E21" s="4">
        <v>212.57</v>
      </c>
      <c r="F21" s="29">
        <f t="shared" si="0"/>
        <v>212.57</v>
      </c>
      <c r="G21" s="12">
        <f t="shared" si="1"/>
        <v>1.2652116449039387E-4</v>
      </c>
    </row>
    <row r="22" spans="2:7" ht="14.25" thickTop="1" thickBot="1" x14ac:dyDescent="0.25">
      <c r="B22" s="49"/>
      <c r="C22" s="41" t="s">
        <v>32</v>
      </c>
      <c r="D22" s="3"/>
      <c r="E22" s="4">
        <v>1803.6</v>
      </c>
      <c r="F22" s="29">
        <f t="shared" si="0"/>
        <v>1803.6</v>
      </c>
      <c r="G22" s="12">
        <f t="shared" si="1"/>
        <v>1.0734984817936416E-3</v>
      </c>
    </row>
    <row r="23" spans="2:7" ht="14.25" thickTop="1" thickBot="1" x14ac:dyDescent="0.25">
      <c r="B23" s="49"/>
      <c r="C23" s="41" t="s">
        <v>35</v>
      </c>
      <c r="D23" s="3">
        <v>3230.99</v>
      </c>
      <c r="E23" s="4"/>
      <c r="F23" s="29">
        <f t="shared" si="0"/>
        <v>3230.99</v>
      </c>
      <c r="G23" s="12">
        <f t="shared" si="1"/>
        <v>1.9230776556278765E-3</v>
      </c>
    </row>
    <row r="24" spans="2:7" ht="14.25" thickTop="1" thickBot="1" x14ac:dyDescent="0.25">
      <c r="B24" s="49"/>
      <c r="C24" s="41" t="s">
        <v>41</v>
      </c>
      <c r="D24" s="3">
        <v>131716.38</v>
      </c>
      <c r="E24" s="4">
        <v>59009.82</v>
      </c>
      <c r="F24" s="9">
        <f t="shared" si="0"/>
        <v>190726.2</v>
      </c>
      <c r="G24" s="12">
        <f t="shared" si="1"/>
        <v>0.11351978606025198</v>
      </c>
    </row>
    <row r="25" spans="2:7" ht="14.25" thickTop="1" thickBot="1" x14ac:dyDescent="0.25">
      <c r="B25" s="49"/>
      <c r="C25" s="41" t="s">
        <v>42</v>
      </c>
      <c r="D25" s="3">
        <v>154666.92000000001</v>
      </c>
      <c r="E25" s="4"/>
      <c r="F25" s="9">
        <f t="shared" si="0"/>
        <v>154666.92000000001</v>
      </c>
      <c r="G25" s="12">
        <f t="shared" si="1"/>
        <v>9.2057387338488936E-2</v>
      </c>
    </row>
    <row r="26" spans="2:7" ht="14.25" thickTop="1" thickBot="1" x14ac:dyDescent="0.25">
      <c r="B26" s="49"/>
      <c r="C26" s="41" t="s">
        <v>43</v>
      </c>
      <c r="D26" s="3">
        <v>111732.12</v>
      </c>
      <c r="E26" s="4">
        <v>27933.03</v>
      </c>
      <c r="F26" s="9">
        <f t="shared" si="0"/>
        <v>139665.15</v>
      </c>
      <c r="G26" s="12">
        <f t="shared" si="1"/>
        <v>8.3128369086538714E-2</v>
      </c>
    </row>
    <row r="27" spans="2:7" ht="14.25" thickTop="1" thickBot="1" x14ac:dyDescent="0.25">
      <c r="B27" s="49"/>
      <c r="C27" s="41" t="s">
        <v>44</v>
      </c>
      <c r="D27" s="3">
        <v>45227.09</v>
      </c>
      <c r="E27" s="4"/>
      <c r="F27" s="29">
        <f t="shared" si="0"/>
        <v>45227.09</v>
      </c>
      <c r="G27" s="12">
        <f t="shared" si="1"/>
        <v>2.6919057690698821E-2</v>
      </c>
    </row>
    <row r="28" spans="2:7" ht="14.25" thickTop="1" thickBot="1" x14ac:dyDescent="0.25">
      <c r="B28" s="49"/>
      <c r="C28" s="41" t="s">
        <v>49</v>
      </c>
      <c r="D28" s="3">
        <v>3426.73</v>
      </c>
      <c r="E28" s="4">
        <v>168525.93</v>
      </c>
      <c r="F28" s="9">
        <f t="shared" si="0"/>
        <v>171952.66</v>
      </c>
      <c r="G28" s="12">
        <f t="shared" si="1"/>
        <v>0.10234581916743084</v>
      </c>
    </row>
    <row r="29" spans="2:7" ht="14.25" thickTop="1" thickBot="1" x14ac:dyDescent="0.25">
      <c r="B29" s="49"/>
      <c r="C29" s="41" t="s">
        <v>50</v>
      </c>
      <c r="D29" s="3">
        <v>825</v>
      </c>
      <c r="E29" s="4">
        <v>2529.9899999999998</v>
      </c>
      <c r="F29" s="29">
        <f t="shared" si="0"/>
        <v>3354.99</v>
      </c>
      <c r="G29" s="12">
        <f t="shared" si="1"/>
        <v>1.9968821642453146E-3</v>
      </c>
    </row>
    <row r="30" spans="2:7" ht="14.25" thickTop="1" thickBot="1" x14ac:dyDescent="0.25">
      <c r="B30" s="49"/>
      <c r="C30" s="41" t="s">
        <v>52</v>
      </c>
      <c r="D30" s="3">
        <v>7815.08</v>
      </c>
      <c r="E30" s="4"/>
      <c r="F30" s="29">
        <f t="shared" si="0"/>
        <v>7815.08</v>
      </c>
      <c r="G30" s="12">
        <f t="shared" si="1"/>
        <v>4.6515172516610409E-3</v>
      </c>
    </row>
    <row r="31" spans="2:7" ht="14.25" thickTop="1" thickBot="1" x14ac:dyDescent="0.25">
      <c r="B31" s="49"/>
      <c r="C31" s="41" t="s">
        <v>56</v>
      </c>
      <c r="D31" s="3">
        <v>182241.3</v>
      </c>
      <c r="E31" s="4">
        <v>134805.88</v>
      </c>
      <c r="F31" s="9">
        <f t="shared" si="0"/>
        <v>317047.18</v>
      </c>
      <c r="G31" s="12">
        <f t="shared" si="1"/>
        <v>0.18870573651971359</v>
      </c>
    </row>
    <row r="32" spans="2:7" ht="14.25" thickTop="1" thickBot="1" x14ac:dyDescent="0.25">
      <c r="B32" s="49"/>
      <c r="C32" s="41" t="s">
        <v>57</v>
      </c>
      <c r="D32" s="3">
        <v>21230.16</v>
      </c>
      <c r="E32" s="4">
        <v>54558.94</v>
      </c>
      <c r="F32" s="29">
        <f t="shared" si="0"/>
        <v>75789.100000000006</v>
      </c>
      <c r="G32" s="12">
        <f t="shared" si="1"/>
        <v>4.5109494226273285E-2</v>
      </c>
    </row>
    <row r="33" spans="2:7" ht="14.25" thickTop="1" thickBot="1" x14ac:dyDescent="0.25">
      <c r="B33" s="49"/>
      <c r="C33" s="41" t="s">
        <v>58</v>
      </c>
      <c r="D33" s="3">
        <v>316.04000000000002</v>
      </c>
      <c r="E33" s="4">
        <v>81.540000000000006</v>
      </c>
      <c r="F33" s="29">
        <f t="shared" si="0"/>
        <v>397.58000000000004</v>
      </c>
      <c r="G33" s="12">
        <f t="shared" si="1"/>
        <v>2.3663868174291202E-4</v>
      </c>
    </row>
    <row r="34" spans="2:7" ht="14.25" thickTop="1" thickBot="1" x14ac:dyDescent="0.25">
      <c r="B34" s="49"/>
      <c r="C34" s="41" t="s">
        <v>59</v>
      </c>
      <c r="D34" s="3">
        <v>6894.81</v>
      </c>
      <c r="E34" s="4">
        <v>4625.49</v>
      </c>
      <c r="F34" s="29">
        <f t="shared" si="0"/>
        <v>11520.3</v>
      </c>
      <c r="G34" s="12">
        <f t="shared" si="1"/>
        <v>6.8568554889151083E-3</v>
      </c>
    </row>
    <row r="35" spans="2:7" ht="14.25" thickTop="1" thickBot="1" x14ac:dyDescent="0.25">
      <c r="B35" s="49"/>
      <c r="C35" s="41" t="s">
        <v>61</v>
      </c>
      <c r="D35" s="3"/>
      <c r="E35" s="4">
        <v>670.6</v>
      </c>
      <c r="F35" s="29">
        <f t="shared" si="0"/>
        <v>670.6</v>
      </c>
      <c r="G35" s="12">
        <f t="shared" si="1"/>
        <v>3.9913954418430701E-4</v>
      </c>
    </row>
    <row r="36" spans="2:7" ht="14.25" thickTop="1" thickBot="1" x14ac:dyDescent="0.25">
      <c r="B36" s="49"/>
      <c r="C36" s="41" t="s">
        <v>62</v>
      </c>
      <c r="D36" s="3">
        <v>3927.57</v>
      </c>
      <c r="E36" s="4"/>
      <c r="F36" s="29">
        <f t="shared" si="0"/>
        <v>3927.57</v>
      </c>
      <c r="G36" s="12">
        <f t="shared" si="1"/>
        <v>2.3376804347628372E-3</v>
      </c>
    </row>
    <row r="37" spans="2:7" ht="14.25" thickTop="1" thickBot="1" x14ac:dyDescent="0.25">
      <c r="B37" s="49"/>
      <c r="C37" s="41" t="s">
        <v>42</v>
      </c>
      <c r="D37" s="3">
        <v>241.26</v>
      </c>
      <c r="E37" s="4">
        <v>75587.58</v>
      </c>
      <c r="F37" s="29">
        <f t="shared" si="0"/>
        <v>75828.84</v>
      </c>
      <c r="G37" s="12">
        <f t="shared" si="1"/>
        <v>4.5133147380889867E-2</v>
      </c>
    </row>
    <row r="38" spans="2:7" ht="14.25" thickTop="1" thickBot="1" x14ac:dyDescent="0.25">
      <c r="B38" s="49"/>
      <c r="C38" s="41" t="s">
        <v>40</v>
      </c>
      <c r="D38" s="3"/>
      <c r="E38" s="4">
        <v>38051.94</v>
      </c>
      <c r="F38" s="29">
        <f t="shared" si="0"/>
        <v>38051.94</v>
      </c>
      <c r="G38" s="12">
        <f t="shared" si="1"/>
        <v>2.2648425271292277E-2</v>
      </c>
    </row>
    <row r="39" spans="2:7" ht="14.25" thickTop="1" thickBot="1" x14ac:dyDescent="0.25">
      <c r="B39" s="49"/>
      <c r="C39" s="41" t="s">
        <v>70</v>
      </c>
      <c r="D39" s="3">
        <v>16752.240000000002</v>
      </c>
      <c r="E39" s="4"/>
      <c r="F39" s="29">
        <f t="shared" si="0"/>
        <v>16752.240000000002</v>
      </c>
      <c r="G39" s="12">
        <f t="shared" si="1"/>
        <v>9.9708938825918813E-3</v>
      </c>
    </row>
    <row r="40" spans="2:7" ht="14.25" thickTop="1" thickBot="1" x14ac:dyDescent="0.25">
      <c r="B40" s="49"/>
      <c r="C40" s="41" t="s">
        <v>72</v>
      </c>
      <c r="D40" s="3">
        <v>3249.53</v>
      </c>
      <c r="E40" s="4">
        <v>3415.53</v>
      </c>
      <c r="F40" s="29">
        <f t="shared" si="0"/>
        <v>6665.06</v>
      </c>
      <c r="G40" s="12">
        <f t="shared" si="1"/>
        <v>3.9670280500463126E-3</v>
      </c>
    </row>
    <row r="41" spans="2:7" ht="14.25" thickTop="1" thickBot="1" x14ac:dyDescent="0.25">
      <c r="B41" s="49"/>
      <c r="C41" s="41" t="s">
        <v>67</v>
      </c>
      <c r="D41" s="3">
        <v>691.21</v>
      </c>
      <c r="E41" s="4">
        <v>489.62</v>
      </c>
      <c r="F41" s="29">
        <f t="shared" si="0"/>
        <v>1180.83</v>
      </c>
      <c r="G41" s="12">
        <f t="shared" si="1"/>
        <v>7.0282724121556103E-4</v>
      </c>
    </row>
    <row r="42" spans="2:7" ht="14.25" thickTop="1" thickBot="1" x14ac:dyDescent="0.25">
      <c r="B42" s="49" t="s">
        <v>83</v>
      </c>
      <c r="C42" s="41" t="s">
        <v>6</v>
      </c>
      <c r="D42" s="3">
        <v>44640</v>
      </c>
      <c r="E42" s="4"/>
      <c r="F42" s="29">
        <f t="shared" si="0"/>
        <v>44640</v>
      </c>
      <c r="G42" s="12">
        <f t="shared" si="1"/>
        <v>2.656962310227776E-2</v>
      </c>
    </row>
    <row r="43" spans="2:7" ht="14.25" thickTop="1" thickBot="1" x14ac:dyDescent="0.25">
      <c r="B43" s="49"/>
      <c r="C43" s="41" t="s">
        <v>41</v>
      </c>
      <c r="D43" s="3">
        <v>16534.599999999999</v>
      </c>
      <c r="E43" s="4"/>
      <c r="F43" s="29">
        <f t="shared" si="0"/>
        <v>16534.599999999999</v>
      </c>
      <c r="G43" s="12">
        <f t="shared" si="1"/>
        <v>9.8413550660152727E-3</v>
      </c>
    </row>
    <row r="44" spans="2:7" ht="14.25" thickTop="1" thickBot="1" x14ac:dyDescent="0.25">
      <c r="B44" s="49"/>
      <c r="C44" s="41" t="s">
        <v>49</v>
      </c>
      <c r="D44" s="3"/>
      <c r="E44" s="4">
        <v>114928</v>
      </c>
      <c r="F44" s="9">
        <f t="shared" si="0"/>
        <v>114928</v>
      </c>
      <c r="G44" s="12">
        <f t="shared" si="1"/>
        <v>6.8404875535362411E-2</v>
      </c>
    </row>
    <row r="45" spans="2:7" ht="14.25" thickTop="1" thickBot="1" x14ac:dyDescent="0.25">
      <c r="B45" s="49"/>
      <c r="C45" s="41" t="s">
        <v>55</v>
      </c>
      <c r="D45" s="3"/>
      <c r="E45" s="4">
        <v>89468.4</v>
      </c>
      <c r="F45" s="9">
        <f t="shared" si="0"/>
        <v>89468.4</v>
      </c>
      <c r="G45" s="12">
        <f t="shared" si="1"/>
        <v>5.3251381441842008E-2</v>
      </c>
    </row>
    <row r="46" spans="2:7" ht="14.25" thickTop="1" thickBot="1" x14ac:dyDescent="0.25">
      <c r="B46" s="49"/>
      <c r="C46" s="41" t="s">
        <v>40</v>
      </c>
      <c r="D46" s="3">
        <v>31257.42</v>
      </c>
      <c r="E46" s="4">
        <v>37548.78</v>
      </c>
      <c r="F46" s="29">
        <f t="shared" si="0"/>
        <v>68806.2</v>
      </c>
      <c r="G46" s="12">
        <f t="shared" si="1"/>
        <v>4.0953288555106271E-2</v>
      </c>
    </row>
    <row r="47" spans="2:7" ht="13.5" thickTop="1" x14ac:dyDescent="0.2">
      <c r="B47" s="35"/>
      <c r="C47" s="13"/>
      <c r="D47" s="5">
        <f>SUM(D4:D46)</f>
        <v>799912.33000000007</v>
      </c>
      <c r="E47" s="5">
        <f t="shared" ref="E47:G47" si="2">SUM(E4:E46)</f>
        <v>880201.83000000007</v>
      </c>
      <c r="F47" s="5">
        <f t="shared" si="2"/>
        <v>1680114.1600000004</v>
      </c>
      <c r="G47" s="36">
        <f t="shared" si="2"/>
        <v>0.99999999999999989</v>
      </c>
    </row>
  </sheetData>
  <mergeCells count="3">
    <mergeCell ref="B1:G1"/>
    <mergeCell ref="B4:B41"/>
    <mergeCell ref="B42:B46"/>
  </mergeCells>
  <conditionalFormatting sqref="G4:G46">
    <cfRule type="cellIs" dxfId="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G143"/>
  <sheetViews>
    <sheetView showGridLines="0" zoomScale="80" zoomScaleNormal="80" workbookViewId="0"/>
  </sheetViews>
  <sheetFormatPr defaultRowHeight="12.75" x14ac:dyDescent="0.2"/>
  <cols>
    <col min="2" max="2" width="54.28515625" style="32" customWidth="1"/>
    <col min="3" max="3" width="66.85546875" style="7" bestFit="1" customWidth="1"/>
    <col min="4" max="4" width="14.28515625" hidden="1" customWidth="1"/>
    <col min="5" max="5" width="15.7109375" hidden="1" customWidth="1"/>
    <col min="6" max="6" width="16" bestFit="1" customWidth="1"/>
    <col min="7" max="7" width="11.5703125" bestFit="1" customWidth="1"/>
  </cols>
  <sheetData>
    <row r="1" spans="2:7" ht="58.5" customHeight="1" x14ac:dyDescent="0.2">
      <c r="B1" s="50" t="s">
        <v>204</v>
      </c>
      <c r="C1" s="50"/>
      <c r="D1" s="50"/>
      <c r="E1" s="50"/>
      <c r="F1" s="50"/>
      <c r="G1" s="50"/>
    </row>
    <row r="3" spans="2:7" ht="14.25" customHeight="1" thickBot="1" x14ac:dyDescent="0.25">
      <c r="B3" s="51" t="s">
        <v>91</v>
      </c>
      <c r="C3" s="6" t="s">
        <v>88</v>
      </c>
      <c r="D3" s="1" t="s">
        <v>0</v>
      </c>
      <c r="E3" s="2" t="s">
        <v>1</v>
      </c>
      <c r="F3" s="6" t="s">
        <v>89</v>
      </c>
      <c r="G3" s="11" t="s">
        <v>92</v>
      </c>
    </row>
    <row r="4" spans="2:7" ht="22.5" thickTop="1" thickBot="1" x14ac:dyDescent="0.25">
      <c r="B4" s="39" t="s">
        <v>170</v>
      </c>
      <c r="C4" s="39" t="s">
        <v>171</v>
      </c>
      <c r="D4" s="3">
        <v>3435</v>
      </c>
      <c r="E4" s="4"/>
      <c r="F4" s="8">
        <f>SUM(D4,E4)</f>
        <v>3435</v>
      </c>
      <c r="G4" s="12">
        <f>F4/$F$143</f>
        <v>1.9503356082155741E-4</v>
      </c>
    </row>
    <row r="5" spans="2:7" ht="22.5" thickTop="1" thickBot="1" x14ac:dyDescent="0.25">
      <c r="B5" s="39" t="s">
        <v>2</v>
      </c>
      <c r="C5" s="39" t="s">
        <v>4</v>
      </c>
      <c r="D5" s="3">
        <v>56453</v>
      </c>
      <c r="E5" s="4"/>
      <c r="F5" s="8">
        <f t="shared" ref="F5:F68" si="0">SUM(D5,E5)</f>
        <v>56453</v>
      </c>
      <c r="G5" s="12">
        <f t="shared" ref="G5:G68" si="1">F5/$F$143</f>
        <v>3.2053070186490191E-3</v>
      </c>
    </row>
    <row r="6" spans="2:7" ht="14.25" thickTop="1" thickBot="1" x14ac:dyDescent="0.25">
      <c r="B6" s="49" t="s">
        <v>188</v>
      </c>
      <c r="C6" s="39" t="s">
        <v>5</v>
      </c>
      <c r="D6" s="3">
        <v>40266.03</v>
      </c>
      <c r="E6" s="4"/>
      <c r="F6" s="8">
        <f t="shared" si="0"/>
        <v>40266.03</v>
      </c>
      <c r="G6" s="12">
        <f t="shared" si="1"/>
        <v>2.2862379071463333E-3</v>
      </c>
    </row>
    <row r="7" spans="2:7" ht="14.25" thickTop="1" thickBot="1" x14ac:dyDescent="0.25">
      <c r="B7" s="49"/>
      <c r="C7" s="39" t="s">
        <v>6</v>
      </c>
      <c r="D7" s="3">
        <v>79650</v>
      </c>
      <c r="E7" s="4">
        <v>1400</v>
      </c>
      <c r="F7" s="8">
        <f t="shared" si="0"/>
        <v>81050</v>
      </c>
      <c r="G7" s="12">
        <f t="shared" si="1"/>
        <v>4.6018835821214641E-3</v>
      </c>
    </row>
    <row r="8" spans="2:7" ht="14.25" thickTop="1" thickBot="1" x14ac:dyDescent="0.25">
      <c r="B8" s="49"/>
      <c r="C8" s="39" t="s">
        <v>7</v>
      </c>
      <c r="D8" s="3">
        <v>33600</v>
      </c>
      <c r="E8" s="4"/>
      <c r="F8" s="8">
        <f t="shared" si="0"/>
        <v>33600</v>
      </c>
      <c r="G8" s="12">
        <f t="shared" si="1"/>
        <v>1.907751861311304E-3</v>
      </c>
    </row>
    <row r="9" spans="2:7" ht="14.25" thickTop="1" thickBot="1" x14ac:dyDescent="0.25">
      <c r="B9" s="49"/>
      <c r="C9" s="39" t="s">
        <v>8</v>
      </c>
      <c r="D9" s="3">
        <v>41524.550000000003</v>
      </c>
      <c r="E9" s="4"/>
      <c r="F9" s="8">
        <f t="shared" si="0"/>
        <v>41524.550000000003</v>
      </c>
      <c r="G9" s="12">
        <f t="shared" si="1"/>
        <v>2.357694570018283E-3</v>
      </c>
    </row>
    <row r="10" spans="2:7" ht="14.25" thickTop="1" thickBot="1" x14ac:dyDescent="0.25">
      <c r="B10" s="49"/>
      <c r="C10" s="39" t="s">
        <v>9</v>
      </c>
      <c r="D10" s="3">
        <v>33825.25</v>
      </c>
      <c r="E10" s="4">
        <v>150433.88</v>
      </c>
      <c r="F10" s="8">
        <f t="shared" si="0"/>
        <v>184259.13</v>
      </c>
      <c r="G10" s="12">
        <f t="shared" si="1"/>
        <v>1.0461925542294689E-2</v>
      </c>
    </row>
    <row r="11" spans="2:7" ht="14.25" thickTop="1" thickBot="1" x14ac:dyDescent="0.25">
      <c r="B11" s="49"/>
      <c r="C11" s="39" t="s">
        <v>157</v>
      </c>
      <c r="D11" s="3"/>
      <c r="E11" s="4">
        <v>2934.03</v>
      </c>
      <c r="F11" s="8">
        <f t="shared" si="0"/>
        <v>2934.03</v>
      </c>
      <c r="G11" s="12">
        <f t="shared" si="1"/>
        <v>1.6658932123938112E-4</v>
      </c>
    </row>
    <row r="12" spans="2:7" ht="14.25" thickTop="1" thickBot="1" x14ac:dyDescent="0.25">
      <c r="B12" s="49"/>
      <c r="C12" s="39" t="s">
        <v>10</v>
      </c>
      <c r="D12" s="3"/>
      <c r="E12" s="4">
        <v>17664.330000000002</v>
      </c>
      <c r="F12" s="8">
        <f t="shared" si="0"/>
        <v>17664.330000000002</v>
      </c>
      <c r="G12" s="12">
        <f t="shared" si="1"/>
        <v>1.0029511439380093E-3</v>
      </c>
    </row>
    <row r="13" spans="2:7" ht="14.25" thickTop="1" thickBot="1" x14ac:dyDescent="0.25">
      <c r="B13" s="49"/>
      <c r="C13" s="39" t="s">
        <v>11</v>
      </c>
      <c r="D13" s="3">
        <v>172227.29</v>
      </c>
      <c r="E13" s="4">
        <v>19806.59</v>
      </c>
      <c r="F13" s="8">
        <f t="shared" si="0"/>
        <v>192033.88</v>
      </c>
      <c r="G13" s="12">
        <f t="shared" si="1"/>
        <v>1.0903362857286655E-2</v>
      </c>
    </row>
    <row r="14" spans="2:7" ht="14.25" thickTop="1" thickBot="1" x14ac:dyDescent="0.25">
      <c r="B14" s="49"/>
      <c r="C14" s="39" t="s">
        <v>12</v>
      </c>
      <c r="D14" s="3">
        <v>6131.07</v>
      </c>
      <c r="E14" s="4">
        <v>23620.22</v>
      </c>
      <c r="F14" s="8">
        <f t="shared" si="0"/>
        <v>29751.29</v>
      </c>
      <c r="G14" s="12">
        <f t="shared" si="1"/>
        <v>1.6892285379140591E-3</v>
      </c>
    </row>
    <row r="15" spans="2:7" ht="14.25" thickTop="1" thickBot="1" x14ac:dyDescent="0.25">
      <c r="B15" s="49"/>
      <c r="C15" s="39" t="s">
        <v>13</v>
      </c>
      <c r="D15" s="3"/>
      <c r="E15" s="4">
        <v>19226.84</v>
      </c>
      <c r="F15" s="8">
        <f t="shared" si="0"/>
        <v>19226.84</v>
      </c>
      <c r="G15" s="12">
        <f t="shared" si="1"/>
        <v>1.0916678511051973E-3</v>
      </c>
    </row>
    <row r="16" spans="2:7" ht="14.25" thickTop="1" thickBot="1" x14ac:dyDescent="0.25">
      <c r="B16" s="49"/>
      <c r="C16" s="39" t="s">
        <v>14</v>
      </c>
      <c r="D16" s="3"/>
      <c r="E16" s="4">
        <v>700.1</v>
      </c>
      <c r="F16" s="8">
        <f t="shared" si="0"/>
        <v>700.1</v>
      </c>
      <c r="G16" s="12">
        <f t="shared" si="1"/>
        <v>3.9750508276906069E-5</v>
      </c>
    </row>
    <row r="17" spans="2:7" ht="14.25" thickTop="1" thickBot="1" x14ac:dyDescent="0.25">
      <c r="B17" s="49"/>
      <c r="C17" s="39" t="s">
        <v>15</v>
      </c>
      <c r="D17" s="3"/>
      <c r="E17" s="4">
        <v>112.12</v>
      </c>
      <c r="F17" s="8">
        <f t="shared" si="0"/>
        <v>112.12</v>
      </c>
      <c r="G17" s="12">
        <f t="shared" si="1"/>
        <v>6.3659862705423637E-6</v>
      </c>
    </row>
    <row r="18" spans="2:7" ht="14.25" thickTop="1" thickBot="1" x14ac:dyDescent="0.25">
      <c r="B18" s="49"/>
      <c r="C18" s="39" t="s">
        <v>16</v>
      </c>
      <c r="D18" s="3">
        <v>6435.35</v>
      </c>
      <c r="E18" s="4">
        <v>45028.28</v>
      </c>
      <c r="F18" s="8">
        <f t="shared" si="0"/>
        <v>51463.63</v>
      </c>
      <c r="G18" s="12">
        <f t="shared" si="1"/>
        <v>2.9220189262600077E-3</v>
      </c>
    </row>
    <row r="19" spans="2:7" ht="14.25" thickTop="1" thickBot="1" x14ac:dyDescent="0.25">
      <c r="B19" s="49"/>
      <c r="C19" s="39" t="s">
        <v>17</v>
      </c>
      <c r="D19" s="3">
        <v>114</v>
      </c>
      <c r="E19" s="4">
        <v>179.82</v>
      </c>
      <c r="F19" s="8">
        <f t="shared" si="0"/>
        <v>293.82</v>
      </c>
      <c r="G19" s="12">
        <f t="shared" si="1"/>
        <v>1.6682608687216885E-5</v>
      </c>
    </row>
    <row r="20" spans="2:7" ht="14.25" thickTop="1" thickBot="1" x14ac:dyDescent="0.25">
      <c r="B20" s="49"/>
      <c r="C20" s="39" t="s">
        <v>18</v>
      </c>
      <c r="D20" s="3">
        <v>9575.51</v>
      </c>
      <c r="E20" s="4">
        <v>5350.82</v>
      </c>
      <c r="F20" s="8">
        <f t="shared" si="0"/>
        <v>14926.33</v>
      </c>
      <c r="G20" s="12">
        <f t="shared" si="1"/>
        <v>8.4749207857282016E-4</v>
      </c>
    </row>
    <row r="21" spans="2:7" ht="14.25" thickTop="1" thickBot="1" x14ac:dyDescent="0.25">
      <c r="B21" s="49"/>
      <c r="C21" s="39" t="s">
        <v>205</v>
      </c>
      <c r="D21" s="3">
        <v>5885.1</v>
      </c>
      <c r="E21" s="4"/>
      <c r="F21" s="8">
        <f t="shared" si="0"/>
        <v>5885.1</v>
      </c>
      <c r="G21" s="12">
        <f t="shared" si="1"/>
        <v>3.3414614520842727E-4</v>
      </c>
    </row>
    <row r="22" spans="2:7" ht="14.25" thickTop="1" thickBot="1" x14ac:dyDescent="0.25">
      <c r="B22" s="49"/>
      <c r="C22" s="39" t="s">
        <v>19</v>
      </c>
      <c r="D22" s="3">
        <v>5309.5</v>
      </c>
      <c r="E22" s="4">
        <v>36468.36</v>
      </c>
      <c r="F22" s="8">
        <f t="shared" si="0"/>
        <v>41777.86</v>
      </c>
      <c r="G22" s="12">
        <f t="shared" si="1"/>
        <v>2.3720770885893774E-3</v>
      </c>
    </row>
    <row r="23" spans="2:7" ht="14.25" thickTop="1" thickBot="1" x14ac:dyDescent="0.25">
      <c r="B23" s="49"/>
      <c r="C23" s="39" t="s">
        <v>20</v>
      </c>
      <c r="D23" s="3">
        <v>18948.240000000002</v>
      </c>
      <c r="E23" s="4">
        <v>179147.78</v>
      </c>
      <c r="F23" s="8">
        <f t="shared" si="0"/>
        <v>198096.02</v>
      </c>
      <c r="G23" s="12">
        <f t="shared" si="1"/>
        <v>1.1247561037897657E-2</v>
      </c>
    </row>
    <row r="24" spans="2:7" ht="14.25" thickTop="1" thickBot="1" x14ac:dyDescent="0.25">
      <c r="B24" s="49"/>
      <c r="C24" s="39" t="s">
        <v>21</v>
      </c>
      <c r="D24" s="3">
        <v>4004.87</v>
      </c>
      <c r="E24" s="4">
        <v>12714.87</v>
      </c>
      <c r="F24" s="8">
        <f t="shared" si="0"/>
        <v>16719.740000000002</v>
      </c>
      <c r="G24" s="12">
        <f t="shared" si="1"/>
        <v>9.4931890195360316E-4</v>
      </c>
    </row>
    <row r="25" spans="2:7" ht="14.25" thickTop="1" thickBot="1" x14ac:dyDescent="0.25">
      <c r="B25" s="49"/>
      <c r="C25" s="39" t="s">
        <v>22</v>
      </c>
      <c r="D25" s="3">
        <v>13212.78</v>
      </c>
      <c r="E25" s="4">
        <v>1015.88</v>
      </c>
      <c r="F25" s="8">
        <f t="shared" si="0"/>
        <v>14228.66</v>
      </c>
      <c r="G25" s="12">
        <f t="shared" si="1"/>
        <v>8.0787954163588388E-4</v>
      </c>
    </row>
    <row r="26" spans="2:7" ht="14.25" thickTop="1" thickBot="1" x14ac:dyDescent="0.25">
      <c r="B26" s="49"/>
      <c r="C26" s="39" t="s">
        <v>23</v>
      </c>
      <c r="D26" s="3">
        <v>2066.4899999999998</v>
      </c>
      <c r="E26" s="4">
        <v>4028.06</v>
      </c>
      <c r="F26" s="8">
        <f t="shared" si="0"/>
        <v>6094.5499999999993</v>
      </c>
      <c r="G26" s="12">
        <f t="shared" si="1"/>
        <v>3.4603836626055971E-4</v>
      </c>
    </row>
    <row r="27" spans="2:7" ht="14.25" thickTop="1" thickBot="1" x14ac:dyDescent="0.25">
      <c r="B27" s="49"/>
      <c r="C27" s="39" t="s">
        <v>24</v>
      </c>
      <c r="D27" s="3">
        <v>4266.4399999999996</v>
      </c>
      <c r="E27" s="4">
        <v>1474.91</v>
      </c>
      <c r="F27" s="8">
        <f t="shared" si="0"/>
        <v>5741.3499999999995</v>
      </c>
      <c r="G27" s="12">
        <f t="shared" si="1"/>
        <v>3.2598426038510874E-4</v>
      </c>
    </row>
    <row r="28" spans="2:7" ht="14.25" thickTop="1" thickBot="1" x14ac:dyDescent="0.25">
      <c r="B28" s="49"/>
      <c r="C28" s="39" t="s">
        <v>25</v>
      </c>
      <c r="D28" s="3">
        <v>18579.34</v>
      </c>
      <c r="E28" s="4">
        <v>97616.13</v>
      </c>
      <c r="F28" s="8">
        <f t="shared" si="0"/>
        <v>116195.47</v>
      </c>
      <c r="G28" s="12">
        <f t="shared" si="1"/>
        <v>6.5973846478702917E-3</v>
      </c>
    </row>
    <row r="29" spans="2:7" ht="14.25" thickTop="1" thickBot="1" x14ac:dyDescent="0.25">
      <c r="B29" s="49"/>
      <c r="C29" s="39" t="s">
        <v>26</v>
      </c>
      <c r="D29" s="3">
        <v>5395.23</v>
      </c>
      <c r="E29" s="4">
        <v>3046.06</v>
      </c>
      <c r="F29" s="8">
        <f t="shared" si="0"/>
        <v>8441.2899999999991</v>
      </c>
      <c r="G29" s="12">
        <f t="shared" si="1"/>
        <v>4.7928234254072905E-4</v>
      </c>
    </row>
    <row r="30" spans="2:7" ht="14.25" thickTop="1" thickBot="1" x14ac:dyDescent="0.25">
      <c r="B30" s="49"/>
      <c r="C30" s="39" t="s">
        <v>27</v>
      </c>
      <c r="D30" s="3">
        <v>214.81</v>
      </c>
      <c r="E30" s="4">
        <v>90532.03</v>
      </c>
      <c r="F30" s="8">
        <f t="shared" si="0"/>
        <v>90746.84</v>
      </c>
      <c r="G30" s="12">
        <f t="shared" si="1"/>
        <v>5.1524539558964015E-3</v>
      </c>
    </row>
    <row r="31" spans="2:7" ht="14.25" thickTop="1" thickBot="1" x14ac:dyDescent="0.25">
      <c r="B31" s="49"/>
      <c r="C31" s="39" t="s">
        <v>190</v>
      </c>
      <c r="D31" s="3"/>
      <c r="E31" s="4">
        <v>1030</v>
      </c>
      <c r="F31" s="8">
        <f t="shared" si="0"/>
        <v>1030</v>
      </c>
      <c r="G31" s="12">
        <f t="shared" si="1"/>
        <v>5.8481679081864381E-5</v>
      </c>
    </row>
    <row r="32" spans="2:7" ht="14.25" thickTop="1" thickBot="1" x14ac:dyDescent="0.25">
      <c r="B32" s="49"/>
      <c r="C32" s="39" t="s">
        <v>28</v>
      </c>
      <c r="D32" s="3">
        <v>1051.2</v>
      </c>
      <c r="E32" s="4">
        <v>1269.46</v>
      </c>
      <c r="F32" s="8">
        <f t="shared" si="0"/>
        <v>2320.66</v>
      </c>
      <c r="G32" s="12">
        <f t="shared" si="1"/>
        <v>1.3176319745448483E-4</v>
      </c>
    </row>
    <row r="33" spans="2:7" ht="14.25" thickTop="1" thickBot="1" x14ac:dyDescent="0.25">
      <c r="B33" s="49"/>
      <c r="C33" s="39" t="s">
        <v>158</v>
      </c>
      <c r="D33" s="3"/>
      <c r="E33" s="4">
        <v>2654.1</v>
      </c>
      <c r="F33" s="8">
        <f t="shared" si="0"/>
        <v>2654.1</v>
      </c>
      <c r="G33" s="12">
        <f t="shared" si="1"/>
        <v>1.5069536354483132E-4</v>
      </c>
    </row>
    <row r="34" spans="2:7" ht="14.25" thickTop="1" thickBot="1" x14ac:dyDescent="0.25">
      <c r="B34" s="49"/>
      <c r="C34" s="39" t="s">
        <v>206</v>
      </c>
      <c r="D34" s="3">
        <v>949.6</v>
      </c>
      <c r="E34" s="4"/>
      <c r="F34" s="8">
        <f t="shared" si="0"/>
        <v>949.6</v>
      </c>
      <c r="G34" s="12">
        <f t="shared" si="1"/>
        <v>5.3916701413726617E-5</v>
      </c>
    </row>
    <row r="35" spans="2:7" ht="14.25" thickTop="1" thickBot="1" x14ac:dyDescent="0.25">
      <c r="B35" s="49"/>
      <c r="C35" s="39" t="s">
        <v>29</v>
      </c>
      <c r="D35" s="3">
        <v>32987.910000000003</v>
      </c>
      <c r="E35" s="4">
        <v>121671.23</v>
      </c>
      <c r="F35" s="8">
        <f t="shared" si="0"/>
        <v>154659.14000000001</v>
      </c>
      <c r="G35" s="12">
        <f t="shared" si="1"/>
        <v>8.7812875655894525E-3</v>
      </c>
    </row>
    <row r="36" spans="2:7" ht="14.25" thickTop="1" thickBot="1" x14ac:dyDescent="0.25">
      <c r="B36" s="49"/>
      <c r="C36" s="39" t="s">
        <v>30</v>
      </c>
      <c r="D36" s="3"/>
      <c r="E36" s="4">
        <v>38018.800000000003</v>
      </c>
      <c r="F36" s="8">
        <f t="shared" si="0"/>
        <v>38018.800000000003</v>
      </c>
      <c r="G36" s="12">
        <f t="shared" si="1"/>
        <v>2.1586439424054228E-3</v>
      </c>
    </row>
    <row r="37" spans="2:7" ht="14.25" thickTop="1" thickBot="1" x14ac:dyDescent="0.25">
      <c r="B37" s="49"/>
      <c r="C37" s="39" t="s">
        <v>31</v>
      </c>
      <c r="D37" s="3">
        <v>84492</v>
      </c>
      <c r="E37" s="4">
        <v>1711.57</v>
      </c>
      <c r="F37" s="8">
        <f t="shared" si="0"/>
        <v>86203.57</v>
      </c>
      <c r="G37" s="12">
        <f t="shared" si="1"/>
        <v>4.8944946761660503E-3</v>
      </c>
    </row>
    <row r="38" spans="2:7" ht="14.25" thickTop="1" thickBot="1" x14ac:dyDescent="0.25">
      <c r="B38" s="49"/>
      <c r="C38" s="39" t="s">
        <v>191</v>
      </c>
      <c r="D38" s="3"/>
      <c r="E38" s="4">
        <v>6449.11</v>
      </c>
      <c r="F38" s="8">
        <f t="shared" si="0"/>
        <v>6449.11</v>
      </c>
      <c r="G38" s="12">
        <f t="shared" si="1"/>
        <v>3.6616969066373048E-4</v>
      </c>
    </row>
    <row r="39" spans="2:7" ht="14.25" thickTop="1" thickBot="1" x14ac:dyDescent="0.25">
      <c r="B39" s="49"/>
      <c r="C39" s="39" t="s">
        <v>196</v>
      </c>
      <c r="D39" s="3"/>
      <c r="E39" s="4">
        <v>10432.75</v>
      </c>
      <c r="F39" s="8">
        <f t="shared" si="0"/>
        <v>10432.75</v>
      </c>
      <c r="G39" s="12">
        <f t="shared" si="1"/>
        <v>5.9235411402069958E-4</v>
      </c>
    </row>
    <row r="40" spans="2:7" ht="14.25" thickTop="1" thickBot="1" x14ac:dyDescent="0.25">
      <c r="B40" s="49"/>
      <c r="C40" s="39" t="s">
        <v>32</v>
      </c>
      <c r="D40" s="3"/>
      <c r="E40" s="4">
        <v>17496.68</v>
      </c>
      <c r="F40" s="8">
        <f t="shared" si="0"/>
        <v>17496.68</v>
      </c>
      <c r="G40" s="12">
        <f t="shared" si="1"/>
        <v>9.9343225704667457E-4</v>
      </c>
    </row>
    <row r="41" spans="2:7" ht="14.25" thickTop="1" thickBot="1" x14ac:dyDescent="0.25">
      <c r="B41" s="49"/>
      <c r="C41" s="39" t="s">
        <v>33</v>
      </c>
      <c r="D41" s="3">
        <v>3582</v>
      </c>
      <c r="E41" s="4"/>
      <c r="F41" s="8">
        <f t="shared" si="0"/>
        <v>3582</v>
      </c>
      <c r="G41" s="12">
        <f t="shared" si="1"/>
        <v>2.0337997521479437E-4</v>
      </c>
    </row>
    <row r="42" spans="2:7" ht="14.25" thickTop="1" thickBot="1" x14ac:dyDescent="0.25">
      <c r="B42" s="49"/>
      <c r="C42" s="39" t="s">
        <v>197</v>
      </c>
      <c r="D42" s="3"/>
      <c r="E42" s="4">
        <v>25075.200000000001</v>
      </c>
      <c r="F42" s="8">
        <f t="shared" si="0"/>
        <v>25075.200000000001</v>
      </c>
      <c r="G42" s="12">
        <f t="shared" si="1"/>
        <v>1.4237279604986076E-3</v>
      </c>
    </row>
    <row r="43" spans="2:7" ht="14.25" thickTop="1" thickBot="1" x14ac:dyDescent="0.25">
      <c r="B43" s="49"/>
      <c r="C43" s="39" t="s">
        <v>34</v>
      </c>
      <c r="D43" s="3">
        <v>7419.61</v>
      </c>
      <c r="E43" s="4">
        <v>20403.75</v>
      </c>
      <c r="F43" s="8">
        <f t="shared" si="0"/>
        <v>27823.360000000001</v>
      </c>
      <c r="G43" s="12">
        <f t="shared" si="1"/>
        <v>1.5797638936885263E-3</v>
      </c>
    </row>
    <row r="44" spans="2:7" ht="14.25" thickTop="1" thickBot="1" x14ac:dyDescent="0.25">
      <c r="B44" s="49"/>
      <c r="C44" s="39" t="s">
        <v>159</v>
      </c>
      <c r="D44" s="3">
        <v>1930.13</v>
      </c>
      <c r="E44" s="4">
        <v>123.55</v>
      </c>
      <c r="F44" s="8">
        <f t="shared" si="0"/>
        <v>2053.6800000000003</v>
      </c>
      <c r="G44" s="12">
        <f t="shared" si="1"/>
        <v>1.1660451912314879E-4</v>
      </c>
    </row>
    <row r="45" spans="2:7" ht="14.25" thickTop="1" thickBot="1" x14ac:dyDescent="0.25">
      <c r="B45" s="49"/>
      <c r="C45" s="39" t="s">
        <v>35</v>
      </c>
      <c r="D45" s="3">
        <v>6137.71</v>
      </c>
      <c r="E45" s="4"/>
      <c r="F45" s="8">
        <f t="shared" si="0"/>
        <v>6137.71</v>
      </c>
      <c r="G45" s="12">
        <f t="shared" si="1"/>
        <v>3.4848891894907752E-4</v>
      </c>
    </row>
    <row r="46" spans="2:7" ht="14.25" thickTop="1" thickBot="1" x14ac:dyDescent="0.25">
      <c r="B46" s="49"/>
      <c r="C46" s="39" t="s">
        <v>36</v>
      </c>
      <c r="D46" s="3">
        <v>1429</v>
      </c>
      <c r="E46" s="4"/>
      <c r="F46" s="8">
        <f t="shared" si="0"/>
        <v>1429</v>
      </c>
      <c r="G46" s="12">
        <f t="shared" si="1"/>
        <v>8.1136232434936116E-5</v>
      </c>
    </row>
    <row r="47" spans="2:7" ht="14.25" thickTop="1" thickBot="1" x14ac:dyDescent="0.25">
      <c r="B47" s="49"/>
      <c r="C47" s="39" t="s">
        <v>160</v>
      </c>
      <c r="D47" s="3">
        <v>1200</v>
      </c>
      <c r="E47" s="4"/>
      <c r="F47" s="8">
        <f t="shared" si="0"/>
        <v>1200</v>
      </c>
      <c r="G47" s="12">
        <f t="shared" si="1"/>
        <v>6.8133995046832291E-5</v>
      </c>
    </row>
    <row r="48" spans="2:7" ht="14.25" thickTop="1" thickBot="1" x14ac:dyDescent="0.25">
      <c r="B48" s="49"/>
      <c r="C48" s="39" t="s">
        <v>37</v>
      </c>
      <c r="D48" s="3">
        <v>171220.45</v>
      </c>
      <c r="E48" s="4"/>
      <c r="F48" s="8">
        <f t="shared" si="0"/>
        <v>171220.45</v>
      </c>
      <c r="G48" s="12">
        <f t="shared" si="1"/>
        <v>9.7216110768469973E-3</v>
      </c>
    </row>
    <row r="49" spans="2:7" ht="14.25" thickTop="1" thickBot="1" x14ac:dyDescent="0.25">
      <c r="B49" s="49"/>
      <c r="C49" s="39" t="s">
        <v>189</v>
      </c>
      <c r="D49" s="3">
        <v>11347.44</v>
      </c>
      <c r="E49" s="4"/>
      <c r="F49" s="8">
        <f t="shared" si="0"/>
        <v>11347.44</v>
      </c>
      <c r="G49" s="12">
        <f t="shared" si="1"/>
        <v>6.4428868396185549E-4</v>
      </c>
    </row>
    <row r="50" spans="2:7" ht="14.25" thickTop="1" thickBot="1" x14ac:dyDescent="0.25">
      <c r="B50" s="49"/>
      <c r="C50" s="39" t="s">
        <v>41</v>
      </c>
      <c r="D50" s="3">
        <v>1005413.62</v>
      </c>
      <c r="E50" s="4">
        <v>504129.82</v>
      </c>
      <c r="F50" s="10">
        <f t="shared" si="0"/>
        <v>1509543.44</v>
      </c>
      <c r="G50" s="12">
        <f t="shared" si="1"/>
        <v>8.5709354386615144E-2</v>
      </c>
    </row>
    <row r="51" spans="2:7" ht="14.25" thickTop="1" thickBot="1" x14ac:dyDescent="0.25">
      <c r="B51" s="49"/>
      <c r="C51" s="39" t="s">
        <v>42</v>
      </c>
      <c r="D51" s="3">
        <v>1294257.48</v>
      </c>
      <c r="E51" s="4">
        <v>577209.98</v>
      </c>
      <c r="F51" s="10">
        <f t="shared" si="0"/>
        <v>1871467.46</v>
      </c>
      <c r="G51" s="12">
        <f t="shared" si="1"/>
        <v>0.10625879554162317</v>
      </c>
    </row>
    <row r="52" spans="2:7" ht="14.25" thickTop="1" thickBot="1" x14ac:dyDescent="0.25">
      <c r="B52" s="49"/>
      <c r="C52" s="39" t="s">
        <v>43</v>
      </c>
      <c r="D52" s="3">
        <v>921801.75</v>
      </c>
      <c r="E52" s="4">
        <v>460310.7</v>
      </c>
      <c r="F52" s="10">
        <f t="shared" si="0"/>
        <v>1382112.45</v>
      </c>
      <c r="G52" s="12">
        <f t="shared" si="1"/>
        <v>7.8474035685387689E-2</v>
      </c>
    </row>
    <row r="53" spans="2:7" ht="14.25" thickTop="1" thickBot="1" x14ac:dyDescent="0.25">
      <c r="B53" s="49"/>
      <c r="C53" s="39" t="s">
        <v>44</v>
      </c>
      <c r="D53" s="3">
        <v>160274.31</v>
      </c>
      <c r="E53" s="4">
        <v>145808.79999999999</v>
      </c>
      <c r="F53" s="8">
        <f t="shared" si="0"/>
        <v>306083.11</v>
      </c>
      <c r="G53" s="12">
        <f t="shared" si="1"/>
        <v>1.7378887583882518E-2</v>
      </c>
    </row>
    <row r="54" spans="2:7" ht="14.25" thickTop="1" thickBot="1" x14ac:dyDescent="0.25">
      <c r="B54" s="49"/>
      <c r="C54" s="39" t="s">
        <v>84</v>
      </c>
      <c r="D54" s="3">
        <v>1217.58</v>
      </c>
      <c r="E54" s="4"/>
      <c r="F54" s="8">
        <f t="shared" si="0"/>
        <v>1217.58</v>
      </c>
      <c r="G54" s="12">
        <f t="shared" si="1"/>
        <v>6.9132158074268371E-5</v>
      </c>
    </row>
    <row r="55" spans="2:7" ht="14.25" thickTop="1" thickBot="1" x14ac:dyDescent="0.25">
      <c r="B55" s="49"/>
      <c r="C55" s="39" t="s">
        <v>45</v>
      </c>
      <c r="D55" s="3"/>
      <c r="E55" s="4">
        <v>4921.78</v>
      </c>
      <c r="F55" s="8">
        <f t="shared" si="0"/>
        <v>4921.78</v>
      </c>
      <c r="G55" s="12">
        <f t="shared" si="1"/>
        <v>2.7945044511799849E-4</v>
      </c>
    </row>
    <row r="56" spans="2:7" ht="14.25" thickTop="1" thickBot="1" x14ac:dyDescent="0.25">
      <c r="B56" s="49"/>
      <c r="C56" s="39" t="s">
        <v>207</v>
      </c>
      <c r="D56" s="3">
        <v>5490</v>
      </c>
      <c r="E56" s="4"/>
      <c r="F56" s="8">
        <f t="shared" si="0"/>
        <v>5490</v>
      </c>
      <c r="G56" s="12">
        <f t="shared" si="1"/>
        <v>3.1171302733925773E-4</v>
      </c>
    </row>
    <row r="57" spans="2:7" ht="14.25" thickTop="1" thickBot="1" x14ac:dyDescent="0.25">
      <c r="B57" s="49"/>
      <c r="C57" s="39" t="s">
        <v>46</v>
      </c>
      <c r="D57" s="3">
        <v>14326.09</v>
      </c>
      <c r="E57" s="4">
        <v>22897.5</v>
      </c>
      <c r="F57" s="8">
        <f t="shared" si="0"/>
        <v>37223.589999999997</v>
      </c>
      <c r="G57" s="12">
        <f t="shared" si="1"/>
        <v>2.113493247237763E-3</v>
      </c>
    </row>
    <row r="58" spans="2:7" ht="14.25" thickTop="1" thickBot="1" x14ac:dyDescent="0.25">
      <c r="B58" s="49"/>
      <c r="C58" s="39" t="s">
        <v>161</v>
      </c>
      <c r="D58" s="3"/>
      <c r="E58" s="4">
        <v>404.6</v>
      </c>
      <c r="F58" s="8">
        <f t="shared" si="0"/>
        <v>404.6</v>
      </c>
      <c r="G58" s="12">
        <f t="shared" si="1"/>
        <v>2.2972511996623622E-5</v>
      </c>
    </row>
    <row r="59" spans="2:7" ht="14.25" thickTop="1" thickBot="1" x14ac:dyDescent="0.25">
      <c r="B59" s="49"/>
      <c r="C59" s="39" t="s">
        <v>160</v>
      </c>
      <c r="D59" s="3"/>
      <c r="E59" s="4">
        <v>17500</v>
      </c>
      <c r="F59" s="8">
        <f t="shared" si="0"/>
        <v>17500</v>
      </c>
      <c r="G59" s="12">
        <f t="shared" si="1"/>
        <v>9.9362076109963749E-4</v>
      </c>
    </row>
    <row r="60" spans="2:7" ht="14.25" thickTop="1" thickBot="1" x14ac:dyDescent="0.25">
      <c r="B60" s="49"/>
      <c r="C60" s="39" t="s">
        <v>198</v>
      </c>
      <c r="D60" s="3">
        <v>486</v>
      </c>
      <c r="E60" s="4"/>
      <c r="F60" s="8">
        <f t="shared" si="0"/>
        <v>486</v>
      </c>
      <c r="G60" s="12">
        <f t="shared" si="1"/>
        <v>2.7594267993967076E-5</v>
      </c>
    </row>
    <row r="61" spans="2:7" ht="14.25" thickTop="1" thickBot="1" x14ac:dyDescent="0.25">
      <c r="B61" s="49"/>
      <c r="C61" s="39" t="s">
        <v>38</v>
      </c>
      <c r="D61" s="3">
        <v>366839.08</v>
      </c>
      <c r="E61" s="4">
        <v>181392.99</v>
      </c>
      <c r="F61" s="8">
        <f t="shared" si="0"/>
        <v>548232.07000000007</v>
      </c>
      <c r="G61" s="12">
        <f t="shared" si="1"/>
        <v>3.1127700951578848E-2</v>
      </c>
    </row>
    <row r="62" spans="2:7" ht="14.25" thickTop="1" thickBot="1" x14ac:dyDescent="0.25">
      <c r="B62" s="49"/>
      <c r="C62" s="39" t="s">
        <v>47</v>
      </c>
      <c r="D62" s="3"/>
      <c r="E62" s="4">
        <v>16215.84</v>
      </c>
      <c r="F62" s="8">
        <f t="shared" si="0"/>
        <v>16215.84</v>
      </c>
      <c r="G62" s="12">
        <f t="shared" si="1"/>
        <v>9.2070830186685411E-4</v>
      </c>
    </row>
    <row r="63" spans="2:7" ht="14.25" thickTop="1" thickBot="1" x14ac:dyDescent="0.25">
      <c r="B63" s="49"/>
      <c r="C63" s="39" t="s">
        <v>48</v>
      </c>
      <c r="D63" s="3"/>
      <c r="E63" s="4">
        <v>9609</v>
      </c>
      <c r="F63" s="8">
        <f t="shared" si="0"/>
        <v>9609</v>
      </c>
      <c r="G63" s="12">
        <f t="shared" si="1"/>
        <v>5.4558296533750955E-4</v>
      </c>
    </row>
    <row r="64" spans="2:7" ht="14.25" thickTop="1" thickBot="1" x14ac:dyDescent="0.25">
      <c r="B64" s="49"/>
      <c r="C64" s="39" t="s">
        <v>49</v>
      </c>
      <c r="D64" s="3">
        <v>115153.38</v>
      </c>
      <c r="E64" s="4">
        <v>863608.4</v>
      </c>
      <c r="F64" s="10">
        <f t="shared" si="0"/>
        <v>978761.78</v>
      </c>
      <c r="G64" s="12">
        <f t="shared" si="1"/>
        <v>5.557245855879063E-2</v>
      </c>
    </row>
    <row r="65" spans="2:7" ht="14.25" thickTop="1" thickBot="1" x14ac:dyDescent="0.25">
      <c r="B65" s="49"/>
      <c r="C65" s="39" t="s">
        <v>50</v>
      </c>
      <c r="D65" s="3">
        <v>107120.19</v>
      </c>
      <c r="E65" s="4">
        <v>105254.28</v>
      </c>
      <c r="F65" s="8">
        <f t="shared" si="0"/>
        <v>212374.47</v>
      </c>
      <c r="G65" s="12">
        <f t="shared" si="1"/>
        <v>1.2058267572544693E-2</v>
      </c>
    </row>
    <row r="66" spans="2:7" ht="14.25" thickTop="1" thickBot="1" x14ac:dyDescent="0.25">
      <c r="B66" s="49"/>
      <c r="C66" s="39" t="s">
        <v>192</v>
      </c>
      <c r="D66" s="3">
        <v>2160</v>
      </c>
      <c r="E66" s="4">
        <v>720</v>
      </c>
      <c r="F66" s="8">
        <f t="shared" si="0"/>
        <v>2880</v>
      </c>
      <c r="G66" s="12">
        <f t="shared" si="1"/>
        <v>1.6352158811239748E-4</v>
      </c>
    </row>
    <row r="67" spans="2:7" ht="14.25" thickTop="1" thickBot="1" x14ac:dyDescent="0.25">
      <c r="B67" s="49"/>
      <c r="C67" s="39" t="s">
        <v>51</v>
      </c>
      <c r="D67" s="3">
        <v>226363.68</v>
      </c>
      <c r="E67" s="4">
        <v>101153.75</v>
      </c>
      <c r="F67" s="8">
        <f t="shared" si="0"/>
        <v>327517.43</v>
      </c>
      <c r="G67" s="12">
        <f t="shared" si="1"/>
        <v>1.85958924611427E-2</v>
      </c>
    </row>
    <row r="68" spans="2:7" ht="14.25" thickTop="1" thickBot="1" x14ac:dyDescent="0.25">
      <c r="B68" s="49"/>
      <c r="C68" s="39" t="s">
        <v>52</v>
      </c>
      <c r="D68" s="3">
        <v>7815.08</v>
      </c>
      <c r="E68" s="4">
        <v>11247.2</v>
      </c>
      <c r="F68" s="8">
        <f t="shared" si="0"/>
        <v>19062.28</v>
      </c>
      <c r="G68" s="12">
        <f t="shared" si="1"/>
        <v>1.0823244092511084E-3</v>
      </c>
    </row>
    <row r="69" spans="2:7" ht="14.25" thickTop="1" thickBot="1" x14ac:dyDescent="0.25">
      <c r="B69" s="49"/>
      <c r="C69" s="39" t="s">
        <v>53</v>
      </c>
      <c r="D69" s="3">
        <v>5579.76</v>
      </c>
      <c r="E69" s="4">
        <v>24139.9</v>
      </c>
      <c r="F69" s="8">
        <f t="shared" ref="F69:F132" si="2">SUM(D69,E69)</f>
        <v>29719.660000000003</v>
      </c>
      <c r="G69" s="12">
        <f t="shared" ref="G69:G132" si="3">F69/$F$143</f>
        <v>1.6874326393612833E-3</v>
      </c>
    </row>
    <row r="70" spans="2:7" ht="14.25" thickTop="1" thickBot="1" x14ac:dyDescent="0.25">
      <c r="B70" s="49"/>
      <c r="C70" s="39" t="s">
        <v>54</v>
      </c>
      <c r="D70" s="3">
        <v>1843</v>
      </c>
      <c r="E70" s="4">
        <v>1041.25</v>
      </c>
      <c r="F70" s="8">
        <f t="shared" si="2"/>
        <v>2884.25</v>
      </c>
      <c r="G70" s="12">
        <f t="shared" si="3"/>
        <v>1.6376289601152167E-4</v>
      </c>
    </row>
    <row r="71" spans="2:7" ht="14.25" thickTop="1" thickBot="1" x14ac:dyDescent="0.25">
      <c r="B71" s="49"/>
      <c r="C71" s="39" t="s">
        <v>162</v>
      </c>
      <c r="D71" s="3">
        <v>536.12</v>
      </c>
      <c r="E71" s="4"/>
      <c r="F71" s="8">
        <f t="shared" si="2"/>
        <v>536.12</v>
      </c>
      <c r="G71" s="12">
        <f t="shared" si="3"/>
        <v>3.0439997853756439E-5</v>
      </c>
    </row>
    <row r="72" spans="2:7" ht="14.25" thickTop="1" thickBot="1" x14ac:dyDescent="0.25">
      <c r="B72" s="49"/>
      <c r="C72" s="39" t="s">
        <v>55</v>
      </c>
      <c r="D72" s="3">
        <v>4851.2</v>
      </c>
      <c r="E72" s="4">
        <v>163.86</v>
      </c>
      <c r="F72" s="8">
        <f t="shared" si="2"/>
        <v>5015.0599999999995</v>
      </c>
      <c r="G72" s="12">
        <f t="shared" si="3"/>
        <v>2.8474672766630558E-4</v>
      </c>
    </row>
    <row r="73" spans="2:7" ht="14.25" thickTop="1" thickBot="1" x14ac:dyDescent="0.25">
      <c r="B73" s="49"/>
      <c r="C73" s="39" t="s">
        <v>56</v>
      </c>
      <c r="D73" s="3">
        <v>871339.51</v>
      </c>
      <c r="E73" s="4">
        <v>726974.82</v>
      </c>
      <c r="F73" s="10">
        <f t="shared" si="2"/>
        <v>1598314.33</v>
      </c>
      <c r="G73" s="12">
        <f t="shared" si="3"/>
        <v>9.0749617202917562E-2</v>
      </c>
    </row>
    <row r="74" spans="2:7" ht="14.25" thickTop="1" thickBot="1" x14ac:dyDescent="0.25">
      <c r="B74" s="49"/>
      <c r="C74" s="39" t="s">
        <v>57</v>
      </c>
      <c r="D74" s="3">
        <v>54698.27</v>
      </c>
      <c r="E74" s="4">
        <v>103724.2</v>
      </c>
      <c r="F74" s="8">
        <f t="shared" si="2"/>
        <v>158422.47</v>
      </c>
      <c r="G74" s="12">
        <f t="shared" si="3"/>
        <v>8.9949631552391131E-3</v>
      </c>
    </row>
    <row r="75" spans="2:7" ht="14.25" thickTop="1" thickBot="1" x14ac:dyDescent="0.25">
      <c r="B75" s="49"/>
      <c r="C75" s="39" t="s">
        <v>58</v>
      </c>
      <c r="D75" s="3">
        <v>9212.08</v>
      </c>
      <c r="E75" s="4">
        <v>12632.41</v>
      </c>
      <c r="F75" s="8">
        <f t="shared" si="2"/>
        <v>21844.489999999998</v>
      </c>
      <c r="G75" s="12">
        <f t="shared" si="3"/>
        <v>1.2402936445504811E-3</v>
      </c>
    </row>
    <row r="76" spans="2:7" ht="14.25" thickTop="1" thickBot="1" x14ac:dyDescent="0.25">
      <c r="B76" s="49"/>
      <c r="C76" s="39" t="s">
        <v>39</v>
      </c>
      <c r="D76" s="3">
        <v>42547.91</v>
      </c>
      <c r="E76" s="4">
        <v>99889.23</v>
      </c>
      <c r="F76" s="8">
        <f t="shared" si="2"/>
        <v>142437.14000000001</v>
      </c>
      <c r="G76" s="12">
        <f t="shared" si="3"/>
        <v>8.087342826037465E-3</v>
      </c>
    </row>
    <row r="77" spans="2:7" ht="14.25" thickTop="1" thickBot="1" x14ac:dyDescent="0.25">
      <c r="B77" s="49"/>
      <c r="C77" s="39" t="s">
        <v>163</v>
      </c>
      <c r="D77" s="3">
        <v>5200</v>
      </c>
      <c r="E77" s="4"/>
      <c r="F77" s="8">
        <f t="shared" si="2"/>
        <v>5200</v>
      </c>
      <c r="G77" s="12">
        <f t="shared" si="3"/>
        <v>2.9524731186960658E-4</v>
      </c>
    </row>
    <row r="78" spans="2:7" ht="14.25" thickTop="1" thickBot="1" x14ac:dyDescent="0.25">
      <c r="B78" s="49"/>
      <c r="C78" s="39" t="s">
        <v>59</v>
      </c>
      <c r="D78" s="3">
        <v>47588.92</v>
      </c>
      <c r="E78" s="4">
        <v>51662.09</v>
      </c>
      <c r="F78" s="8">
        <f t="shared" si="2"/>
        <v>99251.01</v>
      </c>
      <c r="G78" s="12">
        <f t="shared" si="3"/>
        <v>5.6353065197775843E-3</v>
      </c>
    </row>
    <row r="79" spans="2:7" ht="14.25" thickTop="1" thickBot="1" x14ac:dyDescent="0.25">
      <c r="B79" s="49"/>
      <c r="C79" s="39" t="s">
        <v>60</v>
      </c>
      <c r="D79" s="3">
        <v>989.89</v>
      </c>
      <c r="E79" s="4">
        <v>294</v>
      </c>
      <c r="F79" s="8">
        <f t="shared" si="2"/>
        <v>1283.8899999999999</v>
      </c>
      <c r="G79" s="12">
        <f t="shared" si="3"/>
        <v>7.2897129083897912E-5</v>
      </c>
    </row>
    <row r="80" spans="2:7" ht="14.25" thickTop="1" thickBot="1" x14ac:dyDescent="0.25">
      <c r="B80" s="49"/>
      <c r="C80" s="39" t="s">
        <v>61</v>
      </c>
      <c r="D80" s="3">
        <v>17329</v>
      </c>
      <c r="E80" s="4">
        <v>126975.54</v>
      </c>
      <c r="F80" s="8">
        <f t="shared" si="2"/>
        <v>144304.53999999998</v>
      </c>
      <c r="G80" s="12">
        <f t="shared" si="3"/>
        <v>8.193370677996175E-3</v>
      </c>
    </row>
    <row r="81" spans="2:7" ht="14.25" thickTop="1" thickBot="1" x14ac:dyDescent="0.25">
      <c r="B81" s="49"/>
      <c r="C81" s="39" t="s">
        <v>208</v>
      </c>
      <c r="D81" s="3">
        <v>9950</v>
      </c>
      <c r="E81" s="4"/>
      <c r="F81" s="8">
        <f t="shared" si="2"/>
        <v>9950</v>
      </c>
      <c r="G81" s="12">
        <f t="shared" si="3"/>
        <v>5.6494437559665106E-4</v>
      </c>
    </row>
    <row r="82" spans="2:7" ht="14.25" thickTop="1" thickBot="1" x14ac:dyDescent="0.25">
      <c r="B82" s="49"/>
      <c r="C82" s="39" t="s">
        <v>62</v>
      </c>
      <c r="D82" s="3">
        <v>53327.76</v>
      </c>
      <c r="E82" s="4">
        <v>50148.3</v>
      </c>
      <c r="F82" s="8">
        <f t="shared" si="2"/>
        <v>103476.06</v>
      </c>
      <c r="G82" s="12">
        <f t="shared" si="3"/>
        <v>5.8751977995881001E-3</v>
      </c>
    </row>
    <row r="83" spans="2:7" ht="14.25" thickTop="1" thickBot="1" x14ac:dyDescent="0.25">
      <c r="B83" s="49"/>
      <c r="C83" s="39" t="s">
        <v>63</v>
      </c>
      <c r="D83" s="3"/>
      <c r="E83" s="4">
        <v>398.72</v>
      </c>
      <c r="F83" s="8">
        <f t="shared" si="2"/>
        <v>398.72</v>
      </c>
      <c r="G83" s="12">
        <f t="shared" si="3"/>
        <v>2.2638655420894142E-5</v>
      </c>
    </row>
    <row r="84" spans="2:7" ht="14.25" thickTop="1" thickBot="1" x14ac:dyDescent="0.25">
      <c r="B84" s="49"/>
      <c r="C84" s="39" t="s">
        <v>64</v>
      </c>
      <c r="D84" s="3">
        <v>262792.07</v>
      </c>
      <c r="E84" s="4">
        <v>148866.22</v>
      </c>
      <c r="F84" s="8">
        <f t="shared" si="2"/>
        <v>411658.29000000004</v>
      </c>
      <c r="G84" s="12">
        <f t="shared" si="3"/>
        <v>2.3373269909872877E-2</v>
      </c>
    </row>
    <row r="85" spans="2:7" ht="14.25" thickTop="1" thickBot="1" x14ac:dyDescent="0.25">
      <c r="B85" s="49"/>
      <c r="C85" s="39" t="s">
        <v>42</v>
      </c>
      <c r="D85" s="3">
        <v>131897.18</v>
      </c>
      <c r="E85" s="4">
        <v>214545.67</v>
      </c>
      <c r="F85" s="8">
        <f t="shared" si="2"/>
        <v>346442.85</v>
      </c>
      <c r="G85" s="12">
        <f t="shared" si="3"/>
        <v>1.9670446188258715E-2</v>
      </c>
    </row>
    <row r="86" spans="2:7" ht="14.25" thickTop="1" thickBot="1" x14ac:dyDescent="0.25">
      <c r="B86" s="49"/>
      <c r="C86" s="39" t="s">
        <v>40</v>
      </c>
      <c r="D86" s="3">
        <v>380841.26</v>
      </c>
      <c r="E86" s="4">
        <v>255478</v>
      </c>
      <c r="F86" s="8">
        <f t="shared" si="2"/>
        <v>636319.26</v>
      </c>
      <c r="G86" s="12">
        <f t="shared" si="3"/>
        <v>3.612914442420332E-2</v>
      </c>
    </row>
    <row r="87" spans="2:7" ht="14.25" thickTop="1" thickBot="1" x14ac:dyDescent="0.25">
      <c r="B87" s="49"/>
      <c r="C87" s="39" t="s">
        <v>209</v>
      </c>
      <c r="D87" s="3"/>
      <c r="E87" s="4">
        <v>244</v>
      </c>
      <c r="F87" s="8">
        <f t="shared" si="2"/>
        <v>244</v>
      </c>
      <c r="G87" s="12">
        <f t="shared" si="3"/>
        <v>1.3853912326189231E-5</v>
      </c>
    </row>
    <row r="88" spans="2:7" ht="14.25" thickTop="1" thickBot="1" x14ac:dyDescent="0.25">
      <c r="B88" s="49"/>
      <c r="C88" s="39" t="s">
        <v>65</v>
      </c>
      <c r="D88" s="3">
        <v>2711.7</v>
      </c>
      <c r="E88" s="4">
        <v>5000</v>
      </c>
      <c r="F88" s="8">
        <f t="shared" si="2"/>
        <v>7711.7</v>
      </c>
      <c r="G88" s="12">
        <f t="shared" si="3"/>
        <v>4.3785744133554709E-4</v>
      </c>
    </row>
    <row r="89" spans="2:7" ht="14.25" thickTop="1" thickBot="1" x14ac:dyDescent="0.25">
      <c r="B89" s="49"/>
      <c r="C89" s="39" t="s">
        <v>66</v>
      </c>
      <c r="D89" s="3">
        <v>14248.47</v>
      </c>
      <c r="E89" s="4">
        <v>2415.8000000000002</v>
      </c>
      <c r="F89" s="8">
        <f t="shared" si="2"/>
        <v>16664.27</v>
      </c>
      <c r="G89" s="12">
        <f t="shared" si="3"/>
        <v>9.4616940803256321E-4</v>
      </c>
    </row>
    <row r="90" spans="2:7" ht="14.25" thickTop="1" thickBot="1" x14ac:dyDescent="0.25">
      <c r="B90" s="49"/>
      <c r="C90" s="39" t="s">
        <v>67</v>
      </c>
      <c r="D90" s="3"/>
      <c r="E90" s="4">
        <v>973.08</v>
      </c>
      <c r="F90" s="8">
        <f t="shared" si="2"/>
        <v>973.08</v>
      </c>
      <c r="G90" s="12">
        <f t="shared" si="3"/>
        <v>5.5249856583476302E-5</v>
      </c>
    </row>
    <row r="91" spans="2:7" ht="14.25" thickTop="1" thickBot="1" x14ac:dyDescent="0.25">
      <c r="B91" s="49"/>
      <c r="C91" s="39" t="s">
        <v>68</v>
      </c>
      <c r="D91" s="3"/>
      <c r="E91" s="4">
        <v>667.8</v>
      </c>
      <c r="F91" s="8">
        <f t="shared" si="2"/>
        <v>667.8</v>
      </c>
      <c r="G91" s="12">
        <f t="shared" si="3"/>
        <v>3.7916568243562164E-5</v>
      </c>
    </row>
    <row r="92" spans="2:7" ht="14.25" thickTop="1" thickBot="1" x14ac:dyDescent="0.25">
      <c r="B92" s="49"/>
      <c r="C92" s="39" t="s">
        <v>69</v>
      </c>
      <c r="D92" s="3">
        <v>1292.58</v>
      </c>
      <c r="E92" s="4">
        <v>242442.67</v>
      </c>
      <c r="F92" s="8">
        <f t="shared" si="2"/>
        <v>243735.25</v>
      </c>
      <c r="G92" s="12">
        <f t="shared" si="3"/>
        <v>1.3838880263532024E-2</v>
      </c>
    </row>
    <row r="93" spans="2:7" ht="14.25" thickTop="1" thickBot="1" x14ac:dyDescent="0.25">
      <c r="B93" s="49"/>
      <c r="C93" s="39" t="s">
        <v>164</v>
      </c>
      <c r="D93" s="3">
        <v>18903.490000000002</v>
      </c>
      <c r="E93" s="4">
        <v>17839.900000000001</v>
      </c>
      <c r="F93" s="8">
        <f t="shared" si="2"/>
        <v>36743.39</v>
      </c>
      <c r="G93" s="12">
        <f t="shared" si="3"/>
        <v>2.086228293553189E-3</v>
      </c>
    </row>
    <row r="94" spans="2:7" ht="14.25" thickTop="1" thickBot="1" x14ac:dyDescent="0.25">
      <c r="B94" s="49"/>
      <c r="C94" s="39" t="s">
        <v>70</v>
      </c>
      <c r="D94" s="3">
        <v>61930.48</v>
      </c>
      <c r="E94" s="4">
        <v>39978.019999999997</v>
      </c>
      <c r="F94" s="8">
        <f t="shared" si="2"/>
        <v>101908.5</v>
      </c>
      <c r="G94" s="12">
        <f t="shared" si="3"/>
        <v>5.7861943618584231E-3</v>
      </c>
    </row>
    <row r="95" spans="2:7" ht="14.25" thickTop="1" thickBot="1" x14ac:dyDescent="0.25">
      <c r="B95" s="49"/>
      <c r="C95" s="39" t="s">
        <v>71</v>
      </c>
      <c r="D95" s="3">
        <v>36033.440000000002</v>
      </c>
      <c r="E95" s="4">
        <v>8413.99</v>
      </c>
      <c r="F95" s="8">
        <f t="shared" si="2"/>
        <v>44447.43</v>
      </c>
      <c r="G95" s="12">
        <f t="shared" si="3"/>
        <v>2.5236508128870208E-3</v>
      </c>
    </row>
    <row r="96" spans="2:7" ht="14.25" thickTop="1" thickBot="1" x14ac:dyDescent="0.25">
      <c r="B96" s="49"/>
      <c r="C96" s="39" t="s">
        <v>210</v>
      </c>
      <c r="D96" s="3"/>
      <c r="E96" s="4">
        <v>11464.71</v>
      </c>
      <c r="F96" s="8">
        <f t="shared" si="2"/>
        <v>11464.71</v>
      </c>
      <c r="G96" s="12">
        <f t="shared" si="3"/>
        <v>6.5094707862780709E-4</v>
      </c>
    </row>
    <row r="97" spans="2:7" ht="14.25" thickTop="1" thickBot="1" x14ac:dyDescent="0.25">
      <c r="B97" s="49"/>
      <c r="C97" s="39" t="s">
        <v>72</v>
      </c>
      <c r="D97" s="3">
        <v>25488.67</v>
      </c>
      <c r="E97" s="4">
        <v>59031.89</v>
      </c>
      <c r="F97" s="8">
        <f t="shared" si="2"/>
        <v>84520.56</v>
      </c>
      <c r="G97" s="12">
        <f t="shared" si="3"/>
        <v>4.7989361803295761E-3</v>
      </c>
    </row>
    <row r="98" spans="2:7" ht="14.25" thickTop="1" thickBot="1" x14ac:dyDescent="0.25">
      <c r="B98" s="49"/>
      <c r="C98" s="39" t="s">
        <v>172</v>
      </c>
      <c r="D98" s="3"/>
      <c r="E98" s="4">
        <v>4173</v>
      </c>
      <c r="F98" s="8">
        <f t="shared" si="2"/>
        <v>4173</v>
      </c>
      <c r="G98" s="12">
        <f t="shared" si="3"/>
        <v>2.3693596777535927E-4</v>
      </c>
    </row>
    <row r="99" spans="2:7" ht="14.25" thickTop="1" thickBot="1" x14ac:dyDescent="0.25">
      <c r="B99" s="49"/>
      <c r="C99" s="39" t="s">
        <v>73</v>
      </c>
      <c r="D99" s="3">
        <v>16428.28</v>
      </c>
      <c r="E99" s="4"/>
      <c r="F99" s="8">
        <f t="shared" si="2"/>
        <v>16428.28</v>
      </c>
      <c r="G99" s="12">
        <f t="shared" si="3"/>
        <v>9.3277029012331153E-4</v>
      </c>
    </row>
    <row r="100" spans="2:7" ht="14.25" thickTop="1" thickBot="1" x14ac:dyDescent="0.25">
      <c r="B100" s="49"/>
      <c r="C100" s="39" t="s">
        <v>74</v>
      </c>
      <c r="D100" s="3">
        <v>171.3</v>
      </c>
      <c r="E100" s="4"/>
      <c r="F100" s="8">
        <f t="shared" si="2"/>
        <v>171.3</v>
      </c>
      <c r="G100" s="12">
        <f t="shared" si="3"/>
        <v>9.7261277929353098E-6</v>
      </c>
    </row>
    <row r="101" spans="2:7" ht="14.25" thickTop="1" thickBot="1" x14ac:dyDescent="0.25">
      <c r="B101" s="49"/>
      <c r="C101" s="39" t="s">
        <v>211</v>
      </c>
      <c r="D101" s="3">
        <v>1099.68</v>
      </c>
      <c r="E101" s="4"/>
      <c r="F101" s="8">
        <f t="shared" si="2"/>
        <v>1099.68</v>
      </c>
      <c r="G101" s="12">
        <f t="shared" si="3"/>
        <v>6.2437993060917107E-5</v>
      </c>
    </row>
    <row r="102" spans="2:7" ht="14.25" thickTop="1" thickBot="1" x14ac:dyDescent="0.25">
      <c r="B102" s="49"/>
      <c r="C102" s="39" t="s">
        <v>75</v>
      </c>
      <c r="D102" s="3">
        <v>580.70000000000005</v>
      </c>
      <c r="E102" s="4"/>
      <c r="F102" s="8">
        <f t="shared" si="2"/>
        <v>580.70000000000005</v>
      </c>
      <c r="G102" s="12">
        <f t="shared" si="3"/>
        <v>3.2971175769746258E-5</v>
      </c>
    </row>
    <row r="103" spans="2:7" ht="14.25" thickTop="1" thickBot="1" x14ac:dyDescent="0.25">
      <c r="B103" s="49"/>
      <c r="C103" s="39" t="s">
        <v>76</v>
      </c>
      <c r="D103" s="3">
        <v>2269.48</v>
      </c>
      <c r="E103" s="4"/>
      <c r="F103" s="8">
        <f t="shared" si="2"/>
        <v>2269.48</v>
      </c>
      <c r="G103" s="12">
        <f t="shared" si="3"/>
        <v>1.2885728256573745E-4</v>
      </c>
    </row>
    <row r="104" spans="2:7" ht="14.25" thickTop="1" thickBot="1" x14ac:dyDescent="0.25">
      <c r="B104" s="49"/>
      <c r="C104" s="39" t="s">
        <v>77</v>
      </c>
      <c r="D104" s="3">
        <v>15645.92</v>
      </c>
      <c r="E104" s="4">
        <v>7932.27</v>
      </c>
      <c r="F104" s="8">
        <f t="shared" si="2"/>
        <v>23578.190000000002</v>
      </c>
      <c r="G104" s="12">
        <f t="shared" si="3"/>
        <v>1.3387302338943924E-3</v>
      </c>
    </row>
    <row r="105" spans="2:7" ht="14.25" thickTop="1" thickBot="1" x14ac:dyDescent="0.25">
      <c r="B105" s="49"/>
      <c r="C105" s="39" t="s">
        <v>165</v>
      </c>
      <c r="D105" s="3">
        <v>26522.43</v>
      </c>
      <c r="E105" s="4"/>
      <c r="F105" s="8">
        <f t="shared" si="2"/>
        <v>26522.43</v>
      </c>
      <c r="G105" s="12">
        <f t="shared" si="3"/>
        <v>1.5058992618749633E-3</v>
      </c>
    </row>
    <row r="106" spans="2:7" ht="14.25" thickTop="1" thickBot="1" x14ac:dyDescent="0.25">
      <c r="B106" s="49"/>
      <c r="C106" s="39" t="s">
        <v>199</v>
      </c>
      <c r="D106" s="3">
        <v>3937.74</v>
      </c>
      <c r="E106" s="4"/>
      <c r="F106" s="8">
        <f t="shared" si="2"/>
        <v>3937.74</v>
      </c>
      <c r="G106" s="12">
        <f t="shared" si="3"/>
        <v>2.2357829804642781E-4</v>
      </c>
    </row>
    <row r="107" spans="2:7" ht="14.25" thickTop="1" thickBot="1" x14ac:dyDescent="0.25">
      <c r="B107" s="49"/>
      <c r="C107" s="39" t="s">
        <v>200</v>
      </c>
      <c r="D107" s="3">
        <v>65682.559999999998</v>
      </c>
      <c r="E107" s="4"/>
      <c r="F107" s="8">
        <f t="shared" si="2"/>
        <v>65682.559999999998</v>
      </c>
      <c r="G107" s="12">
        <f t="shared" si="3"/>
        <v>3.7293460147527204E-3</v>
      </c>
    </row>
    <row r="108" spans="2:7" ht="14.25" thickTop="1" thickBot="1" x14ac:dyDescent="0.25">
      <c r="B108" s="49"/>
      <c r="C108" s="39" t="s">
        <v>78</v>
      </c>
      <c r="D108" s="3">
        <v>2232.09</v>
      </c>
      <c r="E108" s="4"/>
      <c r="F108" s="8">
        <f t="shared" si="2"/>
        <v>2232.09</v>
      </c>
      <c r="G108" s="12">
        <f t="shared" si="3"/>
        <v>1.2673434083673658E-4</v>
      </c>
    </row>
    <row r="109" spans="2:7" ht="14.25" thickTop="1" thickBot="1" x14ac:dyDescent="0.25">
      <c r="B109" s="49"/>
      <c r="C109" s="39" t="s">
        <v>212</v>
      </c>
      <c r="D109" s="3">
        <v>2108.56</v>
      </c>
      <c r="E109" s="4"/>
      <c r="F109" s="8">
        <f t="shared" si="2"/>
        <v>2108.56</v>
      </c>
      <c r="G109" s="12">
        <f t="shared" si="3"/>
        <v>1.1972051382995723E-4</v>
      </c>
    </row>
    <row r="110" spans="2:7" ht="14.25" thickTop="1" thickBot="1" x14ac:dyDescent="0.25">
      <c r="B110" s="49"/>
      <c r="C110" s="39" t="s">
        <v>79</v>
      </c>
      <c r="D110" s="3">
        <v>846.85</v>
      </c>
      <c r="E110" s="4"/>
      <c r="F110" s="8">
        <f t="shared" si="2"/>
        <v>846.85</v>
      </c>
      <c r="G110" s="12">
        <f t="shared" si="3"/>
        <v>4.8082728087841602E-5</v>
      </c>
    </row>
    <row r="111" spans="2:7" ht="14.25" thickTop="1" thickBot="1" x14ac:dyDescent="0.25">
      <c r="B111" s="49"/>
      <c r="C111" s="39" t="s">
        <v>80</v>
      </c>
      <c r="D111" s="3">
        <v>1940.3</v>
      </c>
      <c r="E111" s="4"/>
      <c r="F111" s="8">
        <f t="shared" si="2"/>
        <v>1940.3</v>
      </c>
      <c r="G111" s="12">
        <f t="shared" si="3"/>
        <v>1.1016699215780723E-4</v>
      </c>
    </row>
    <row r="112" spans="2:7" ht="14.25" thickTop="1" thickBot="1" x14ac:dyDescent="0.25">
      <c r="B112" s="49"/>
      <c r="C112" s="39" t="s">
        <v>58</v>
      </c>
      <c r="D112" s="3"/>
      <c r="E112" s="4">
        <v>627.76</v>
      </c>
      <c r="F112" s="8">
        <f t="shared" si="2"/>
        <v>627.76</v>
      </c>
      <c r="G112" s="12">
        <f t="shared" si="3"/>
        <v>3.5643163942166196E-5</v>
      </c>
    </row>
    <row r="113" spans="2:7" ht="14.25" thickTop="1" thickBot="1" x14ac:dyDescent="0.25">
      <c r="B113" s="49"/>
      <c r="C113" s="39" t="s">
        <v>67</v>
      </c>
      <c r="D113" s="3">
        <v>16556.41</v>
      </c>
      <c r="E113" s="4">
        <v>13104.36</v>
      </c>
      <c r="F113" s="8">
        <f t="shared" si="2"/>
        <v>29660.77</v>
      </c>
      <c r="G113" s="12">
        <f t="shared" si="3"/>
        <v>1.6840889635543598E-3</v>
      </c>
    </row>
    <row r="114" spans="2:7" ht="14.25" thickTop="1" thickBot="1" x14ac:dyDescent="0.25">
      <c r="B114" s="49"/>
      <c r="C114" s="39" t="s">
        <v>73</v>
      </c>
      <c r="D114" s="3">
        <v>421</v>
      </c>
      <c r="E114" s="4"/>
      <c r="F114" s="8">
        <f t="shared" si="2"/>
        <v>421</v>
      </c>
      <c r="G114" s="12">
        <f t="shared" si="3"/>
        <v>2.3903676595596994E-5</v>
      </c>
    </row>
    <row r="115" spans="2:7" ht="14.25" thickTop="1" thickBot="1" x14ac:dyDescent="0.25">
      <c r="B115" s="49"/>
      <c r="C115" s="39" t="s">
        <v>74</v>
      </c>
      <c r="D115" s="3">
        <v>175.87</v>
      </c>
      <c r="E115" s="4">
        <v>316.88</v>
      </c>
      <c r="F115" s="8">
        <f t="shared" si="2"/>
        <v>492.75</v>
      </c>
      <c r="G115" s="12">
        <f t="shared" si="3"/>
        <v>2.7977521716105508E-5</v>
      </c>
    </row>
    <row r="116" spans="2:7" ht="22.5" thickTop="1" thickBot="1" x14ac:dyDescent="0.25">
      <c r="B116" s="39" t="s">
        <v>81</v>
      </c>
      <c r="C116" s="39" t="s">
        <v>82</v>
      </c>
      <c r="D116" s="3">
        <v>66089.649999999994</v>
      </c>
      <c r="E116" s="4"/>
      <c r="F116" s="8">
        <f t="shared" si="2"/>
        <v>66089.649999999994</v>
      </c>
      <c r="G116" s="12">
        <f t="shared" si="3"/>
        <v>3.7524599047890658E-3</v>
      </c>
    </row>
    <row r="117" spans="2:7" ht="14.25" thickTop="1" thickBot="1" x14ac:dyDescent="0.25">
      <c r="B117" s="49" t="s">
        <v>83</v>
      </c>
      <c r="C117" s="39" t="s">
        <v>6</v>
      </c>
      <c r="D117" s="3">
        <v>1256512.92</v>
      </c>
      <c r="E117" s="4"/>
      <c r="F117" s="10">
        <f t="shared" si="2"/>
        <v>1256512.92</v>
      </c>
      <c r="G117" s="12">
        <f t="shared" si="3"/>
        <v>7.1342704222967304E-2</v>
      </c>
    </row>
    <row r="118" spans="2:7" ht="14.25" thickTop="1" thickBot="1" x14ac:dyDescent="0.25">
      <c r="B118" s="49"/>
      <c r="C118" s="39" t="s">
        <v>10</v>
      </c>
      <c r="D118" s="3">
        <v>34476</v>
      </c>
      <c r="E118" s="4"/>
      <c r="F118" s="8">
        <f t="shared" si="2"/>
        <v>34476</v>
      </c>
      <c r="G118" s="12">
        <f t="shared" si="3"/>
        <v>1.9574896776954915E-3</v>
      </c>
    </row>
    <row r="119" spans="2:7" ht="14.25" thickTop="1" thickBot="1" x14ac:dyDescent="0.25">
      <c r="B119" s="49"/>
      <c r="C119" s="39" t="s">
        <v>12</v>
      </c>
      <c r="D119" s="3">
        <v>41944.06</v>
      </c>
      <c r="E119" s="4">
        <v>160835.41</v>
      </c>
      <c r="F119" s="8">
        <f t="shared" si="2"/>
        <v>202779.47</v>
      </c>
      <c r="G119" s="12">
        <f t="shared" si="3"/>
        <v>1.1513479503816064E-2</v>
      </c>
    </row>
    <row r="120" spans="2:7" ht="14.25" thickTop="1" thickBot="1" x14ac:dyDescent="0.25">
      <c r="B120" s="49"/>
      <c r="C120" s="39" t="s">
        <v>14</v>
      </c>
      <c r="D120" s="3"/>
      <c r="E120" s="4">
        <v>3341.22</v>
      </c>
      <c r="F120" s="8">
        <f t="shared" si="2"/>
        <v>3341.22</v>
      </c>
      <c r="G120" s="12">
        <f t="shared" si="3"/>
        <v>1.8970888910864746E-4</v>
      </c>
    </row>
    <row r="121" spans="2:7" ht="14.25" thickTop="1" thickBot="1" x14ac:dyDescent="0.25">
      <c r="B121" s="49"/>
      <c r="C121" s="39" t="s">
        <v>15</v>
      </c>
      <c r="D121" s="3"/>
      <c r="E121" s="4">
        <v>3561.26</v>
      </c>
      <c r="F121" s="8">
        <f t="shared" si="2"/>
        <v>3561.26</v>
      </c>
      <c r="G121" s="12">
        <f t="shared" si="3"/>
        <v>2.0220239266706831E-4</v>
      </c>
    </row>
    <row r="122" spans="2:7" ht="14.25" thickTop="1" thickBot="1" x14ac:dyDescent="0.25">
      <c r="B122" s="49"/>
      <c r="C122" s="39" t="s">
        <v>18</v>
      </c>
      <c r="D122" s="3"/>
      <c r="E122" s="4">
        <v>5976</v>
      </c>
      <c r="F122" s="8">
        <f t="shared" si="2"/>
        <v>5976</v>
      </c>
      <c r="G122" s="12">
        <f t="shared" si="3"/>
        <v>3.3930729533322479E-4</v>
      </c>
    </row>
    <row r="123" spans="2:7" ht="14.25" thickTop="1" thickBot="1" x14ac:dyDescent="0.25">
      <c r="B123" s="49"/>
      <c r="C123" s="39" t="s">
        <v>22</v>
      </c>
      <c r="D123" s="3"/>
      <c r="E123" s="4">
        <v>2816.1</v>
      </c>
      <c r="F123" s="8">
        <f t="shared" si="2"/>
        <v>2816.1</v>
      </c>
      <c r="G123" s="12">
        <f t="shared" si="3"/>
        <v>1.5989345287615366E-4</v>
      </c>
    </row>
    <row r="124" spans="2:7" ht="14.25" thickTop="1" thickBot="1" x14ac:dyDescent="0.25">
      <c r="B124" s="49"/>
      <c r="C124" s="39" t="s">
        <v>23</v>
      </c>
      <c r="D124" s="3">
        <v>1849</v>
      </c>
      <c r="E124" s="4">
        <v>457.85</v>
      </c>
      <c r="F124" s="8">
        <f t="shared" si="2"/>
        <v>2306.85</v>
      </c>
      <c r="G124" s="12">
        <f t="shared" si="3"/>
        <v>1.309790887281542E-4</v>
      </c>
    </row>
    <row r="125" spans="2:7" ht="14.25" thickTop="1" thickBot="1" x14ac:dyDescent="0.25">
      <c r="B125" s="49"/>
      <c r="C125" s="39" t="s">
        <v>24</v>
      </c>
      <c r="D125" s="3"/>
      <c r="E125" s="4">
        <v>480</v>
      </c>
      <c r="F125" s="8">
        <f t="shared" si="2"/>
        <v>480</v>
      </c>
      <c r="G125" s="12">
        <f t="shared" si="3"/>
        <v>2.7253598018732914E-5</v>
      </c>
    </row>
    <row r="126" spans="2:7" ht="14.25" thickTop="1" thickBot="1" x14ac:dyDescent="0.25">
      <c r="B126" s="49"/>
      <c r="C126" s="39" t="s">
        <v>25</v>
      </c>
      <c r="D126" s="3"/>
      <c r="E126" s="4">
        <v>14237.9</v>
      </c>
      <c r="F126" s="8">
        <f t="shared" si="2"/>
        <v>14237.9</v>
      </c>
      <c r="G126" s="12">
        <f t="shared" si="3"/>
        <v>8.0840417339774449E-4</v>
      </c>
    </row>
    <row r="127" spans="2:7" ht="14.25" thickTop="1" thickBot="1" x14ac:dyDescent="0.25">
      <c r="B127" s="49"/>
      <c r="C127" s="39" t="s">
        <v>28</v>
      </c>
      <c r="D127" s="3"/>
      <c r="E127" s="4">
        <v>1334.75</v>
      </c>
      <c r="F127" s="8">
        <f t="shared" si="2"/>
        <v>1334.75</v>
      </c>
      <c r="G127" s="12">
        <f t="shared" si="3"/>
        <v>7.57848749072995E-5</v>
      </c>
    </row>
    <row r="128" spans="2:7" ht="14.25" thickTop="1" thickBot="1" x14ac:dyDescent="0.25">
      <c r="B128" s="49"/>
      <c r="C128" s="39" t="s">
        <v>30</v>
      </c>
      <c r="D128" s="3"/>
      <c r="E128" s="4">
        <v>1606.01</v>
      </c>
      <c r="F128" s="8">
        <f t="shared" si="2"/>
        <v>1606.01</v>
      </c>
      <c r="G128" s="12">
        <f t="shared" si="3"/>
        <v>9.1186564487635933E-5</v>
      </c>
    </row>
    <row r="129" spans="2:7" ht="14.25" thickTop="1" thickBot="1" x14ac:dyDescent="0.25">
      <c r="B129" s="49"/>
      <c r="C129" s="39" t="s">
        <v>31</v>
      </c>
      <c r="D129" s="3"/>
      <c r="E129" s="4">
        <v>2085.5500000000002</v>
      </c>
      <c r="F129" s="8">
        <f t="shared" si="2"/>
        <v>2085.5500000000002</v>
      </c>
      <c r="G129" s="12">
        <f t="shared" si="3"/>
        <v>1.1841404447493424E-4</v>
      </c>
    </row>
    <row r="130" spans="2:7" ht="14.25" thickTop="1" thickBot="1" x14ac:dyDescent="0.25">
      <c r="B130" s="49"/>
      <c r="C130" s="39" t="s">
        <v>41</v>
      </c>
      <c r="D130" s="3">
        <v>202832.84</v>
      </c>
      <c r="E130" s="4">
        <v>32007.45</v>
      </c>
      <c r="F130" s="8">
        <f t="shared" si="2"/>
        <v>234840.29</v>
      </c>
      <c r="G130" s="12">
        <f t="shared" si="3"/>
        <v>1.3333839296380549E-2</v>
      </c>
    </row>
    <row r="131" spans="2:7" ht="14.25" thickTop="1" thickBot="1" x14ac:dyDescent="0.25">
      <c r="B131" s="49"/>
      <c r="C131" s="39" t="s">
        <v>43</v>
      </c>
      <c r="D131" s="3">
        <v>86846.77</v>
      </c>
      <c r="E131" s="4">
        <v>42514.64</v>
      </c>
      <c r="F131" s="8">
        <f t="shared" si="2"/>
        <v>129361.41</v>
      </c>
      <c r="G131" s="12">
        <f t="shared" si="3"/>
        <v>7.3449247234927007E-3</v>
      </c>
    </row>
    <row r="132" spans="2:7" ht="14.25" thickTop="1" thickBot="1" x14ac:dyDescent="0.25">
      <c r="B132" s="49"/>
      <c r="C132" s="39" t="s">
        <v>84</v>
      </c>
      <c r="D132" s="3">
        <v>234574.37</v>
      </c>
      <c r="E132" s="4">
        <v>370003.83</v>
      </c>
      <c r="F132" s="8">
        <f t="shared" si="2"/>
        <v>604578.19999999995</v>
      </c>
      <c r="G132" s="12">
        <f t="shared" si="3"/>
        <v>3.4326940070185649E-2</v>
      </c>
    </row>
    <row r="133" spans="2:7" ht="14.25" thickTop="1" thickBot="1" x14ac:dyDescent="0.25">
      <c r="B133" s="49"/>
      <c r="C133" s="39" t="s">
        <v>49</v>
      </c>
      <c r="D133" s="3"/>
      <c r="E133" s="4">
        <v>525587.22</v>
      </c>
      <c r="F133" s="8">
        <f t="shared" ref="F133:F142" si="4">SUM(D133,E133)</f>
        <v>525587.22</v>
      </c>
      <c r="G133" s="12">
        <f t="shared" ref="G133:G142" si="5">F133/$F$143</f>
        <v>2.9841964203465292E-2</v>
      </c>
    </row>
    <row r="134" spans="2:7" ht="14.25" thickTop="1" thickBot="1" x14ac:dyDescent="0.25">
      <c r="B134" s="49"/>
      <c r="C134" s="39" t="s">
        <v>55</v>
      </c>
      <c r="D134" s="3">
        <v>99973.88</v>
      </c>
      <c r="E134" s="4">
        <v>224488.16</v>
      </c>
      <c r="F134" s="8">
        <f t="shared" si="4"/>
        <v>324462.04000000004</v>
      </c>
      <c r="G134" s="12">
        <f t="shared" si="5"/>
        <v>1.8422412521870917E-2</v>
      </c>
    </row>
    <row r="135" spans="2:7" ht="14.25" thickTop="1" thickBot="1" x14ac:dyDescent="0.25">
      <c r="B135" s="49"/>
      <c r="C135" s="39" t="s">
        <v>56</v>
      </c>
      <c r="D135" s="3"/>
      <c r="E135" s="4">
        <v>153080.68</v>
      </c>
      <c r="F135" s="8">
        <f t="shared" si="4"/>
        <v>153080.68</v>
      </c>
      <c r="G135" s="12">
        <f t="shared" si="5"/>
        <v>8.6916652440714309E-3</v>
      </c>
    </row>
    <row r="136" spans="2:7" ht="14.25" thickTop="1" thickBot="1" x14ac:dyDescent="0.25">
      <c r="B136" s="49"/>
      <c r="C136" s="39" t="s">
        <v>57</v>
      </c>
      <c r="D136" s="3"/>
      <c r="E136" s="4">
        <v>53142.67</v>
      </c>
      <c r="F136" s="8">
        <f t="shared" si="4"/>
        <v>53142.67</v>
      </c>
      <c r="G136" s="12">
        <f t="shared" si="5"/>
        <v>3.0173520121295357E-3</v>
      </c>
    </row>
    <row r="137" spans="2:7" ht="14.25" thickTop="1" thickBot="1" x14ac:dyDescent="0.25">
      <c r="B137" s="49"/>
      <c r="C137" s="39" t="s">
        <v>85</v>
      </c>
      <c r="D137" s="3">
        <v>42656.68</v>
      </c>
      <c r="E137" s="4">
        <v>85024.06</v>
      </c>
      <c r="F137" s="8">
        <f t="shared" si="4"/>
        <v>127680.73999999999</v>
      </c>
      <c r="G137" s="12">
        <f t="shared" si="5"/>
        <v>7.2494990889465667E-3</v>
      </c>
    </row>
    <row r="138" spans="2:7" ht="14.25" thickTop="1" thickBot="1" x14ac:dyDescent="0.25">
      <c r="B138" s="49"/>
      <c r="C138" s="39" t="s">
        <v>86</v>
      </c>
      <c r="D138" s="3">
        <v>9816.4599999999991</v>
      </c>
      <c r="E138" s="4">
        <v>6211.59</v>
      </c>
      <c r="F138" s="8">
        <f t="shared" si="4"/>
        <v>16028.05</v>
      </c>
      <c r="G138" s="12">
        <f t="shared" si="5"/>
        <v>9.1004589942531684E-4</v>
      </c>
    </row>
    <row r="139" spans="2:7" ht="14.25" thickTop="1" thickBot="1" x14ac:dyDescent="0.25">
      <c r="B139" s="49"/>
      <c r="C139" s="39" t="s">
        <v>40</v>
      </c>
      <c r="D139" s="3">
        <v>148034.81</v>
      </c>
      <c r="E139" s="4">
        <v>148820.04999999999</v>
      </c>
      <c r="F139" s="8">
        <f t="shared" si="4"/>
        <v>296854.86</v>
      </c>
      <c r="G139" s="12">
        <f t="shared" si="5"/>
        <v>1.6854922967390076E-2</v>
      </c>
    </row>
    <row r="140" spans="2:7" ht="14.25" thickTop="1" thickBot="1" x14ac:dyDescent="0.25">
      <c r="B140" s="49"/>
      <c r="C140" s="39" t="s">
        <v>211</v>
      </c>
      <c r="D140" s="3">
        <v>12.18</v>
      </c>
      <c r="E140" s="4"/>
      <c r="F140" s="8">
        <f t="shared" si="4"/>
        <v>12.18</v>
      </c>
      <c r="G140" s="12">
        <f t="shared" si="5"/>
        <v>6.9156004972534766E-7</v>
      </c>
    </row>
    <row r="141" spans="2:7" ht="14.25" thickTop="1" thickBot="1" x14ac:dyDescent="0.25">
      <c r="B141" s="49"/>
      <c r="C141" s="39" t="s">
        <v>75</v>
      </c>
      <c r="D141" s="3">
        <v>2.0299999999999998</v>
      </c>
      <c r="E141" s="4"/>
      <c r="F141" s="8">
        <f t="shared" si="4"/>
        <v>2.0299999999999998</v>
      </c>
      <c r="G141" s="12">
        <f t="shared" si="5"/>
        <v>1.1526000828755794E-7</v>
      </c>
    </row>
    <row r="142" spans="2:7" ht="22.5" thickTop="1" thickBot="1" x14ac:dyDescent="0.25">
      <c r="B142" s="39" t="s">
        <v>87</v>
      </c>
      <c r="C142" s="39" t="s">
        <v>39</v>
      </c>
      <c r="D142" s="3"/>
      <c r="E142" s="4">
        <v>5000</v>
      </c>
      <c r="F142" s="8">
        <f t="shared" si="4"/>
        <v>5000</v>
      </c>
      <c r="G142" s="12">
        <f t="shared" si="5"/>
        <v>2.8389164602846785E-4</v>
      </c>
    </row>
    <row r="143" spans="2:7" ht="13.5" thickTop="1" x14ac:dyDescent="0.2">
      <c r="B143" s="35"/>
      <c r="C143" s="13"/>
      <c r="D143" s="5">
        <f>SUM(D4:D142)</f>
        <v>9556958.7199999988</v>
      </c>
      <c r="E143" s="5">
        <f t="shared" ref="E143:G143" si="6">SUM(E4:E142)</f>
        <v>8055394.6899999958</v>
      </c>
      <c r="F143" s="5">
        <f t="shared" si="6"/>
        <v>17612353.410000004</v>
      </c>
      <c r="G143" s="36">
        <f t="shared" si="6"/>
        <v>0.99999999999999967</v>
      </c>
    </row>
  </sheetData>
  <mergeCells count="4">
    <mergeCell ref="B117:B141"/>
    <mergeCell ref="B1:G1"/>
    <mergeCell ref="B3"/>
    <mergeCell ref="B6:B115"/>
  </mergeCells>
  <conditionalFormatting sqref="G4:G142">
    <cfRule type="cellIs" dxfId="2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3"/>
  <sheetViews>
    <sheetView showGridLines="0" zoomScale="80" zoomScaleNormal="80" workbookViewId="0"/>
  </sheetViews>
  <sheetFormatPr defaultRowHeight="12.75" x14ac:dyDescent="0.2"/>
  <cols>
    <col min="2" max="2" width="54.28515625" style="32" customWidth="1"/>
    <col min="3" max="3" width="34.28515625" style="32" hidden="1" customWidth="1"/>
    <col min="4" max="4" width="65.5703125" style="7" bestFit="1" customWidth="1"/>
    <col min="5" max="5" width="23.28515625" hidden="1" customWidth="1"/>
    <col min="6" max="6" width="11.5703125" hidden="1" customWidth="1"/>
    <col min="7" max="7" width="15.42578125" bestFit="1" customWidth="1"/>
    <col min="8" max="8" width="11.5703125" bestFit="1" customWidth="1"/>
  </cols>
  <sheetData>
    <row r="1" spans="2:8" ht="58.5" customHeight="1" x14ac:dyDescent="0.2">
      <c r="B1" s="50" t="s">
        <v>204</v>
      </c>
      <c r="C1" s="50"/>
      <c r="D1" s="50"/>
      <c r="E1" s="50"/>
      <c r="F1" s="50"/>
      <c r="G1" s="50"/>
      <c r="H1" s="50"/>
    </row>
    <row r="3" spans="2:8" ht="14.25" customHeight="1" thickBot="1" x14ac:dyDescent="0.25">
      <c r="B3" s="31" t="s">
        <v>91</v>
      </c>
      <c r="C3" s="40" t="s">
        <v>90</v>
      </c>
      <c r="D3" s="14" t="s">
        <v>88</v>
      </c>
      <c r="E3" s="25" t="s">
        <v>173</v>
      </c>
      <c r="F3" s="15" t="s">
        <v>1</v>
      </c>
      <c r="G3" s="15" t="s">
        <v>89</v>
      </c>
      <c r="H3" s="15" t="s">
        <v>92</v>
      </c>
    </row>
    <row r="4" spans="2:8" ht="14.25" customHeight="1" thickTop="1" thickBot="1" x14ac:dyDescent="0.25">
      <c r="B4" s="49" t="s">
        <v>94</v>
      </c>
      <c r="C4" s="49" t="s">
        <v>93</v>
      </c>
      <c r="D4" s="39" t="s">
        <v>95</v>
      </c>
      <c r="E4" s="4">
        <v>6265820.5800000001</v>
      </c>
      <c r="F4" s="4"/>
      <c r="G4" s="29">
        <f>SUM(E4,F4)</f>
        <v>6265820.5800000001</v>
      </c>
      <c r="H4" s="12">
        <f>G4/$G$53</f>
        <v>4.939037594875801E-2</v>
      </c>
    </row>
    <row r="5" spans="2:8" ht="14.25" thickTop="1" thickBot="1" x14ac:dyDescent="0.25">
      <c r="B5" s="49"/>
      <c r="C5" s="49"/>
      <c r="D5" s="39" t="s">
        <v>213</v>
      </c>
      <c r="E5" s="4">
        <v>582280.16</v>
      </c>
      <c r="F5" s="4"/>
      <c r="G5" s="29">
        <f t="shared" ref="G5:G52" si="0">SUM(E5,F5)</f>
        <v>582280.16</v>
      </c>
      <c r="H5" s="12">
        <f t="shared" ref="H5:H52" si="1">G5/$G$53</f>
        <v>4.5898275641181813E-3</v>
      </c>
    </row>
    <row r="6" spans="2:8" ht="14.25" thickTop="1" thickBot="1" x14ac:dyDescent="0.25">
      <c r="B6" s="49"/>
      <c r="C6" s="49"/>
      <c r="D6" s="39" t="s">
        <v>96</v>
      </c>
      <c r="E6" s="4">
        <v>403731.62</v>
      </c>
      <c r="F6" s="4"/>
      <c r="G6" s="29">
        <f t="shared" si="0"/>
        <v>403731.62</v>
      </c>
      <c r="H6" s="12">
        <f t="shared" si="1"/>
        <v>3.1824174087986905E-3</v>
      </c>
    </row>
    <row r="7" spans="2:8" ht="14.25" thickTop="1" thickBot="1" x14ac:dyDescent="0.25">
      <c r="B7" s="49"/>
      <c r="C7" s="49"/>
      <c r="D7" s="39" t="s">
        <v>97</v>
      </c>
      <c r="E7" s="4">
        <v>60232.17</v>
      </c>
      <c r="F7" s="4"/>
      <c r="G7" s="29">
        <f t="shared" si="0"/>
        <v>60232.17</v>
      </c>
      <c r="H7" s="12">
        <f t="shared" si="1"/>
        <v>4.7478051478287042E-4</v>
      </c>
    </row>
    <row r="8" spans="2:8" ht="14.25" thickTop="1" thickBot="1" x14ac:dyDescent="0.25">
      <c r="B8" s="49"/>
      <c r="C8" s="49"/>
      <c r="D8" s="39" t="s">
        <v>98</v>
      </c>
      <c r="E8" s="4">
        <v>8168.52</v>
      </c>
      <c r="F8" s="4"/>
      <c r="G8" s="29">
        <f t="shared" si="0"/>
        <v>8168.52</v>
      </c>
      <c r="H8" s="12">
        <f t="shared" si="1"/>
        <v>6.4388417860657731E-5</v>
      </c>
    </row>
    <row r="9" spans="2:8" ht="14.25" thickTop="1" thickBot="1" x14ac:dyDescent="0.25">
      <c r="B9" s="49"/>
      <c r="C9" s="49"/>
      <c r="D9" s="39" t="s">
        <v>99</v>
      </c>
      <c r="E9" s="4">
        <v>1023985.5</v>
      </c>
      <c r="F9" s="4"/>
      <c r="G9" s="29">
        <f t="shared" si="0"/>
        <v>1023985.5</v>
      </c>
      <c r="H9" s="12">
        <f t="shared" si="1"/>
        <v>8.0715730949124861E-3</v>
      </c>
    </row>
    <row r="10" spans="2:8" ht="14.25" thickTop="1" thickBot="1" x14ac:dyDescent="0.25">
      <c r="B10" s="49"/>
      <c r="C10" s="49"/>
      <c r="D10" s="39" t="s">
        <v>214</v>
      </c>
      <c r="E10" s="4">
        <v>85393.4</v>
      </c>
      <c r="F10" s="4"/>
      <c r="G10" s="29">
        <f t="shared" si="0"/>
        <v>85393.4</v>
      </c>
      <c r="H10" s="12">
        <f t="shared" si="1"/>
        <v>6.7311409187249219E-4</v>
      </c>
    </row>
    <row r="11" spans="2:8" ht="14.25" thickTop="1" thickBot="1" x14ac:dyDescent="0.25">
      <c r="B11" s="49"/>
      <c r="C11" s="49"/>
      <c r="D11" s="39" t="s">
        <v>166</v>
      </c>
      <c r="E11" s="4">
        <v>11941.99</v>
      </c>
      <c r="F11" s="4"/>
      <c r="G11" s="29">
        <f t="shared" si="0"/>
        <v>11941.99</v>
      </c>
      <c r="H11" s="12">
        <f t="shared" si="1"/>
        <v>9.4132822372693705E-5</v>
      </c>
    </row>
    <row r="12" spans="2:8" ht="14.25" thickTop="1" thickBot="1" x14ac:dyDescent="0.25">
      <c r="B12" s="49"/>
      <c r="C12" s="49"/>
      <c r="D12" s="39" t="s">
        <v>100</v>
      </c>
      <c r="E12" s="4">
        <v>194986.92</v>
      </c>
      <c r="F12" s="4"/>
      <c r="G12" s="29">
        <f t="shared" si="0"/>
        <v>194986.92</v>
      </c>
      <c r="H12" s="12">
        <f t="shared" si="1"/>
        <v>1.5369858043222813E-3</v>
      </c>
    </row>
    <row r="13" spans="2:8" ht="14.25" thickTop="1" thickBot="1" x14ac:dyDescent="0.25">
      <c r="B13" s="49"/>
      <c r="C13" s="49"/>
      <c r="D13" s="39" t="s">
        <v>101</v>
      </c>
      <c r="E13" s="4">
        <v>736.92</v>
      </c>
      <c r="F13" s="4"/>
      <c r="G13" s="29">
        <f t="shared" si="0"/>
        <v>736.92</v>
      </c>
      <c r="H13" s="12">
        <f t="shared" si="1"/>
        <v>5.8087772191138538E-6</v>
      </c>
    </row>
    <row r="14" spans="2:8" ht="22.5" thickTop="1" thickBot="1" x14ac:dyDescent="0.25">
      <c r="B14" s="39" t="s">
        <v>102</v>
      </c>
      <c r="C14" s="39" t="s">
        <v>93</v>
      </c>
      <c r="D14" s="39" t="s">
        <v>103</v>
      </c>
      <c r="E14" s="4">
        <v>17407641.039999999</v>
      </c>
      <c r="F14" s="4"/>
      <c r="G14" s="9">
        <f t="shared" si="0"/>
        <v>17407641.039999999</v>
      </c>
      <c r="H14" s="12">
        <f t="shared" si="1"/>
        <v>0.1372158561467505</v>
      </c>
    </row>
    <row r="15" spans="2:8" ht="22.5" thickTop="1" thickBot="1" x14ac:dyDescent="0.25">
      <c r="B15" s="39" t="s">
        <v>104</v>
      </c>
      <c r="C15" s="39" t="s">
        <v>3</v>
      </c>
      <c r="D15" s="39" t="s">
        <v>105</v>
      </c>
      <c r="E15" s="4">
        <v>1053712.46</v>
      </c>
      <c r="F15" s="4"/>
      <c r="G15" s="29">
        <f t="shared" si="0"/>
        <v>1053712.46</v>
      </c>
      <c r="H15" s="12">
        <f t="shared" si="1"/>
        <v>8.3058960716827033E-3</v>
      </c>
    </row>
    <row r="16" spans="2:8" ht="14.25" thickTop="1" thickBot="1" x14ac:dyDescent="0.25">
      <c r="B16" s="49" t="s">
        <v>106</v>
      </c>
      <c r="C16" s="49" t="s">
        <v>93</v>
      </c>
      <c r="D16" s="39" t="s">
        <v>107</v>
      </c>
      <c r="E16" s="4">
        <v>2258775.1800000002</v>
      </c>
      <c r="F16" s="4"/>
      <c r="G16" s="29">
        <f t="shared" si="0"/>
        <v>2258775.1800000002</v>
      </c>
      <c r="H16" s="12">
        <f t="shared" si="1"/>
        <v>1.7804811660266779E-2</v>
      </c>
    </row>
    <row r="17" spans="2:8" ht="14.25" thickTop="1" thickBot="1" x14ac:dyDescent="0.25">
      <c r="B17" s="49"/>
      <c r="C17" s="49"/>
      <c r="D17" s="39" t="s">
        <v>108</v>
      </c>
      <c r="E17" s="4">
        <v>1360.07</v>
      </c>
      <c r="F17" s="4"/>
      <c r="G17" s="29">
        <f t="shared" si="0"/>
        <v>1360.07</v>
      </c>
      <c r="H17" s="12">
        <f t="shared" si="1"/>
        <v>1.0720761592031941E-5</v>
      </c>
    </row>
    <row r="18" spans="2:8" ht="14.25" thickTop="1" thickBot="1" x14ac:dyDescent="0.25">
      <c r="B18" s="49"/>
      <c r="C18" s="49"/>
      <c r="D18" s="39" t="s">
        <v>109</v>
      </c>
      <c r="E18" s="4">
        <v>181853.06</v>
      </c>
      <c r="F18" s="4"/>
      <c r="G18" s="29">
        <f t="shared" si="0"/>
        <v>181853.06</v>
      </c>
      <c r="H18" s="12">
        <f t="shared" si="1"/>
        <v>1.433458058071629E-3</v>
      </c>
    </row>
    <row r="19" spans="2:8" ht="14.25" thickTop="1" thickBot="1" x14ac:dyDescent="0.25">
      <c r="B19" s="49"/>
      <c r="C19" s="49"/>
      <c r="D19" s="39" t="s">
        <v>110</v>
      </c>
      <c r="E19" s="4">
        <v>191913.81</v>
      </c>
      <c r="F19" s="4"/>
      <c r="G19" s="29">
        <f t="shared" si="0"/>
        <v>191913.81</v>
      </c>
      <c r="H19" s="12">
        <f t="shared" si="1"/>
        <v>1.5127619925654678E-3</v>
      </c>
    </row>
    <row r="20" spans="2:8" ht="14.25" thickTop="1" thickBot="1" x14ac:dyDescent="0.25">
      <c r="B20" s="49"/>
      <c r="C20" s="49"/>
      <c r="D20" s="39" t="s">
        <v>111</v>
      </c>
      <c r="E20" s="4">
        <v>63411.18</v>
      </c>
      <c r="F20" s="4"/>
      <c r="G20" s="29">
        <f t="shared" si="0"/>
        <v>63411.18</v>
      </c>
      <c r="H20" s="12">
        <f t="shared" si="1"/>
        <v>4.9983908405407378E-4</v>
      </c>
    </row>
    <row r="21" spans="2:8" ht="14.25" thickTop="1" thickBot="1" x14ac:dyDescent="0.25">
      <c r="B21" s="49"/>
      <c r="C21" s="49"/>
      <c r="D21" s="39" t="s">
        <v>112</v>
      </c>
      <c r="E21" s="4">
        <v>495947.18</v>
      </c>
      <c r="F21" s="4"/>
      <c r="G21" s="29">
        <f t="shared" si="0"/>
        <v>495947.18</v>
      </c>
      <c r="H21" s="12">
        <f t="shared" si="1"/>
        <v>3.9093072261137682E-3</v>
      </c>
    </row>
    <row r="22" spans="2:8" ht="14.25" thickTop="1" thickBot="1" x14ac:dyDescent="0.25">
      <c r="B22" s="49"/>
      <c r="C22" s="49"/>
      <c r="D22" s="39" t="s">
        <v>113</v>
      </c>
      <c r="E22" s="4">
        <v>44132778.189999998</v>
      </c>
      <c r="F22" s="4"/>
      <c r="G22" s="9">
        <f t="shared" si="0"/>
        <v>44132778.189999998</v>
      </c>
      <c r="H22" s="12">
        <f t="shared" si="1"/>
        <v>0.34787694263458274</v>
      </c>
    </row>
    <row r="23" spans="2:8" ht="14.25" thickTop="1" thickBot="1" x14ac:dyDescent="0.25">
      <c r="B23" s="49"/>
      <c r="C23" s="49"/>
      <c r="D23" s="39" t="s">
        <v>114</v>
      </c>
      <c r="E23" s="4">
        <v>10718.03</v>
      </c>
      <c r="F23" s="4"/>
      <c r="G23" s="29">
        <f t="shared" si="0"/>
        <v>10718.03</v>
      </c>
      <c r="H23" s="12">
        <f t="shared" si="1"/>
        <v>8.4484948838108425E-5</v>
      </c>
    </row>
    <row r="24" spans="2:8" ht="14.25" thickTop="1" thickBot="1" x14ac:dyDescent="0.25">
      <c r="B24" s="49"/>
      <c r="C24" s="49"/>
      <c r="D24" s="39" t="s">
        <v>115</v>
      </c>
      <c r="E24" s="4">
        <v>41407.800000000003</v>
      </c>
      <c r="F24" s="4"/>
      <c r="G24" s="29">
        <f t="shared" si="0"/>
        <v>41407.800000000003</v>
      </c>
      <c r="H24" s="12">
        <f t="shared" si="1"/>
        <v>3.2639728238292171E-4</v>
      </c>
    </row>
    <row r="25" spans="2:8" ht="14.25" thickTop="1" thickBot="1" x14ac:dyDescent="0.25">
      <c r="B25" s="49"/>
      <c r="C25" s="49"/>
      <c r="D25" s="39" t="s">
        <v>116</v>
      </c>
      <c r="E25" s="4">
        <v>67376.89</v>
      </c>
      <c r="F25" s="4"/>
      <c r="G25" s="29">
        <f t="shared" si="0"/>
        <v>67376.89</v>
      </c>
      <c r="H25" s="12">
        <f t="shared" si="1"/>
        <v>5.3109882175370461E-4</v>
      </c>
    </row>
    <row r="26" spans="2:8" ht="14.25" thickTop="1" thickBot="1" x14ac:dyDescent="0.25">
      <c r="B26" s="49"/>
      <c r="C26" s="49"/>
      <c r="D26" s="39" t="s">
        <v>117</v>
      </c>
      <c r="E26" s="4">
        <v>201987.37</v>
      </c>
      <c r="F26" s="4"/>
      <c r="G26" s="29">
        <f t="shared" si="0"/>
        <v>201987.37</v>
      </c>
      <c r="H26" s="12">
        <f t="shared" si="1"/>
        <v>1.5921669019767694E-3</v>
      </c>
    </row>
    <row r="27" spans="2:8" ht="14.25" thickTop="1" thickBot="1" x14ac:dyDescent="0.25">
      <c r="B27" s="49"/>
      <c r="C27" s="49"/>
      <c r="D27" s="39" t="s">
        <v>118</v>
      </c>
      <c r="E27" s="4">
        <v>24811.67</v>
      </c>
      <c r="F27" s="4"/>
      <c r="G27" s="29">
        <f t="shared" si="0"/>
        <v>24811.67</v>
      </c>
      <c r="H27" s="12">
        <f t="shared" si="1"/>
        <v>1.9557816786648568E-4</v>
      </c>
    </row>
    <row r="28" spans="2:8" ht="14.25" thickTop="1" thickBot="1" x14ac:dyDescent="0.25">
      <c r="B28" s="49"/>
      <c r="C28" s="49"/>
      <c r="D28" s="39" t="s">
        <v>119</v>
      </c>
      <c r="E28" s="4">
        <v>230149.75</v>
      </c>
      <c r="F28" s="4"/>
      <c r="G28" s="29">
        <f t="shared" si="0"/>
        <v>230149.75</v>
      </c>
      <c r="H28" s="12">
        <f t="shared" si="1"/>
        <v>1.814157065603795E-3</v>
      </c>
    </row>
    <row r="29" spans="2:8" ht="14.25" thickTop="1" thickBot="1" x14ac:dyDescent="0.25">
      <c r="B29" s="49"/>
      <c r="C29" s="49"/>
      <c r="D29" s="39" t="s">
        <v>120</v>
      </c>
      <c r="E29" s="4">
        <v>359.22</v>
      </c>
      <c r="F29" s="4"/>
      <c r="G29" s="29">
        <f t="shared" si="0"/>
        <v>359.22</v>
      </c>
      <c r="H29" s="12">
        <f t="shared" si="1"/>
        <v>2.8315542428622901E-6</v>
      </c>
    </row>
    <row r="30" spans="2:8" ht="14.25" thickTop="1" thickBot="1" x14ac:dyDescent="0.25">
      <c r="B30" s="49"/>
      <c r="C30" s="49"/>
      <c r="D30" s="39" t="s">
        <v>121</v>
      </c>
      <c r="E30" s="4">
        <v>37559428.939999998</v>
      </c>
      <c r="F30" s="4"/>
      <c r="G30" s="9">
        <f t="shared" si="0"/>
        <v>37559428.939999998</v>
      </c>
      <c r="H30" s="12">
        <f t="shared" si="1"/>
        <v>0.29606246972479722</v>
      </c>
    </row>
    <row r="31" spans="2:8" ht="14.25" thickTop="1" thickBot="1" x14ac:dyDescent="0.25">
      <c r="B31" s="49"/>
      <c r="C31" s="49"/>
      <c r="D31" s="39" t="s">
        <v>122</v>
      </c>
      <c r="E31" s="4">
        <v>1088186.3899999999</v>
      </c>
      <c r="F31" s="4"/>
      <c r="G31" s="29">
        <f t="shared" si="0"/>
        <v>1088186.3899999999</v>
      </c>
      <c r="H31" s="12">
        <f t="shared" si="1"/>
        <v>8.5776370737417132E-3</v>
      </c>
    </row>
    <row r="32" spans="2:8" ht="14.25" thickTop="1" thickBot="1" x14ac:dyDescent="0.25">
      <c r="B32" s="49"/>
      <c r="C32" s="49"/>
      <c r="D32" s="39" t="s">
        <v>123</v>
      </c>
      <c r="E32" s="4">
        <v>2238020.2000000002</v>
      </c>
      <c r="F32" s="4"/>
      <c r="G32" s="29">
        <f t="shared" si="0"/>
        <v>2238020.2000000002</v>
      </c>
      <c r="H32" s="12">
        <f t="shared" si="1"/>
        <v>1.764121038060662E-2</v>
      </c>
    </row>
    <row r="33" spans="2:8" ht="14.25" thickTop="1" thickBot="1" x14ac:dyDescent="0.25">
      <c r="B33" s="49"/>
      <c r="C33" s="49"/>
      <c r="D33" s="39" t="s">
        <v>124</v>
      </c>
      <c r="E33" s="4">
        <v>162874.85999999999</v>
      </c>
      <c r="F33" s="4"/>
      <c r="G33" s="29">
        <f t="shared" si="0"/>
        <v>162874.85999999999</v>
      </c>
      <c r="H33" s="12">
        <f t="shared" si="1"/>
        <v>1.2838622595863298E-3</v>
      </c>
    </row>
    <row r="34" spans="2:8" ht="14.25" thickTop="1" thickBot="1" x14ac:dyDescent="0.25">
      <c r="B34" s="49"/>
      <c r="C34" s="49"/>
      <c r="D34" s="39" t="s">
        <v>125</v>
      </c>
      <c r="E34" s="4">
        <v>8505.44</v>
      </c>
      <c r="F34" s="4"/>
      <c r="G34" s="29">
        <f t="shared" si="0"/>
        <v>8505.44</v>
      </c>
      <c r="H34" s="12">
        <f t="shared" si="1"/>
        <v>6.7044192192557866E-5</v>
      </c>
    </row>
    <row r="35" spans="2:8" ht="14.25" thickTop="1" thickBot="1" x14ac:dyDescent="0.25">
      <c r="B35" s="49"/>
      <c r="C35" s="49"/>
      <c r="D35" s="39" t="s">
        <v>126</v>
      </c>
      <c r="E35" s="4">
        <v>4077886.71</v>
      </c>
      <c r="F35" s="4"/>
      <c r="G35" s="29">
        <f t="shared" si="0"/>
        <v>4077886.71</v>
      </c>
      <c r="H35" s="12">
        <f t="shared" si="1"/>
        <v>3.2143971425901238E-2</v>
      </c>
    </row>
    <row r="36" spans="2:8" ht="14.25" thickTop="1" thickBot="1" x14ac:dyDescent="0.25">
      <c r="B36" s="49"/>
      <c r="C36" s="49"/>
      <c r="D36" s="39" t="s">
        <v>127</v>
      </c>
      <c r="E36" s="4">
        <v>895162.39</v>
      </c>
      <c r="F36" s="4"/>
      <c r="G36" s="29">
        <f t="shared" si="0"/>
        <v>895162.39</v>
      </c>
      <c r="H36" s="12">
        <f t="shared" si="1"/>
        <v>7.0561240004878558E-3</v>
      </c>
    </row>
    <row r="37" spans="2:8" ht="14.25" thickTop="1" thickBot="1" x14ac:dyDescent="0.25">
      <c r="B37" s="49"/>
      <c r="C37" s="49"/>
      <c r="D37" s="39" t="s">
        <v>128</v>
      </c>
      <c r="E37" s="4">
        <v>26165.13</v>
      </c>
      <c r="F37" s="4"/>
      <c r="G37" s="29">
        <f t="shared" si="0"/>
        <v>26165.13</v>
      </c>
      <c r="H37" s="12">
        <f t="shared" si="1"/>
        <v>2.0624682608580644E-4</v>
      </c>
    </row>
    <row r="38" spans="2:8" ht="14.25" thickTop="1" thickBot="1" x14ac:dyDescent="0.25">
      <c r="B38" s="49"/>
      <c r="C38" s="49"/>
      <c r="D38" s="39" t="s">
        <v>129</v>
      </c>
      <c r="E38" s="4">
        <v>265129.55</v>
      </c>
      <c r="F38" s="4"/>
      <c r="G38" s="29">
        <f t="shared" si="0"/>
        <v>265129.55</v>
      </c>
      <c r="H38" s="12">
        <f t="shared" si="1"/>
        <v>2.0898855915891918E-3</v>
      </c>
    </row>
    <row r="39" spans="2:8" ht="14.25" thickTop="1" thickBot="1" x14ac:dyDescent="0.25">
      <c r="B39" s="49"/>
      <c r="C39" s="49"/>
      <c r="D39" s="39" t="s">
        <v>215</v>
      </c>
      <c r="E39" s="4">
        <v>39623.67</v>
      </c>
      <c r="F39" s="4"/>
      <c r="G39" s="29">
        <f t="shared" si="0"/>
        <v>39623.67</v>
      </c>
      <c r="H39" s="12">
        <f t="shared" si="1"/>
        <v>3.1233386478001006E-4</v>
      </c>
    </row>
    <row r="40" spans="2:8" ht="14.25" thickTop="1" thickBot="1" x14ac:dyDescent="0.25">
      <c r="B40" s="49"/>
      <c r="C40" s="49"/>
      <c r="D40" s="39" t="s">
        <v>201</v>
      </c>
      <c r="E40" s="4">
        <v>27.31</v>
      </c>
      <c r="F40" s="4"/>
      <c r="G40" s="29">
        <f t="shared" si="0"/>
        <v>27.31</v>
      </c>
      <c r="H40" s="12">
        <f t="shared" si="1"/>
        <v>2.1527127212451737E-7</v>
      </c>
    </row>
    <row r="41" spans="2:8" ht="14.25" thickTop="1" thickBot="1" x14ac:dyDescent="0.25">
      <c r="B41" s="49"/>
      <c r="C41" s="49"/>
      <c r="D41" s="39" t="s">
        <v>130</v>
      </c>
      <c r="E41" s="4">
        <v>506120.26</v>
      </c>
      <c r="F41" s="4"/>
      <c r="G41" s="29">
        <f t="shared" si="0"/>
        <v>506120.26</v>
      </c>
      <c r="H41" s="12">
        <f t="shared" si="1"/>
        <v>3.9894966026434086E-3</v>
      </c>
    </row>
    <row r="42" spans="2:8" ht="14.25" thickTop="1" thickBot="1" x14ac:dyDescent="0.25">
      <c r="B42" s="49" t="s">
        <v>131</v>
      </c>
      <c r="C42" s="49" t="s">
        <v>3</v>
      </c>
      <c r="D42" s="39" t="s">
        <v>132</v>
      </c>
      <c r="E42" s="4">
        <v>221558.14</v>
      </c>
      <c r="F42" s="4"/>
      <c r="G42" s="29">
        <f t="shared" si="0"/>
        <v>221558.14</v>
      </c>
      <c r="H42" s="12">
        <f t="shared" si="1"/>
        <v>1.7464336377642593E-3</v>
      </c>
    </row>
    <row r="43" spans="2:8" ht="14.25" thickTop="1" thickBot="1" x14ac:dyDescent="0.25">
      <c r="B43" s="49"/>
      <c r="C43" s="49"/>
      <c r="D43" s="39" t="s">
        <v>133</v>
      </c>
      <c r="E43" s="4">
        <v>16544.34</v>
      </c>
      <c r="F43" s="4"/>
      <c r="G43" s="29">
        <f t="shared" si="0"/>
        <v>16544.34</v>
      </c>
      <c r="H43" s="12">
        <f t="shared" si="1"/>
        <v>1.3041087946761399E-4</v>
      </c>
    </row>
    <row r="44" spans="2:8" ht="14.25" thickTop="1" thickBot="1" x14ac:dyDescent="0.25">
      <c r="B44" s="49"/>
      <c r="C44" s="49"/>
      <c r="D44" s="39" t="s">
        <v>134</v>
      </c>
      <c r="E44" s="4">
        <v>51960.93</v>
      </c>
      <c r="F44" s="4"/>
      <c r="G44" s="29">
        <f t="shared" si="0"/>
        <v>51960.93</v>
      </c>
      <c r="H44" s="12">
        <f t="shared" si="1"/>
        <v>4.0958240578077625E-4</v>
      </c>
    </row>
    <row r="45" spans="2:8" ht="14.25" thickTop="1" thickBot="1" x14ac:dyDescent="0.25">
      <c r="B45" s="49"/>
      <c r="C45" s="49"/>
      <c r="D45" s="39" t="s">
        <v>135</v>
      </c>
      <c r="E45" s="4">
        <v>14173.87</v>
      </c>
      <c r="F45" s="4"/>
      <c r="G45" s="29">
        <f t="shared" si="0"/>
        <v>14173.87</v>
      </c>
      <c r="H45" s="12">
        <f t="shared" si="1"/>
        <v>1.1172563258248016E-4</v>
      </c>
    </row>
    <row r="46" spans="2:8" ht="14.25" thickTop="1" thickBot="1" x14ac:dyDescent="0.25">
      <c r="B46" s="49"/>
      <c r="C46" s="49"/>
      <c r="D46" s="39" t="s">
        <v>136</v>
      </c>
      <c r="E46" s="4">
        <v>642128.4</v>
      </c>
      <c r="F46" s="4"/>
      <c r="G46" s="29">
        <f t="shared" si="0"/>
        <v>642128.4</v>
      </c>
      <c r="H46" s="12">
        <f t="shared" si="1"/>
        <v>5.0615817479048317E-3</v>
      </c>
    </row>
    <row r="47" spans="2:8" ht="14.25" thickTop="1" thickBot="1" x14ac:dyDescent="0.25">
      <c r="B47" s="49"/>
      <c r="C47" s="49"/>
      <c r="D47" s="39" t="s">
        <v>137</v>
      </c>
      <c r="E47" s="4">
        <v>3655981.99</v>
      </c>
      <c r="F47" s="4"/>
      <c r="G47" s="29">
        <f t="shared" si="0"/>
        <v>3655981.99</v>
      </c>
      <c r="H47" s="12">
        <f t="shared" si="1"/>
        <v>2.8818304425178493E-2</v>
      </c>
    </row>
    <row r="48" spans="2:8" ht="14.25" thickTop="1" thickBot="1" x14ac:dyDescent="0.25">
      <c r="B48" s="49"/>
      <c r="C48" s="49"/>
      <c r="D48" s="39" t="s">
        <v>138</v>
      </c>
      <c r="E48" s="4">
        <v>336844.4</v>
      </c>
      <c r="F48" s="4"/>
      <c r="G48" s="29">
        <f t="shared" si="0"/>
        <v>336844.4</v>
      </c>
      <c r="H48" s="12">
        <f t="shared" si="1"/>
        <v>2.6551784143544412E-3</v>
      </c>
    </row>
    <row r="49" spans="2:8" ht="14.25" thickTop="1" thickBot="1" x14ac:dyDescent="0.25">
      <c r="B49" s="49"/>
      <c r="C49" s="49"/>
      <c r="D49" s="39" t="s">
        <v>139</v>
      </c>
      <c r="E49" s="4">
        <v>53071.839999999997</v>
      </c>
      <c r="F49" s="4"/>
      <c r="G49" s="29">
        <f t="shared" si="0"/>
        <v>53071.839999999997</v>
      </c>
      <c r="H49" s="12">
        <f t="shared" si="1"/>
        <v>4.183391618743627E-4</v>
      </c>
    </row>
    <row r="50" spans="2:8" ht="14.25" thickTop="1" thickBot="1" x14ac:dyDescent="0.25">
      <c r="B50" s="49"/>
      <c r="C50" s="49"/>
      <c r="D50" s="39" t="s">
        <v>216</v>
      </c>
      <c r="E50" s="4">
        <v>304.95</v>
      </c>
      <c r="F50" s="4"/>
      <c r="G50" s="29">
        <f t="shared" si="0"/>
        <v>304.95</v>
      </c>
      <c r="H50" s="12">
        <f t="shared" si="1"/>
        <v>2.4037705761395671E-6</v>
      </c>
    </row>
    <row r="51" spans="2:8" ht="14.25" thickTop="1" thickBot="1" x14ac:dyDescent="0.25">
      <c r="B51" s="49"/>
      <c r="C51" s="49"/>
      <c r="D51" s="39" t="s">
        <v>217</v>
      </c>
      <c r="E51" s="4">
        <v>1038.31</v>
      </c>
      <c r="F51" s="4"/>
      <c r="G51" s="29">
        <f t="shared" si="0"/>
        <v>1038.31</v>
      </c>
      <c r="H51" s="12">
        <f t="shared" si="1"/>
        <v>8.1844860695572184E-6</v>
      </c>
    </row>
    <row r="52" spans="2:8" ht="14.25" thickTop="1" thickBot="1" x14ac:dyDescent="0.25">
      <c r="B52" s="49"/>
      <c r="C52" s="49"/>
      <c r="D52" s="39" t="s">
        <v>218</v>
      </c>
      <c r="E52" s="4">
        <v>969.92</v>
      </c>
      <c r="F52" s="4"/>
      <c r="G52" s="29">
        <f t="shared" si="0"/>
        <v>969.92</v>
      </c>
      <c r="H52" s="12">
        <f t="shared" si="1"/>
        <v>7.6454014009158515E-6</v>
      </c>
    </row>
    <row r="53" spans="2:8" ht="13.5" thickTop="1" x14ac:dyDescent="0.2">
      <c r="B53" s="35"/>
      <c r="C53" s="13"/>
      <c r="D53" s="5"/>
      <c r="E53" s="5">
        <f>SUM(E4:E52)</f>
        <v>126863188.62000002</v>
      </c>
      <c r="F53" s="5">
        <f t="shared" ref="F53:H53" si="2">SUM(F4:F52)</f>
        <v>0</v>
      </c>
      <c r="G53" s="5">
        <f t="shared" si="2"/>
        <v>126863188.62000002</v>
      </c>
      <c r="H53" s="36">
        <f t="shared" si="2"/>
        <v>0.99999999999999989</v>
      </c>
    </row>
  </sheetData>
  <mergeCells count="7">
    <mergeCell ref="B1:H1"/>
    <mergeCell ref="B4:B13"/>
    <mergeCell ref="C4:C13"/>
    <mergeCell ref="B16:B41"/>
    <mergeCell ref="C16:C41"/>
    <mergeCell ref="B42:B52"/>
    <mergeCell ref="C42:C52"/>
  </mergeCells>
  <conditionalFormatting sqref="F4">
    <cfRule type="cellIs" dxfId="19" priority="5" operator="greaterThan">
      <formula>0.0499</formula>
    </cfRule>
    <cfRule type="cellIs" dxfId="18" priority="6" operator="greaterThan">
      <formula>0.0499</formula>
    </cfRule>
  </conditionalFormatting>
  <conditionalFormatting sqref="H4:H52">
    <cfRule type="cellIs" dxfId="17" priority="3" operator="greaterThan">
      <formula>0.0499</formula>
    </cfRule>
    <cfRule type="cellIs" dxfId="16" priority="4" operator="greaterThan">
      <formula>0.0499</formula>
    </cfRule>
  </conditionalFormatting>
  <conditionalFormatting sqref="F5:F52">
    <cfRule type="cellIs" dxfId="15" priority="1" operator="greaterThan">
      <formula>0.0499</formula>
    </cfRule>
    <cfRule type="cellIs" dxfId="14" priority="2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2"/>
  <sheetViews>
    <sheetView showGridLines="0" zoomScale="80" zoomScaleNormal="80" workbookViewId="0"/>
  </sheetViews>
  <sheetFormatPr defaultRowHeight="12.75" x14ac:dyDescent="0.2"/>
  <cols>
    <col min="2" max="2" width="54.28515625" style="32" customWidth="1"/>
    <col min="3" max="3" width="66.85546875" style="7" bestFit="1" customWidth="1"/>
    <col min="4" max="5" width="14.85546875" hidden="1" customWidth="1"/>
    <col min="6" max="6" width="13.140625" bestFit="1" customWidth="1"/>
    <col min="7" max="7" width="11.5703125" bestFit="1" customWidth="1"/>
  </cols>
  <sheetData>
    <row r="1" spans="2:7" ht="58.5" customHeight="1" x14ac:dyDescent="0.2">
      <c r="B1" s="50" t="s">
        <v>204</v>
      </c>
      <c r="C1" s="50"/>
      <c r="D1" s="50"/>
      <c r="E1" s="50"/>
      <c r="F1" s="50"/>
      <c r="G1" s="50"/>
    </row>
    <row r="3" spans="2:7" s="24" customFormat="1" ht="14.25" customHeight="1" thickBot="1" x14ac:dyDescent="0.25">
      <c r="B3" s="31" t="s">
        <v>91</v>
      </c>
      <c r="C3" s="14" t="s">
        <v>88</v>
      </c>
      <c r="D3" s="25" t="s">
        <v>0</v>
      </c>
      <c r="E3" s="15" t="s">
        <v>1</v>
      </c>
      <c r="F3" s="15" t="s">
        <v>89</v>
      </c>
      <c r="G3" s="15" t="s">
        <v>92</v>
      </c>
    </row>
    <row r="4" spans="2:7" ht="14.25" customHeight="1" thickTop="1" thickBot="1" x14ac:dyDescent="0.25">
      <c r="B4" s="49" t="s">
        <v>193</v>
      </c>
      <c r="C4" s="39" t="s">
        <v>145</v>
      </c>
      <c r="D4" s="3"/>
      <c r="E4" s="4">
        <v>70596.69</v>
      </c>
      <c r="F4" s="29">
        <f>SUM(D4,E4)</f>
        <v>70596.69</v>
      </c>
      <c r="G4" s="12">
        <f>F4/$F$32</f>
        <v>2.4506458782167954E-2</v>
      </c>
    </row>
    <row r="5" spans="2:7" ht="14.25" thickTop="1" thickBot="1" x14ac:dyDescent="0.25">
      <c r="B5" s="49"/>
      <c r="C5" s="39" t="s">
        <v>167</v>
      </c>
      <c r="D5" s="3"/>
      <c r="E5" s="4">
        <v>16816</v>
      </c>
      <c r="F5" s="29">
        <f t="shared" ref="F5:F31" si="0">SUM(D5,E5)</f>
        <v>16816</v>
      </c>
      <c r="G5" s="12">
        <f t="shared" ref="G5:G31" si="1">F5/$F$32</f>
        <v>5.837392813755663E-3</v>
      </c>
    </row>
    <row r="6" spans="2:7" ht="14.25" thickTop="1" thickBot="1" x14ac:dyDescent="0.25">
      <c r="B6" s="49"/>
      <c r="C6" s="39" t="s">
        <v>149</v>
      </c>
      <c r="D6" s="3"/>
      <c r="E6" s="4">
        <v>29149.31</v>
      </c>
      <c r="F6" s="29">
        <f t="shared" si="0"/>
        <v>29149.31</v>
      </c>
      <c r="G6" s="12">
        <f t="shared" si="1"/>
        <v>1.0118694857274983E-2</v>
      </c>
    </row>
    <row r="7" spans="2:7" ht="14.25" thickTop="1" thickBot="1" x14ac:dyDescent="0.25">
      <c r="B7" s="49"/>
      <c r="C7" s="39" t="s">
        <v>195</v>
      </c>
      <c r="D7" s="3"/>
      <c r="E7" s="4">
        <v>95984</v>
      </c>
      <c r="F7" s="29">
        <f t="shared" si="0"/>
        <v>95984</v>
      </c>
      <c r="G7" s="12">
        <f t="shared" si="1"/>
        <v>3.3319238334652924E-2</v>
      </c>
    </row>
    <row r="8" spans="2:7" ht="14.25" thickTop="1" thickBot="1" x14ac:dyDescent="0.25">
      <c r="B8" s="49"/>
      <c r="C8" s="39" t="s">
        <v>155</v>
      </c>
      <c r="D8" s="3"/>
      <c r="E8" s="4">
        <v>3165.1</v>
      </c>
      <c r="F8" s="29">
        <f t="shared" si="0"/>
        <v>3165.1</v>
      </c>
      <c r="G8" s="12">
        <f t="shared" si="1"/>
        <v>1.0987114649630143E-3</v>
      </c>
    </row>
    <row r="9" spans="2:7" ht="14.25" thickTop="1" thickBot="1" x14ac:dyDescent="0.25">
      <c r="B9" s="49" t="s">
        <v>188</v>
      </c>
      <c r="C9" s="39" t="s">
        <v>194</v>
      </c>
      <c r="D9" s="3"/>
      <c r="E9" s="4">
        <v>4313</v>
      </c>
      <c r="F9" s="29">
        <f t="shared" si="0"/>
        <v>4313</v>
      </c>
      <c r="G9" s="12">
        <f t="shared" si="1"/>
        <v>1.4971857282188496E-3</v>
      </c>
    </row>
    <row r="10" spans="2:7" ht="14.25" thickTop="1" thickBot="1" x14ac:dyDescent="0.25">
      <c r="B10" s="49"/>
      <c r="C10" s="39" t="s">
        <v>145</v>
      </c>
      <c r="D10" s="3">
        <v>158444.01</v>
      </c>
      <c r="E10" s="4">
        <v>398775.31</v>
      </c>
      <c r="F10" s="9">
        <f t="shared" si="0"/>
        <v>557219.32000000007</v>
      </c>
      <c r="G10" s="12">
        <f t="shared" si="1"/>
        <v>0.1934293562234668</v>
      </c>
    </row>
    <row r="11" spans="2:7" ht="14.25" thickTop="1" thickBot="1" x14ac:dyDescent="0.25">
      <c r="B11" s="49"/>
      <c r="C11" s="39" t="s">
        <v>219</v>
      </c>
      <c r="D11" s="3"/>
      <c r="E11" s="4">
        <v>188439.93</v>
      </c>
      <c r="F11" s="9">
        <f t="shared" si="0"/>
        <v>188439.93</v>
      </c>
      <c r="G11" s="12">
        <f t="shared" si="1"/>
        <v>6.5413766246825655E-2</v>
      </c>
    </row>
    <row r="12" spans="2:7" ht="14.25" thickTop="1" thickBot="1" x14ac:dyDescent="0.25">
      <c r="B12" s="49"/>
      <c r="C12" s="39" t="s">
        <v>167</v>
      </c>
      <c r="D12" s="3"/>
      <c r="E12" s="4">
        <v>28753.39</v>
      </c>
      <c r="F12" s="29">
        <f t="shared" si="0"/>
        <v>28753.39</v>
      </c>
      <c r="G12" s="12">
        <f t="shared" si="1"/>
        <v>9.9812578590101064E-3</v>
      </c>
    </row>
    <row r="13" spans="2:7" ht="14.25" thickTop="1" thickBot="1" x14ac:dyDescent="0.25">
      <c r="B13" s="49"/>
      <c r="C13" s="39" t="s">
        <v>147</v>
      </c>
      <c r="D13" s="3"/>
      <c r="E13" s="4">
        <v>97568.05</v>
      </c>
      <c r="F13" s="29">
        <f t="shared" si="0"/>
        <v>97568.05</v>
      </c>
      <c r="G13" s="12">
        <f t="shared" si="1"/>
        <v>3.3869114767016727E-2</v>
      </c>
    </row>
    <row r="14" spans="2:7" ht="14.25" thickTop="1" thickBot="1" x14ac:dyDescent="0.25">
      <c r="B14" s="49"/>
      <c r="C14" s="39" t="s">
        <v>148</v>
      </c>
      <c r="D14" s="3"/>
      <c r="E14" s="4">
        <v>175267.4</v>
      </c>
      <c r="F14" s="9">
        <f t="shared" si="0"/>
        <v>175267.4</v>
      </c>
      <c r="G14" s="12">
        <f t="shared" si="1"/>
        <v>6.0841143033161231E-2</v>
      </c>
    </row>
    <row r="15" spans="2:7" ht="14.25" thickTop="1" thickBot="1" x14ac:dyDescent="0.25">
      <c r="B15" s="49"/>
      <c r="C15" s="39" t="s">
        <v>146</v>
      </c>
      <c r="D15" s="3">
        <v>21.45</v>
      </c>
      <c r="E15" s="4">
        <v>117712.07</v>
      </c>
      <c r="F15" s="29">
        <f t="shared" si="0"/>
        <v>117733.52</v>
      </c>
      <c r="G15" s="12">
        <f t="shared" si="1"/>
        <v>4.0869220003934267E-2</v>
      </c>
    </row>
    <row r="16" spans="2:7" ht="14.25" thickTop="1" thickBot="1" x14ac:dyDescent="0.25">
      <c r="B16" s="49"/>
      <c r="C16" s="39" t="s">
        <v>168</v>
      </c>
      <c r="D16" s="3"/>
      <c r="E16" s="4">
        <v>37783.870000000003</v>
      </c>
      <c r="F16" s="29">
        <f t="shared" si="0"/>
        <v>37783.870000000003</v>
      </c>
      <c r="G16" s="12">
        <f t="shared" si="1"/>
        <v>1.3116037774374298E-2</v>
      </c>
    </row>
    <row r="17" spans="2:7" ht="14.25" thickTop="1" thickBot="1" x14ac:dyDescent="0.25">
      <c r="B17" s="49"/>
      <c r="C17" s="39" t="s">
        <v>149</v>
      </c>
      <c r="D17" s="3"/>
      <c r="E17" s="4">
        <v>8200</v>
      </c>
      <c r="F17" s="29">
        <f t="shared" si="0"/>
        <v>8200</v>
      </c>
      <c r="G17" s="12">
        <f t="shared" si="1"/>
        <v>2.8464926898665818E-3</v>
      </c>
    </row>
    <row r="18" spans="2:7" ht="14.25" thickTop="1" thickBot="1" x14ac:dyDescent="0.25">
      <c r="B18" s="49"/>
      <c r="C18" s="39" t="s">
        <v>150</v>
      </c>
      <c r="D18" s="3"/>
      <c r="E18" s="4">
        <v>63701.599999999999</v>
      </c>
      <c r="F18" s="29">
        <f t="shared" si="0"/>
        <v>63701.599999999999</v>
      </c>
      <c r="G18" s="12">
        <f t="shared" si="1"/>
        <v>2.2112943747903055E-2</v>
      </c>
    </row>
    <row r="19" spans="2:7" ht="14.25" thickTop="1" thickBot="1" x14ac:dyDescent="0.25">
      <c r="B19" s="49"/>
      <c r="C19" s="39" t="s">
        <v>151</v>
      </c>
      <c r="D19" s="3"/>
      <c r="E19" s="4">
        <v>190096.3</v>
      </c>
      <c r="F19" s="9">
        <f t="shared" si="0"/>
        <v>190096.3</v>
      </c>
      <c r="G19" s="12">
        <f t="shared" si="1"/>
        <v>6.5988747356181057E-2</v>
      </c>
    </row>
    <row r="20" spans="2:7" ht="14.25" thickTop="1" thickBot="1" x14ac:dyDescent="0.25">
      <c r="B20" s="49"/>
      <c r="C20" s="39" t="s">
        <v>152</v>
      </c>
      <c r="D20" s="3">
        <v>4179.9799999999996</v>
      </c>
      <c r="E20" s="4">
        <v>306409.89</v>
      </c>
      <c r="F20" s="9">
        <f t="shared" si="0"/>
        <v>310589.87</v>
      </c>
      <c r="G20" s="12">
        <f t="shared" si="1"/>
        <v>0.10781607250019658</v>
      </c>
    </row>
    <row r="21" spans="2:7" ht="14.25" thickTop="1" thickBot="1" x14ac:dyDescent="0.25">
      <c r="B21" s="49"/>
      <c r="C21" s="39" t="s">
        <v>202</v>
      </c>
      <c r="D21" s="3"/>
      <c r="E21" s="4">
        <v>3150</v>
      </c>
      <c r="F21" s="29">
        <f t="shared" si="0"/>
        <v>3150</v>
      </c>
      <c r="G21" s="12">
        <f t="shared" si="1"/>
        <v>1.0934697528146016E-3</v>
      </c>
    </row>
    <row r="22" spans="2:7" ht="14.25" thickTop="1" thickBot="1" x14ac:dyDescent="0.25">
      <c r="B22" s="49"/>
      <c r="C22" s="39" t="s">
        <v>169</v>
      </c>
      <c r="D22" s="3"/>
      <c r="E22" s="4">
        <v>65010.1</v>
      </c>
      <c r="F22" s="29">
        <f t="shared" si="0"/>
        <v>65010.1</v>
      </c>
      <c r="G22" s="12">
        <f t="shared" si="1"/>
        <v>2.2567167611889691E-2</v>
      </c>
    </row>
    <row r="23" spans="2:7" ht="14.25" thickTop="1" thickBot="1" x14ac:dyDescent="0.25">
      <c r="B23" s="49"/>
      <c r="C23" s="39" t="s">
        <v>153</v>
      </c>
      <c r="D23" s="3"/>
      <c r="E23" s="4">
        <v>59365.2</v>
      </c>
      <c r="F23" s="29">
        <f t="shared" si="0"/>
        <v>59365.2</v>
      </c>
      <c r="G23" s="12">
        <f t="shared" si="1"/>
        <v>2.0607635101520437E-2</v>
      </c>
    </row>
    <row r="24" spans="2:7" ht="14.25" thickTop="1" thickBot="1" x14ac:dyDescent="0.25">
      <c r="B24" s="49"/>
      <c r="C24" s="39" t="s">
        <v>154</v>
      </c>
      <c r="D24" s="3"/>
      <c r="E24" s="4">
        <v>96296.07</v>
      </c>
      <c r="F24" s="29">
        <f t="shared" si="0"/>
        <v>96296.07</v>
      </c>
      <c r="G24" s="12">
        <f t="shared" si="1"/>
        <v>3.3427568209497639E-2</v>
      </c>
    </row>
    <row r="25" spans="2:7" ht="14.25" thickTop="1" thickBot="1" x14ac:dyDescent="0.25">
      <c r="B25" s="49"/>
      <c r="C25" s="39" t="s">
        <v>195</v>
      </c>
      <c r="D25" s="3"/>
      <c r="E25" s="4">
        <v>189243</v>
      </c>
      <c r="F25" s="9">
        <f t="shared" si="0"/>
        <v>189243</v>
      </c>
      <c r="G25" s="12">
        <f t="shared" si="1"/>
        <v>6.56925385498075E-2</v>
      </c>
    </row>
    <row r="26" spans="2:7" ht="14.25" thickTop="1" thickBot="1" x14ac:dyDescent="0.25">
      <c r="B26" s="49"/>
      <c r="C26" s="39" t="s">
        <v>155</v>
      </c>
      <c r="D26" s="3">
        <v>19441.310000000001</v>
      </c>
      <c r="E26" s="4">
        <v>372343.51</v>
      </c>
      <c r="F26" s="9">
        <f t="shared" si="0"/>
        <v>391784.82</v>
      </c>
      <c r="G26" s="12">
        <f t="shared" si="1"/>
        <v>0.13600153977203591</v>
      </c>
    </row>
    <row r="27" spans="2:7" ht="14.25" thickTop="1" thickBot="1" x14ac:dyDescent="0.25">
      <c r="B27" s="49"/>
      <c r="C27" s="39" t="s">
        <v>203</v>
      </c>
      <c r="D27" s="3"/>
      <c r="E27" s="4">
        <v>8869.56</v>
      </c>
      <c r="F27" s="29">
        <f t="shared" si="0"/>
        <v>8869.56</v>
      </c>
      <c r="G27" s="12">
        <f t="shared" si="1"/>
        <v>3.078919231991834E-3</v>
      </c>
    </row>
    <row r="28" spans="2:7" ht="14.25" thickTop="1" thickBot="1" x14ac:dyDescent="0.25">
      <c r="B28" s="49"/>
      <c r="C28" s="39" t="s">
        <v>156</v>
      </c>
      <c r="D28" s="3"/>
      <c r="E28" s="4">
        <v>25900</v>
      </c>
      <c r="F28" s="29">
        <f t="shared" si="0"/>
        <v>25900</v>
      </c>
      <c r="G28" s="12">
        <f t="shared" si="1"/>
        <v>8.9907513009200562E-3</v>
      </c>
    </row>
    <row r="29" spans="2:7" ht="14.25" thickTop="1" thickBot="1" x14ac:dyDescent="0.25">
      <c r="B29" s="49" t="s">
        <v>83</v>
      </c>
      <c r="C29" s="39" t="s">
        <v>148</v>
      </c>
      <c r="D29" s="3">
        <v>7727.87</v>
      </c>
      <c r="E29" s="4"/>
      <c r="F29" s="29">
        <f t="shared" si="0"/>
        <v>7727.87</v>
      </c>
      <c r="G29" s="12">
        <f t="shared" si="1"/>
        <v>2.6826006662486902E-3</v>
      </c>
    </row>
    <row r="30" spans="2:7" ht="14.25" thickTop="1" thickBot="1" x14ac:dyDescent="0.25">
      <c r="B30" s="49"/>
      <c r="C30" s="39" t="s">
        <v>168</v>
      </c>
      <c r="D30" s="3">
        <v>29289.35</v>
      </c>
      <c r="E30" s="4"/>
      <c r="F30" s="29">
        <f t="shared" si="0"/>
        <v>29289.35</v>
      </c>
      <c r="G30" s="12">
        <f t="shared" si="1"/>
        <v>1.0167307398285825E-2</v>
      </c>
    </row>
    <row r="31" spans="2:7" ht="14.25" thickTop="1" thickBot="1" x14ac:dyDescent="0.25">
      <c r="B31" s="49"/>
      <c r="C31" s="39" t="s">
        <v>155</v>
      </c>
      <c r="D31" s="3">
        <v>8724.7999999999993</v>
      </c>
      <c r="E31" s="4"/>
      <c r="F31" s="29">
        <f t="shared" si="0"/>
        <v>8724.7999999999993</v>
      </c>
      <c r="G31" s="12">
        <f t="shared" si="1"/>
        <v>3.0286682220180428E-3</v>
      </c>
    </row>
    <row r="32" spans="2:7" ht="13.5" thickTop="1" x14ac:dyDescent="0.2">
      <c r="B32" s="35"/>
      <c r="C32" s="13"/>
      <c r="D32" s="5">
        <f>SUM(D4:D31)</f>
        <v>227828.77000000002</v>
      </c>
      <c r="E32" s="5">
        <f t="shared" ref="E32:G32" si="2">SUM(E4:E31)</f>
        <v>2652909.350000001</v>
      </c>
      <c r="F32" s="5">
        <f t="shared" si="2"/>
        <v>2880738.12</v>
      </c>
      <c r="G32" s="36">
        <f t="shared" si="2"/>
        <v>1</v>
      </c>
    </row>
  </sheetData>
  <mergeCells count="4">
    <mergeCell ref="B1:G1"/>
    <mergeCell ref="B4:B8"/>
    <mergeCell ref="B9:B28"/>
    <mergeCell ref="B29:B31"/>
  </mergeCells>
  <conditionalFormatting sqref="G4:G31">
    <cfRule type="cellIs" dxfId="13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7"/>
  <sheetViews>
    <sheetView showGridLines="0" zoomScale="80" zoomScaleNormal="80" workbookViewId="0"/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204</v>
      </c>
      <c r="C1" s="50"/>
      <c r="D1" s="50"/>
      <c r="E1" s="50"/>
      <c r="F1" s="50"/>
      <c r="G1" s="50"/>
    </row>
    <row r="3" spans="2:7" ht="14.25" customHeight="1" thickBot="1" x14ac:dyDescent="0.25">
      <c r="B3" s="31" t="s">
        <v>91</v>
      </c>
      <c r="C3" s="14" t="s">
        <v>88</v>
      </c>
      <c r="D3" s="25" t="s">
        <v>173</v>
      </c>
      <c r="E3" s="15" t="s">
        <v>1</v>
      </c>
      <c r="F3" s="15" t="s">
        <v>89</v>
      </c>
      <c r="G3" s="15" t="s">
        <v>92</v>
      </c>
    </row>
    <row r="4" spans="2:7" ht="22.5" thickTop="1" thickBot="1" x14ac:dyDescent="0.25">
      <c r="B4" s="39" t="s">
        <v>170</v>
      </c>
      <c r="C4" s="39" t="s">
        <v>171</v>
      </c>
      <c r="D4" s="3">
        <v>3435</v>
      </c>
      <c r="E4" s="4"/>
      <c r="F4" s="29">
        <f>SUM(D4,E4)</f>
        <v>3435</v>
      </c>
      <c r="G4" s="12">
        <f>F4/$F$57</f>
        <v>1.1994872480101211E-3</v>
      </c>
    </row>
    <row r="5" spans="2:7" ht="22.5" thickTop="1" thickBot="1" x14ac:dyDescent="0.25">
      <c r="B5" s="39" t="s">
        <v>2</v>
      </c>
      <c r="C5" s="39" t="s">
        <v>4</v>
      </c>
      <c r="D5" s="3">
        <v>56453</v>
      </c>
      <c r="E5" s="4"/>
      <c r="F5" s="29">
        <f t="shared" ref="F5:F56" si="0">SUM(D5,E5)</f>
        <v>56453</v>
      </c>
      <c r="G5" s="12">
        <f t="shared" ref="G5:G56" si="1">F5/$F$57</f>
        <v>1.9713145156307239E-2</v>
      </c>
    </row>
    <row r="6" spans="2:7" ht="14.25" thickTop="1" thickBot="1" x14ac:dyDescent="0.25">
      <c r="B6" s="52" t="s">
        <v>188</v>
      </c>
      <c r="C6" s="39" t="s">
        <v>5</v>
      </c>
      <c r="D6" s="3">
        <v>16152.72</v>
      </c>
      <c r="E6" s="4"/>
      <c r="F6" s="29">
        <f t="shared" si="0"/>
        <v>16152.72</v>
      </c>
      <c r="G6" s="12">
        <f t="shared" si="1"/>
        <v>5.6404604543458638E-3</v>
      </c>
    </row>
    <row r="7" spans="2:7" ht="14.25" thickTop="1" thickBot="1" x14ac:dyDescent="0.25">
      <c r="B7" s="53"/>
      <c r="C7" s="39" t="s">
        <v>6</v>
      </c>
      <c r="D7" s="3">
        <v>13120</v>
      </c>
      <c r="E7" s="4"/>
      <c r="F7" s="29">
        <f t="shared" si="0"/>
        <v>13120</v>
      </c>
      <c r="G7" s="12">
        <f t="shared" si="1"/>
        <v>4.5814476546995019E-3</v>
      </c>
    </row>
    <row r="8" spans="2:7" ht="14.25" thickTop="1" thickBot="1" x14ac:dyDescent="0.25">
      <c r="B8" s="53"/>
      <c r="C8" s="39" t="s">
        <v>8</v>
      </c>
      <c r="D8" s="3">
        <v>1500</v>
      </c>
      <c r="E8" s="4"/>
      <c r="F8" s="29">
        <f t="shared" si="0"/>
        <v>1500</v>
      </c>
      <c r="G8" s="12">
        <f t="shared" si="1"/>
        <v>5.2379355808302233E-4</v>
      </c>
    </row>
    <row r="9" spans="2:7" ht="14.25" thickTop="1" thickBot="1" x14ac:dyDescent="0.25">
      <c r="B9" s="53"/>
      <c r="C9" s="39" t="s">
        <v>9</v>
      </c>
      <c r="D9" s="3">
        <v>33825.25</v>
      </c>
      <c r="E9" s="4">
        <v>150433.88</v>
      </c>
      <c r="F9" s="9">
        <f t="shared" si="0"/>
        <v>184259.13</v>
      </c>
      <c r="G9" s="12">
        <f t="shared" si="1"/>
        <v>6.4342496874654764E-2</v>
      </c>
    </row>
    <row r="10" spans="2:7" ht="14.25" thickTop="1" thickBot="1" x14ac:dyDescent="0.25">
      <c r="B10" s="53"/>
      <c r="C10" s="39" t="s">
        <v>19</v>
      </c>
      <c r="D10" s="3"/>
      <c r="E10" s="4">
        <v>14523.3</v>
      </c>
      <c r="F10" s="29">
        <f t="shared" si="0"/>
        <v>14523.3</v>
      </c>
      <c r="G10" s="12">
        <f t="shared" si="1"/>
        <v>5.071473988071438E-3</v>
      </c>
    </row>
    <row r="11" spans="2:7" ht="14.25" thickTop="1" thickBot="1" x14ac:dyDescent="0.25">
      <c r="B11" s="53"/>
      <c r="C11" s="39" t="s">
        <v>20</v>
      </c>
      <c r="D11" s="3"/>
      <c r="E11" s="4">
        <v>21476.03</v>
      </c>
      <c r="F11" s="29">
        <f t="shared" si="0"/>
        <v>21476.03</v>
      </c>
      <c r="G11" s="12">
        <f t="shared" si="1"/>
        <v>7.4993374447984854E-3</v>
      </c>
    </row>
    <row r="12" spans="2:7" ht="14.25" thickTop="1" thickBot="1" x14ac:dyDescent="0.25">
      <c r="B12" s="53"/>
      <c r="C12" s="39" t="s">
        <v>25</v>
      </c>
      <c r="D12" s="4">
        <v>923.91</v>
      </c>
      <c r="E12" s="4"/>
      <c r="F12" s="29">
        <f t="shared" si="0"/>
        <v>923.91</v>
      </c>
      <c r="G12" s="12">
        <f t="shared" si="1"/>
        <v>3.2262540416565672E-4</v>
      </c>
    </row>
    <row r="13" spans="2:7" ht="14.25" thickTop="1" thickBot="1" x14ac:dyDescent="0.25">
      <c r="B13" s="53"/>
      <c r="C13" s="39" t="s">
        <v>31</v>
      </c>
      <c r="D13" s="3">
        <v>84492</v>
      </c>
      <c r="E13" s="4"/>
      <c r="F13" s="29">
        <f t="shared" si="0"/>
        <v>84492</v>
      </c>
      <c r="G13" s="12">
        <f t="shared" si="1"/>
        <v>2.9504243539700478E-2</v>
      </c>
    </row>
    <row r="14" spans="2:7" ht="14.25" thickTop="1" thickBot="1" x14ac:dyDescent="0.25">
      <c r="B14" s="53"/>
      <c r="C14" s="39" t="s">
        <v>34</v>
      </c>
      <c r="D14" s="3">
        <v>5644.36</v>
      </c>
      <c r="E14" s="4">
        <v>20403.75</v>
      </c>
      <c r="F14" s="29">
        <f t="shared" si="0"/>
        <v>26048.11</v>
      </c>
      <c r="G14" s="12">
        <f t="shared" si="1"/>
        <v>9.0958881454919691E-3</v>
      </c>
    </row>
    <row r="15" spans="2:7" ht="14.25" thickTop="1" thickBot="1" x14ac:dyDescent="0.25">
      <c r="B15" s="53"/>
      <c r="C15" s="39" t="s">
        <v>36</v>
      </c>
      <c r="D15" s="3">
        <v>1252</v>
      </c>
      <c r="E15" s="4"/>
      <c r="F15" s="29">
        <f t="shared" si="0"/>
        <v>1252</v>
      </c>
      <c r="G15" s="12">
        <f t="shared" si="1"/>
        <v>4.3719302314662925E-4</v>
      </c>
    </row>
    <row r="16" spans="2:7" ht="14.25" thickTop="1" thickBot="1" x14ac:dyDescent="0.25">
      <c r="B16" s="53"/>
      <c r="C16" s="39" t="s">
        <v>37</v>
      </c>
      <c r="D16" s="3">
        <v>171220.45</v>
      </c>
      <c r="E16" s="4"/>
      <c r="F16" s="9">
        <f t="shared" si="0"/>
        <v>171220.45</v>
      </c>
      <c r="G16" s="12">
        <f t="shared" si="1"/>
        <v>5.9789445814717478E-2</v>
      </c>
    </row>
    <row r="17" spans="2:7" ht="14.25" thickTop="1" thickBot="1" x14ac:dyDescent="0.25">
      <c r="B17" s="53"/>
      <c r="C17" s="39" t="s">
        <v>207</v>
      </c>
      <c r="D17" s="3">
        <v>5490</v>
      </c>
      <c r="E17" s="4"/>
      <c r="F17" s="29">
        <f t="shared" si="0"/>
        <v>5490</v>
      </c>
      <c r="G17" s="12">
        <f t="shared" si="1"/>
        <v>1.9170844225838615E-3</v>
      </c>
    </row>
    <row r="18" spans="2:7" ht="14.25" thickTop="1" thickBot="1" x14ac:dyDescent="0.25">
      <c r="B18" s="53"/>
      <c r="C18" s="39" t="s">
        <v>46</v>
      </c>
      <c r="D18" s="3">
        <v>14326.09</v>
      </c>
      <c r="E18" s="4">
        <v>22897.5</v>
      </c>
      <c r="F18" s="29">
        <f t="shared" si="0"/>
        <v>37223.589999999997</v>
      </c>
      <c r="G18" s="12">
        <f t="shared" si="1"/>
        <v>1.2998317767149071E-2</v>
      </c>
    </row>
    <row r="19" spans="2:7" ht="14.25" thickTop="1" thickBot="1" x14ac:dyDescent="0.25">
      <c r="B19" s="53"/>
      <c r="C19" s="39" t="s">
        <v>38</v>
      </c>
      <c r="D19" s="3">
        <v>364839.08</v>
      </c>
      <c r="E19" s="4">
        <v>170671.87</v>
      </c>
      <c r="F19" s="9">
        <f t="shared" si="0"/>
        <v>535510.94999999995</v>
      </c>
      <c r="G19" s="12">
        <f t="shared" si="1"/>
        <v>0.18699812392861295</v>
      </c>
    </row>
    <row r="20" spans="2:7" ht="14.25" thickTop="1" thickBot="1" x14ac:dyDescent="0.25">
      <c r="B20" s="53"/>
      <c r="C20" s="39" t="s">
        <v>47</v>
      </c>
      <c r="D20" s="3"/>
      <c r="E20" s="4">
        <v>8288</v>
      </c>
      <c r="F20" s="29">
        <f t="shared" si="0"/>
        <v>8288</v>
      </c>
      <c r="G20" s="12">
        <f t="shared" si="1"/>
        <v>2.8941340062613925E-3</v>
      </c>
    </row>
    <row r="21" spans="2:7" ht="14.25" thickTop="1" thickBot="1" x14ac:dyDescent="0.25">
      <c r="B21" s="53"/>
      <c r="C21" s="39" t="s">
        <v>48</v>
      </c>
      <c r="D21" s="3"/>
      <c r="E21" s="4">
        <v>5471</v>
      </c>
      <c r="F21" s="29">
        <f t="shared" si="0"/>
        <v>5471</v>
      </c>
      <c r="G21" s="12">
        <f t="shared" si="1"/>
        <v>1.9104497041814766E-3</v>
      </c>
    </row>
    <row r="22" spans="2:7" ht="14.25" thickTop="1" thickBot="1" x14ac:dyDescent="0.25">
      <c r="B22" s="53"/>
      <c r="C22" s="39" t="s">
        <v>49</v>
      </c>
      <c r="D22" s="3">
        <v>7245</v>
      </c>
      <c r="E22" s="4">
        <v>15619.5</v>
      </c>
      <c r="F22" s="29">
        <f t="shared" si="0"/>
        <v>22864.5</v>
      </c>
      <c r="G22" s="12">
        <f t="shared" si="1"/>
        <v>7.9841852058595078E-3</v>
      </c>
    </row>
    <row r="23" spans="2:7" ht="14.25" thickTop="1" thickBot="1" x14ac:dyDescent="0.25">
      <c r="B23" s="53"/>
      <c r="C23" s="39" t="s">
        <v>50</v>
      </c>
      <c r="D23" s="3"/>
      <c r="E23" s="4">
        <v>17682.96</v>
      </c>
      <c r="F23" s="29">
        <f t="shared" si="0"/>
        <v>17682.96</v>
      </c>
      <c r="G23" s="12">
        <f t="shared" si="1"/>
        <v>6.1748136905598397E-3</v>
      </c>
    </row>
    <row r="24" spans="2:7" ht="14.25" thickTop="1" thickBot="1" x14ac:dyDescent="0.25">
      <c r="B24" s="53"/>
      <c r="C24" s="39" t="s">
        <v>51</v>
      </c>
      <c r="D24" s="3">
        <v>226363.68</v>
      </c>
      <c r="E24" s="4">
        <v>101153.75</v>
      </c>
      <c r="F24" s="9">
        <f t="shared" si="0"/>
        <v>327517.43</v>
      </c>
      <c r="G24" s="12">
        <f t="shared" si="1"/>
        <v>0.11436767999593812</v>
      </c>
    </row>
    <row r="25" spans="2:7" ht="14.25" thickTop="1" thickBot="1" x14ac:dyDescent="0.25">
      <c r="B25" s="53"/>
      <c r="C25" s="39" t="s">
        <v>52</v>
      </c>
      <c r="D25" s="3"/>
      <c r="E25" s="4">
        <v>10429.9</v>
      </c>
      <c r="F25" s="29">
        <f t="shared" si="0"/>
        <v>10429.9</v>
      </c>
      <c r="G25" s="12">
        <f t="shared" si="1"/>
        <v>3.6420762876334094E-3</v>
      </c>
    </row>
    <row r="26" spans="2:7" ht="14.25" thickTop="1" thickBot="1" x14ac:dyDescent="0.25">
      <c r="B26" s="53"/>
      <c r="C26" s="39" t="s">
        <v>53</v>
      </c>
      <c r="D26" s="3"/>
      <c r="E26" s="4">
        <v>956.28</v>
      </c>
      <c r="F26" s="29">
        <f t="shared" si="0"/>
        <v>956.28</v>
      </c>
      <c r="G26" s="12">
        <f t="shared" si="1"/>
        <v>3.3392886914908836E-4</v>
      </c>
    </row>
    <row r="27" spans="2:7" ht="14.25" thickTop="1" thickBot="1" x14ac:dyDescent="0.25">
      <c r="B27" s="53"/>
      <c r="C27" s="39" t="s">
        <v>55</v>
      </c>
      <c r="D27" s="3"/>
      <c r="E27" s="4">
        <v>163.86</v>
      </c>
      <c r="F27" s="29">
        <f t="shared" si="0"/>
        <v>163.86</v>
      </c>
      <c r="G27" s="12">
        <f t="shared" si="1"/>
        <v>5.7219208284989356E-5</v>
      </c>
    </row>
    <row r="28" spans="2:7" ht="14.25" thickTop="1" thickBot="1" x14ac:dyDescent="0.25">
      <c r="B28" s="53"/>
      <c r="C28" s="39" t="s">
        <v>56</v>
      </c>
      <c r="D28" s="3">
        <v>25227</v>
      </c>
      <c r="E28" s="4">
        <v>39846.76</v>
      </c>
      <c r="F28" s="29">
        <f t="shared" si="0"/>
        <v>65073.760000000002</v>
      </c>
      <c r="G28" s="12">
        <f t="shared" si="1"/>
        <v>2.2723477525493769E-2</v>
      </c>
    </row>
    <row r="29" spans="2:7" ht="14.25" thickTop="1" thickBot="1" x14ac:dyDescent="0.25">
      <c r="B29" s="53"/>
      <c r="C29" s="39" t="s">
        <v>57</v>
      </c>
      <c r="D29" s="3"/>
      <c r="E29" s="4">
        <v>58495.5</v>
      </c>
      <c r="F29" s="29">
        <f t="shared" si="0"/>
        <v>58495.5</v>
      </c>
      <c r="G29" s="12">
        <f t="shared" si="1"/>
        <v>2.042637738456362E-2</v>
      </c>
    </row>
    <row r="30" spans="2:7" ht="14.25" thickTop="1" thickBot="1" x14ac:dyDescent="0.25">
      <c r="B30" s="53"/>
      <c r="C30" s="39" t="s">
        <v>58</v>
      </c>
      <c r="D30" s="3">
        <v>7354.02</v>
      </c>
      <c r="E30" s="4">
        <v>7693.23</v>
      </c>
      <c r="F30" s="29">
        <f t="shared" si="0"/>
        <v>15047.25</v>
      </c>
      <c r="G30" s="12">
        <f t="shared" si="1"/>
        <v>5.2544350779098383E-3</v>
      </c>
    </row>
    <row r="31" spans="2:7" ht="14.25" thickTop="1" thickBot="1" x14ac:dyDescent="0.25">
      <c r="B31" s="53"/>
      <c r="C31" s="39" t="s">
        <v>39</v>
      </c>
      <c r="D31" s="3">
        <v>42547.91</v>
      </c>
      <c r="E31" s="4">
        <v>99889.23</v>
      </c>
      <c r="F31" s="29">
        <f t="shared" si="0"/>
        <v>142437.14000000001</v>
      </c>
      <c r="G31" s="12">
        <f t="shared" si="1"/>
        <v>4.9738437575846388E-2</v>
      </c>
    </row>
    <row r="32" spans="2:7" ht="14.25" thickTop="1" thickBot="1" x14ac:dyDescent="0.25">
      <c r="B32" s="53"/>
      <c r="C32" s="39" t="s">
        <v>59</v>
      </c>
      <c r="D32" s="3">
        <v>4672.8900000000003</v>
      </c>
      <c r="E32" s="4">
        <v>26570.959999999999</v>
      </c>
      <c r="F32" s="29">
        <f t="shared" si="0"/>
        <v>31243.85</v>
      </c>
      <c r="G32" s="12">
        <f t="shared" si="1"/>
        <v>1.0910218239808157E-2</v>
      </c>
    </row>
    <row r="33" spans="2:7" ht="14.25" thickTop="1" thickBot="1" x14ac:dyDescent="0.25">
      <c r="B33" s="53"/>
      <c r="C33" s="39" t="s">
        <v>61</v>
      </c>
      <c r="D33" s="3"/>
      <c r="E33" s="4">
        <v>112742.39999999999</v>
      </c>
      <c r="F33" s="29">
        <f t="shared" si="0"/>
        <v>112742.39999999999</v>
      </c>
      <c r="G33" s="12">
        <f t="shared" si="1"/>
        <v>3.9369161895212883E-2</v>
      </c>
    </row>
    <row r="34" spans="2:7" ht="14.25" thickTop="1" thickBot="1" x14ac:dyDescent="0.25">
      <c r="B34" s="53"/>
      <c r="C34" s="39" t="s">
        <v>62</v>
      </c>
      <c r="D34" s="3">
        <v>20651.7</v>
      </c>
      <c r="E34" s="4">
        <v>50148.3</v>
      </c>
      <c r="F34" s="29">
        <f t="shared" si="0"/>
        <v>70800</v>
      </c>
      <c r="G34" s="12">
        <f t="shared" si="1"/>
        <v>2.4723055941518652E-2</v>
      </c>
    </row>
    <row r="35" spans="2:7" ht="14.25" thickTop="1" thickBot="1" x14ac:dyDescent="0.25">
      <c r="B35" s="53"/>
      <c r="C35" s="39" t="s">
        <v>64</v>
      </c>
      <c r="D35" s="3">
        <v>54915.839999999997</v>
      </c>
      <c r="E35" s="4">
        <v>55070.84</v>
      </c>
      <c r="F35" s="29">
        <f t="shared" si="0"/>
        <v>109986.68</v>
      </c>
      <c r="G35" s="12">
        <f t="shared" si="1"/>
        <v>3.8406876305959188E-2</v>
      </c>
    </row>
    <row r="36" spans="2:7" ht="14.25" thickTop="1" thickBot="1" x14ac:dyDescent="0.25">
      <c r="B36" s="53"/>
      <c r="C36" s="39" t="s">
        <v>42</v>
      </c>
      <c r="D36" s="3">
        <v>34869.1</v>
      </c>
      <c r="E36" s="4">
        <v>75395.78</v>
      </c>
      <c r="F36" s="29">
        <f t="shared" si="0"/>
        <v>110264.88</v>
      </c>
      <c r="G36" s="12">
        <f t="shared" si="1"/>
        <v>3.8504022551198322E-2</v>
      </c>
    </row>
    <row r="37" spans="2:7" ht="14.25" thickTop="1" thickBot="1" x14ac:dyDescent="0.25">
      <c r="B37" s="53"/>
      <c r="C37" s="39" t="s">
        <v>40</v>
      </c>
      <c r="D37" s="3">
        <v>91950.29</v>
      </c>
      <c r="E37" s="4">
        <v>58924.13</v>
      </c>
      <c r="F37" s="9">
        <f t="shared" si="0"/>
        <v>150874.41999999998</v>
      </c>
      <c r="G37" s="12">
        <f t="shared" si="1"/>
        <v>5.2684699517008195E-2</v>
      </c>
    </row>
    <row r="38" spans="2:7" ht="14.25" thickTop="1" thickBot="1" x14ac:dyDescent="0.25">
      <c r="B38" s="53"/>
      <c r="C38" s="39" t="s">
        <v>209</v>
      </c>
      <c r="D38" s="3"/>
      <c r="E38" s="4">
        <v>244</v>
      </c>
      <c r="F38" s="29">
        <f t="shared" si="0"/>
        <v>244</v>
      </c>
      <c r="G38" s="12">
        <f t="shared" si="1"/>
        <v>8.5203752114838295E-5</v>
      </c>
    </row>
    <row r="39" spans="2:7" ht="14.25" thickTop="1" thickBot="1" x14ac:dyDescent="0.25">
      <c r="B39" s="53"/>
      <c r="C39" s="39" t="s">
        <v>65</v>
      </c>
      <c r="D39" s="3"/>
      <c r="E39" s="4">
        <v>5000</v>
      </c>
      <c r="F39" s="29">
        <f t="shared" si="0"/>
        <v>5000</v>
      </c>
      <c r="G39" s="12">
        <f t="shared" si="1"/>
        <v>1.7459785269434076E-3</v>
      </c>
    </row>
    <row r="40" spans="2:7" ht="14.25" thickTop="1" thickBot="1" x14ac:dyDescent="0.25">
      <c r="B40" s="53"/>
      <c r="C40" s="39" t="s">
        <v>69</v>
      </c>
      <c r="D40" s="3">
        <v>1292.58</v>
      </c>
      <c r="E40" s="4">
        <v>201938.87</v>
      </c>
      <c r="F40" s="9">
        <f t="shared" si="0"/>
        <v>203231.44999999998</v>
      </c>
      <c r="G40" s="12">
        <f t="shared" si="1"/>
        <v>7.0967549539914548E-2</v>
      </c>
    </row>
    <row r="41" spans="2:7" ht="14.25" thickTop="1" thickBot="1" x14ac:dyDescent="0.25">
      <c r="B41" s="53"/>
      <c r="C41" s="39" t="s">
        <v>164</v>
      </c>
      <c r="D41" s="3">
        <v>7431.08</v>
      </c>
      <c r="E41" s="4">
        <v>1900.81</v>
      </c>
      <c r="F41" s="29">
        <f t="shared" si="0"/>
        <v>9331.89</v>
      </c>
      <c r="G41" s="12">
        <f t="shared" si="1"/>
        <v>3.2586559111595832E-3</v>
      </c>
    </row>
    <row r="42" spans="2:7" ht="14.25" thickTop="1" thickBot="1" x14ac:dyDescent="0.25">
      <c r="B42" s="53"/>
      <c r="C42" s="39" t="s">
        <v>210</v>
      </c>
      <c r="D42" s="3"/>
      <c r="E42" s="4">
        <v>11464.71</v>
      </c>
      <c r="F42" s="29">
        <f t="shared" si="0"/>
        <v>11464.71</v>
      </c>
      <c r="G42" s="12">
        <f t="shared" si="1"/>
        <v>4.0034274955266704E-3</v>
      </c>
    </row>
    <row r="43" spans="2:7" ht="14.25" thickTop="1" thickBot="1" x14ac:dyDescent="0.25">
      <c r="B43" s="53"/>
      <c r="C43" s="39" t="s">
        <v>72</v>
      </c>
      <c r="D43" s="3">
        <v>4509.1499999999996</v>
      </c>
      <c r="E43" s="4">
        <v>5339.28</v>
      </c>
      <c r="F43" s="29">
        <f t="shared" si="0"/>
        <v>9848.43</v>
      </c>
      <c r="G43" s="12">
        <f t="shared" si="1"/>
        <v>3.4390294608210529E-3</v>
      </c>
    </row>
    <row r="44" spans="2:7" ht="14.25" thickTop="1" thickBot="1" x14ac:dyDescent="0.25">
      <c r="B44" s="53"/>
      <c r="C44" s="39" t="s">
        <v>172</v>
      </c>
      <c r="D44" s="3"/>
      <c r="E44" s="4">
        <v>4173</v>
      </c>
      <c r="F44" s="29">
        <f t="shared" si="0"/>
        <v>4173</v>
      </c>
      <c r="G44" s="12">
        <f t="shared" si="1"/>
        <v>1.4571936785869679E-3</v>
      </c>
    </row>
    <row r="45" spans="2:7" ht="14.25" thickTop="1" thickBot="1" x14ac:dyDescent="0.25">
      <c r="B45" s="53"/>
      <c r="C45" s="39" t="s">
        <v>73</v>
      </c>
      <c r="D45" s="3">
        <v>1711.9</v>
      </c>
      <c r="E45" s="4"/>
      <c r="F45" s="29">
        <f t="shared" si="0"/>
        <v>1711.9</v>
      </c>
      <c r="G45" s="12">
        <f t="shared" si="1"/>
        <v>5.9778812805488389E-4</v>
      </c>
    </row>
    <row r="46" spans="2:7" ht="14.25" thickTop="1" thickBot="1" x14ac:dyDescent="0.25">
      <c r="B46" s="53"/>
      <c r="C46" s="39" t="s">
        <v>75</v>
      </c>
      <c r="D46" s="3">
        <v>82.18</v>
      </c>
      <c r="E46" s="4"/>
      <c r="F46" s="29">
        <f t="shared" si="0"/>
        <v>82.18</v>
      </c>
      <c r="G46" s="12">
        <f t="shared" si="1"/>
        <v>2.8696903068841848E-5</v>
      </c>
    </row>
    <row r="47" spans="2:7" ht="14.25" thickTop="1" thickBot="1" x14ac:dyDescent="0.25">
      <c r="B47" s="53"/>
      <c r="C47" s="39" t="s">
        <v>77</v>
      </c>
      <c r="D47" s="3">
        <v>15079.22</v>
      </c>
      <c r="E47" s="4">
        <v>2282</v>
      </c>
      <c r="F47" s="29">
        <f t="shared" si="0"/>
        <v>17361.22</v>
      </c>
      <c r="G47" s="12">
        <f t="shared" si="1"/>
        <v>6.0624634643080856E-3</v>
      </c>
    </row>
    <row r="48" spans="2:7" ht="14.25" thickTop="1" thickBot="1" x14ac:dyDescent="0.25">
      <c r="B48" s="53"/>
      <c r="C48" s="39" t="s">
        <v>165</v>
      </c>
      <c r="D48" s="3">
        <v>21657.57</v>
      </c>
      <c r="E48" s="4"/>
      <c r="F48" s="29">
        <f t="shared" si="0"/>
        <v>21657.57</v>
      </c>
      <c r="G48" s="12">
        <f t="shared" si="1"/>
        <v>7.5627304331547475E-3</v>
      </c>
    </row>
    <row r="49" spans="2:7" ht="14.25" thickTop="1" thickBot="1" x14ac:dyDescent="0.25">
      <c r="B49" s="53"/>
      <c r="C49" s="39" t="s">
        <v>199</v>
      </c>
      <c r="D49" s="3">
        <v>3937.74</v>
      </c>
      <c r="E49" s="4"/>
      <c r="F49" s="29">
        <f t="shared" si="0"/>
        <v>3937.74</v>
      </c>
      <c r="G49" s="12">
        <f t="shared" si="1"/>
        <v>1.3750418969372268E-3</v>
      </c>
    </row>
    <row r="50" spans="2:7" ht="14.25" thickTop="1" thickBot="1" x14ac:dyDescent="0.25">
      <c r="B50" s="53"/>
      <c r="C50" s="39" t="s">
        <v>200</v>
      </c>
      <c r="D50" s="3">
        <v>65682.559999999998</v>
      </c>
      <c r="E50" s="4"/>
      <c r="F50" s="29">
        <f t="shared" si="0"/>
        <v>65682.559999999998</v>
      </c>
      <c r="G50" s="12">
        <f t="shared" si="1"/>
        <v>2.2936067870934395E-2</v>
      </c>
    </row>
    <row r="51" spans="2:7" ht="14.25" thickTop="1" thickBot="1" x14ac:dyDescent="0.25">
      <c r="B51" s="53"/>
      <c r="C51" s="39" t="s">
        <v>78</v>
      </c>
      <c r="D51" s="3">
        <v>2232.09</v>
      </c>
      <c r="E51" s="4"/>
      <c r="F51" s="29">
        <f t="shared" si="0"/>
        <v>2232.09</v>
      </c>
      <c r="G51" s="12">
        <f t="shared" si="1"/>
        <v>7.794362420410222E-4</v>
      </c>
    </row>
    <row r="52" spans="2:7" ht="14.25" thickTop="1" thickBot="1" x14ac:dyDescent="0.25">
      <c r="B52" s="53"/>
      <c r="C52" s="39" t="s">
        <v>212</v>
      </c>
      <c r="D52" s="3">
        <v>2108.56</v>
      </c>
      <c r="E52" s="4"/>
      <c r="F52" s="29">
        <f t="shared" si="0"/>
        <v>2108.56</v>
      </c>
      <c r="G52" s="12">
        <f t="shared" si="1"/>
        <v>7.3630009655435832E-4</v>
      </c>
    </row>
    <row r="53" spans="2:7" ht="14.25" thickTop="1" thickBot="1" x14ac:dyDescent="0.25">
      <c r="B53" s="53"/>
      <c r="C53" s="39" t="s">
        <v>80</v>
      </c>
      <c r="D53" s="3">
        <v>725.7</v>
      </c>
      <c r="E53" s="4"/>
      <c r="F53" s="29">
        <f t="shared" si="0"/>
        <v>725.7</v>
      </c>
      <c r="G53" s="12">
        <f t="shared" si="1"/>
        <v>2.5341132340056619E-4</v>
      </c>
    </row>
    <row r="54" spans="2:7" ht="14.25" thickTop="1" thickBot="1" x14ac:dyDescent="0.25">
      <c r="B54" s="54"/>
      <c r="C54" s="39" t="s">
        <v>73</v>
      </c>
      <c r="D54" s="3">
        <v>421</v>
      </c>
      <c r="E54" s="4"/>
      <c r="F54" s="29">
        <f t="shared" si="0"/>
        <v>421</v>
      </c>
      <c r="G54" s="12">
        <f t="shared" si="1"/>
        <v>1.4701139196863491E-4</v>
      </c>
    </row>
    <row r="55" spans="2:7" ht="22.5" thickTop="1" thickBot="1" x14ac:dyDescent="0.25">
      <c r="B55" s="39" t="s">
        <v>81</v>
      </c>
      <c r="C55" s="39" t="s">
        <v>82</v>
      </c>
      <c r="D55" s="3">
        <v>66089.649999999994</v>
      </c>
      <c r="E55" s="4"/>
      <c r="F55" s="29">
        <f t="shared" si="0"/>
        <v>66089.649999999994</v>
      </c>
      <c r="G55" s="12">
        <f t="shared" si="1"/>
        <v>2.3078221950641072E-2</v>
      </c>
    </row>
    <row r="56" spans="2:7" ht="22.5" thickTop="1" thickBot="1" x14ac:dyDescent="0.25">
      <c r="B56" s="39" t="s">
        <v>87</v>
      </c>
      <c r="C56" s="39" t="s">
        <v>39</v>
      </c>
      <c r="D56" s="3"/>
      <c r="E56" s="4">
        <v>5000</v>
      </c>
      <c r="F56" s="29">
        <f t="shared" si="0"/>
        <v>5000</v>
      </c>
      <c r="G56" s="12">
        <f t="shared" si="1"/>
        <v>1.7459785269434076E-3</v>
      </c>
    </row>
    <row r="57" spans="2:7" ht="13.5" thickTop="1" x14ac:dyDescent="0.2">
      <c r="B57" s="35"/>
      <c r="C57" s="13"/>
      <c r="D57" s="5">
        <f>SUM(D4:D56)</f>
        <v>1481432.27</v>
      </c>
      <c r="E57" s="5">
        <f t="shared" ref="E57:G57" si="2">SUM(E4:E56)</f>
        <v>1382291.3800000001</v>
      </c>
      <c r="F57" s="5">
        <f t="shared" si="2"/>
        <v>2863723.6500000008</v>
      </c>
      <c r="G57" s="36">
        <f t="shared" si="2"/>
        <v>0.99999999999999944</v>
      </c>
    </row>
  </sheetData>
  <mergeCells count="2">
    <mergeCell ref="B1:G1"/>
    <mergeCell ref="B6:B54"/>
  </mergeCells>
  <conditionalFormatting sqref="G4:G56">
    <cfRule type="cellIs" dxfId="12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3"/>
  <sheetViews>
    <sheetView showGridLines="0" zoomScale="80" zoomScaleNormal="80" workbookViewId="0"/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204</v>
      </c>
      <c r="C1" s="50"/>
      <c r="D1" s="50"/>
      <c r="E1" s="50"/>
      <c r="F1" s="50"/>
      <c r="G1" s="50"/>
    </row>
    <row r="3" spans="2:7" ht="14.25" customHeight="1" thickBot="1" x14ac:dyDescent="0.25">
      <c r="B3" s="31" t="s">
        <v>91</v>
      </c>
      <c r="C3" s="14" t="s">
        <v>88</v>
      </c>
      <c r="D3" s="25" t="s">
        <v>173</v>
      </c>
      <c r="E3" s="15" t="s">
        <v>1</v>
      </c>
      <c r="F3" s="15" t="s">
        <v>89</v>
      </c>
      <c r="G3" s="15" t="s">
        <v>92</v>
      </c>
    </row>
    <row r="4" spans="2:7" ht="14.25" customHeight="1" thickTop="1" thickBot="1" x14ac:dyDescent="0.25">
      <c r="B4" s="49" t="s">
        <v>188</v>
      </c>
      <c r="C4" s="39" t="s">
        <v>5</v>
      </c>
      <c r="D4" s="3">
        <v>1993.89</v>
      </c>
      <c r="E4" s="4"/>
      <c r="F4" s="29">
        <f>SUM(D4,E4)</f>
        <v>1993.89</v>
      </c>
      <c r="G4" s="12">
        <f>F4/$F$43</f>
        <v>1.9754669532315193E-3</v>
      </c>
    </row>
    <row r="5" spans="2:7" ht="14.25" thickTop="1" thickBot="1" x14ac:dyDescent="0.25">
      <c r="B5" s="49"/>
      <c r="C5" s="39" t="s">
        <v>7</v>
      </c>
      <c r="D5" s="3">
        <v>8400</v>
      </c>
      <c r="E5" s="4"/>
      <c r="F5" s="29">
        <f t="shared" ref="F5:F42" si="0">SUM(D5,E5)</f>
        <v>8400</v>
      </c>
      <c r="G5" s="12">
        <f t="shared" ref="G5:G42" si="1">F5/$F$43</f>
        <v>8.3223860930867598E-3</v>
      </c>
    </row>
    <row r="6" spans="2:7" ht="14.25" thickTop="1" thickBot="1" x14ac:dyDescent="0.25">
      <c r="B6" s="49"/>
      <c r="C6" s="39" t="s">
        <v>11</v>
      </c>
      <c r="D6" s="3">
        <v>5236.37</v>
      </c>
      <c r="E6" s="4">
        <v>1224.0899999999999</v>
      </c>
      <c r="F6" s="29">
        <f t="shared" si="0"/>
        <v>6460.46</v>
      </c>
      <c r="G6" s="12">
        <f t="shared" si="1"/>
        <v>6.4007669593980103E-3</v>
      </c>
    </row>
    <row r="7" spans="2:7" ht="14.25" thickTop="1" thickBot="1" x14ac:dyDescent="0.25">
      <c r="B7" s="49"/>
      <c r="C7" s="39" t="s">
        <v>16</v>
      </c>
      <c r="D7" s="3"/>
      <c r="E7" s="4">
        <v>2448.71</v>
      </c>
      <c r="F7" s="29">
        <f t="shared" si="0"/>
        <v>2448.71</v>
      </c>
      <c r="G7" s="12">
        <f t="shared" si="1"/>
        <v>2.4260845297622E-3</v>
      </c>
    </row>
    <row r="8" spans="2:7" ht="14.25" thickTop="1" thickBot="1" x14ac:dyDescent="0.25">
      <c r="B8" s="49"/>
      <c r="C8" s="39" t="s">
        <v>25</v>
      </c>
      <c r="D8" s="3"/>
      <c r="E8" s="4">
        <v>3097.75</v>
      </c>
      <c r="F8" s="29">
        <f t="shared" si="0"/>
        <v>3097.75</v>
      </c>
      <c r="G8" s="12">
        <f t="shared" si="1"/>
        <v>3.069127561888037E-3</v>
      </c>
    </row>
    <row r="9" spans="2:7" ht="14.25" thickTop="1" thickBot="1" x14ac:dyDescent="0.25">
      <c r="B9" s="49"/>
      <c r="C9" s="39" t="s">
        <v>30</v>
      </c>
      <c r="D9" s="3"/>
      <c r="E9" s="4">
        <v>4904.92</v>
      </c>
      <c r="F9" s="29">
        <f t="shared" si="0"/>
        <v>4904.92</v>
      </c>
      <c r="G9" s="12">
        <f t="shared" si="1"/>
        <v>4.8595997613932271E-3</v>
      </c>
    </row>
    <row r="10" spans="2:7" ht="14.25" thickTop="1" thickBot="1" x14ac:dyDescent="0.25">
      <c r="B10" s="49"/>
      <c r="C10" s="39" t="s">
        <v>34</v>
      </c>
      <c r="D10" s="3">
        <v>354</v>
      </c>
      <c r="E10" s="4"/>
      <c r="F10" s="29">
        <f t="shared" si="0"/>
        <v>354</v>
      </c>
      <c r="G10" s="12">
        <f t="shared" si="1"/>
        <v>3.5072912820865629E-4</v>
      </c>
    </row>
    <row r="11" spans="2:7" ht="14.25" thickTop="1" thickBot="1" x14ac:dyDescent="0.25">
      <c r="B11" s="49"/>
      <c r="C11" s="39" t="s">
        <v>41</v>
      </c>
      <c r="D11" s="3">
        <v>65062.84</v>
      </c>
      <c r="E11" s="4">
        <v>29022.29</v>
      </c>
      <c r="F11" s="9">
        <f t="shared" si="0"/>
        <v>94085.13</v>
      </c>
      <c r="G11" s="12">
        <f t="shared" si="1"/>
        <v>9.321580684264999E-2</v>
      </c>
    </row>
    <row r="12" spans="2:7" ht="14.25" thickTop="1" thickBot="1" x14ac:dyDescent="0.25">
      <c r="B12" s="49"/>
      <c r="C12" s="39" t="s">
        <v>42</v>
      </c>
      <c r="D12" s="3">
        <v>133909.44</v>
      </c>
      <c r="E12" s="4">
        <v>74328.259999999995</v>
      </c>
      <c r="F12" s="9">
        <f t="shared" si="0"/>
        <v>208237.7</v>
      </c>
      <c r="G12" s="12">
        <f t="shared" si="1"/>
        <v>0.20631363554004439</v>
      </c>
    </row>
    <row r="13" spans="2:7" ht="14.25" thickTop="1" thickBot="1" x14ac:dyDescent="0.25">
      <c r="B13" s="49"/>
      <c r="C13" s="39" t="s">
        <v>43</v>
      </c>
      <c r="D13" s="3">
        <v>87729.36</v>
      </c>
      <c r="E13" s="4">
        <v>43864.68</v>
      </c>
      <c r="F13" s="9">
        <f t="shared" si="0"/>
        <v>131594.04</v>
      </c>
      <c r="G13" s="12">
        <f t="shared" si="1"/>
        <v>0.13037814386060748</v>
      </c>
    </row>
    <row r="14" spans="2:7" ht="14.25" thickTop="1" thickBot="1" x14ac:dyDescent="0.25">
      <c r="B14" s="49"/>
      <c r="C14" s="39" t="s">
        <v>45</v>
      </c>
      <c r="D14" s="3"/>
      <c r="E14" s="4">
        <v>4921.78</v>
      </c>
      <c r="F14" s="29">
        <f t="shared" si="0"/>
        <v>4921.78</v>
      </c>
      <c r="G14" s="12">
        <f t="shared" si="1"/>
        <v>4.8763039791943517E-3</v>
      </c>
    </row>
    <row r="15" spans="2:7" ht="14.25" thickTop="1" thickBot="1" x14ac:dyDescent="0.25">
      <c r="B15" s="49"/>
      <c r="C15" s="39" t="s">
        <v>161</v>
      </c>
      <c r="D15" s="3"/>
      <c r="E15" s="4">
        <v>404.6</v>
      </c>
      <c r="F15" s="29">
        <f t="shared" si="0"/>
        <v>404.6</v>
      </c>
      <c r="G15" s="12">
        <f t="shared" si="1"/>
        <v>4.0086159681701228E-4</v>
      </c>
    </row>
    <row r="16" spans="2:7" ht="14.25" thickTop="1" thickBot="1" x14ac:dyDescent="0.25">
      <c r="B16" s="49"/>
      <c r="C16" s="39" t="s">
        <v>38</v>
      </c>
      <c r="D16" s="3">
        <v>2000</v>
      </c>
      <c r="E16" s="4">
        <v>4126.12</v>
      </c>
      <c r="F16" s="29">
        <f t="shared" si="0"/>
        <v>6126.12</v>
      </c>
      <c r="G16" s="12">
        <f t="shared" si="1"/>
        <v>6.0695161776881737E-3</v>
      </c>
    </row>
    <row r="17" spans="2:7" ht="14.25" thickTop="1" thickBot="1" x14ac:dyDescent="0.25">
      <c r="B17" s="49"/>
      <c r="C17" s="39" t="s">
        <v>47</v>
      </c>
      <c r="D17" s="3"/>
      <c r="E17" s="4">
        <v>2131.84</v>
      </c>
      <c r="F17" s="29">
        <f t="shared" si="0"/>
        <v>2131.84</v>
      </c>
      <c r="G17" s="12">
        <f t="shared" si="1"/>
        <v>2.1121423296054857E-3</v>
      </c>
    </row>
    <row r="18" spans="2:7" ht="14.25" thickTop="1" thickBot="1" x14ac:dyDescent="0.25">
      <c r="B18" s="49"/>
      <c r="C18" s="39" t="s">
        <v>49</v>
      </c>
      <c r="D18" s="3">
        <v>2725.35</v>
      </c>
      <c r="E18" s="4">
        <v>132215.07999999999</v>
      </c>
      <c r="F18" s="9">
        <f t="shared" si="0"/>
        <v>134940.43</v>
      </c>
      <c r="G18" s="12">
        <f t="shared" si="1"/>
        <v>0.13369361405085087</v>
      </c>
    </row>
    <row r="19" spans="2:7" ht="14.25" thickTop="1" thickBot="1" x14ac:dyDescent="0.25">
      <c r="B19" s="49"/>
      <c r="C19" s="39" t="s">
        <v>50</v>
      </c>
      <c r="D19" s="3">
        <v>4943.18</v>
      </c>
      <c r="E19" s="4">
        <v>723.66</v>
      </c>
      <c r="F19" s="29">
        <f t="shared" si="0"/>
        <v>5666.84</v>
      </c>
      <c r="G19" s="12">
        <f t="shared" si="1"/>
        <v>5.6144798104461636E-3</v>
      </c>
    </row>
    <row r="20" spans="2:7" ht="14.25" thickTop="1" thickBot="1" x14ac:dyDescent="0.25">
      <c r="B20" s="49"/>
      <c r="C20" s="39" t="s">
        <v>53</v>
      </c>
      <c r="D20" s="3"/>
      <c r="E20" s="4">
        <v>3952.19</v>
      </c>
      <c r="F20" s="29">
        <f t="shared" si="0"/>
        <v>3952.19</v>
      </c>
      <c r="G20" s="12">
        <f t="shared" si="1"/>
        <v>3.9156727491948288E-3</v>
      </c>
    </row>
    <row r="21" spans="2:7" ht="14.25" thickTop="1" thickBot="1" x14ac:dyDescent="0.25">
      <c r="B21" s="49"/>
      <c r="C21" s="39" t="s">
        <v>55</v>
      </c>
      <c r="D21" s="3">
        <v>2000</v>
      </c>
      <c r="E21" s="4"/>
      <c r="F21" s="29">
        <f t="shared" si="0"/>
        <v>2000</v>
      </c>
      <c r="G21" s="12">
        <f t="shared" si="1"/>
        <v>1.9815204983539905E-3</v>
      </c>
    </row>
    <row r="22" spans="2:7" ht="14.25" thickTop="1" thickBot="1" x14ac:dyDescent="0.25">
      <c r="B22" s="49"/>
      <c r="C22" s="39" t="s">
        <v>56</v>
      </c>
      <c r="D22" s="3">
        <v>77718.38</v>
      </c>
      <c r="E22" s="4">
        <v>33042.080000000002</v>
      </c>
      <c r="F22" s="9">
        <f t="shared" si="0"/>
        <v>110760.46</v>
      </c>
      <c r="G22" s="12">
        <f t="shared" si="1"/>
        <v>0.10973706094855862</v>
      </c>
    </row>
    <row r="23" spans="2:7" ht="14.25" thickTop="1" thickBot="1" x14ac:dyDescent="0.25">
      <c r="B23" s="49"/>
      <c r="C23" s="39" t="s">
        <v>58</v>
      </c>
      <c r="D23" s="3">
        <v>204.42</v>
      </c>
      <c r="E23" s="4">
        <v>1065.0899999999999</v>
      </c>
      <c r="F23" s="29">
        <f t="shared" si="0"/>
        <v>1269.51</v>
      </c>
      <c r="G23" s="12">
        <f t="shared" si="1"/>
        <v>1.2577800439326871E-3</v>
      </c>
    </row>
    <row r="24" spans="2:7" ht="14.25" thickTop="1" thickBot="1" x14ac:dyDescent="0.25">
      <c r="B24" s="49"/>
      <c r="C24" s="39" t="s">
        <v>59</v>
      </c>
      <c r="D24" s="3">
        <v>653.51</v>
      </c>
      <c r="E24" s="4">
        <v>3478.72</v>
      </c>
      <c r="F24" s="29">
        <f t="shared" si="0"/>
        <v>4132.2299999999996</v>
      </c>
      <c r="G24" s="12">
        <f t="shared" si="1"/>
        <v>4.0940492244566544E-3</v>
      </c>
    </row>
    <row r="25" spans="2:7" ht="14.25" thickTop="1" thickBot="1" x14ac:dyDescent="0.25">
      <c r="B25" s="49"/>
      <c r="C25" s="39" t="s">
        <v>60</v>
      </c>
      <c r="D25" s="3"/>
      <c r="E25" s="4">
        <v>294</v>
      </c>
      <c r="F25" s="29">
        <f t="shared" si="0"/>
        <v>294</v>
      </c>
      <c r="G25" s="12">
        <f t="shared" si="1"/>
        <v>2.9128351325803659E-4</v>
      </c>
    </row>
    <row r="26" spans="2:7" ht="14.25" thickTop="1" thickBot="1" x14ac:dyDescent="0.25">
      <c r="B26" s="49"/>
      <c r="C26" s="39" t="s">
        <v>61</v>
      </c>
      <c r="D26" s="3"/>
      <c r="E26" s="4">
        <v>3500</v>
      </c>
      <c r="F26" s="29">
        <f t="shared" si="0"/>
        <v>3500</v>
      </c>
      <c r="G26" s="12">
        <f t="shared" si="1"/>
        <v>3.4676608721194834E-3</v>
      </c>
    </row>
    <row r="27" spans="2:7" ht="14.25" thickTop="1" thickBot="1" x14ac:dyDescent="0.25">
      <c r="B27" s="49"/>
      <c r="C27" s="39" t="s">
        <v>62</v>
      </c>
      <c r="D27" s="3">
        <v>5055.5200000000004</v>
      </c>
      <c r="E27" s="4"/>
      <c r="F27" s="29">
        <f t="shared" si="0"/>
        <v>5055.5200000000004</v>
      </c>
      <c r="G27" s="12">
        <f t="shared" si="1"/>
        <v>5.0088082549192836E-3</v>
      </c>
    </row>
    <row r="28" spans="2:7" ht="14.25" thickTop="1" thickBot="1" x14ac:dyDescent="0.25">
      <c r="B28" s="49"/>
      <c r="C28" s="39" t="s">
        <v>42</v>
      </c>
      <c r="D28" s="3"/>
      <c r="E28" s="4">
        <v>67.84</v>
      </c>
      <c r="F28" s="29">
        <f t="shared" si="0"/>
        <v>67.84</v>
      </c>
      <c r="G28" s="12">
        <f t="shared" si="1"/>
        <v>6.7213175304167363E-5</v>
      </c>
    </row>
    <row r="29" spans="2:7" ht="14.25" thickTop="1" thickBot="1" x14ac:dyDescent="0.25">
      <c r="B29" s="49"/>
      <c r="C29" s="39" t="s">
        <v>70</v>
      </c>
      <c r="D29" s="3">
        <v>9966.36</v>
      </c>
      <c r="E29" s="4">
        <v>4983.18</v>
      </c>
      <c r="F29" s="29">
        <f t="shared" si="0"/>
        <v>14949.54</v>
      </c>
      <c r="G29" s="12">
        <f t="shared" si="1"/>
        <v>1.4811409975481459E-2</v>
      </c>
    </row>
    <row r="30" spans="2:7" ht="14.25" thickTop="1" thickBot="1" x14ac:dyDescent="0.25">
      <c r="B30" s="49"/>
      <c r="C30" s="39" t="s">
        <v>72</v>
      </c>
      <c r="D30" s="3">
        <v>475.39</v>
      </c>
      <c r="E30" s="4">
        <v>8317.1</v>
      </c>
      <c r="F30" s="29">
        <f t="shared" si="0"/>
        <v>8792.49</v>
      </c>
      <c r="G30" s="12">
        <f t="shared" si="1"/>
        <v>8.7112495832862378E-3</v>
      </c>
    </row>
    <row r="31" spans="2:7" ht="14.25" thickTop="1" thickBot="1" x14ac:dyDescent="0.25">
      <c r="B31" s="49"/>
      <c r="C31" s="39" t="s">
        <v>211</v>
      </c>
      <c r="D31" s="3">
        <v>1076.73</v>
      </c>
      <c r="E31" s="4"/>
      <c r="F31" s="29">
        <f t="shared" si="0"/>
        <v>1076.73</v>
      </c>
      <c r="G31" s="12">
        <f t="shared" si="1"/>
        <v>1.066781283096346E-3</v>
      </c>
    </row>
    <row r="32" spans="2:7" ht="14.25" thickTop="1" thickBot="1" x14ac:dyDescent="0.25">
      <c r="B32" s="49"/>
      <c r="C32" s="39" t="s">
        <v>75</v>
      </c>
      <c r="D32" s="3">
        <v>320.38</v>
      </c>
      <c r="E32" s="4"/>
      <c r="F32" s="29">
        <f t="shared" si="0"/>
        <v>320.38</v>
      </c>
      <c r="G32" s="12">
        <f t="shared" si="1"/>
        <v>3.1741976863132573E-4</v>
      </c>
    </row>
    <row r="33" spans="2:7" ht="14.25" thickTop="1" thickBot="1" x14ac:dyDescent="0.25">
      <c r="B33" s="49"/>
      <c r="C33" s="39" t="s">
        <v>165</v>
      </c>
      <c r="D33" s="3">
        <v>4864.8599999999997</v>
      </c>
      <c r="E33" s="4"/>
      <c r="F33" s="29">
        <f t="shared" si="0"/>
        <v>4864.8599999999997</v>
      </c>
      <c r="G33" s="12">
        <f t="shared" si="1"/>
        <v>4.8199099058111967E-3</v>
      </c>
    </row>
    <row r="34" spans="2:7" ht="14.25" thickTop="1" thickBot="1" x14ac:dyDescent="0.25">
      <c r="B34" s="49"/>
      <c r="C34" s="39" t="s">
        <v>80</v>
      </c>
      <c r="D34" s="3">
        <v>293.89999999999998</v>
      </c>
      <c r="E34" s="4"/>
      <c r="F34" s="29">
        <f t="shared" si="0"/>
        <v>293.89999999999998</v>
      </c>
      <c r="G34" s="12">
        <f t="shared" si="1"/>
        <v>2.911844372331189E-4</v>
      </c>
    </row>
    <row r="35" spans="2:7" ht="14.25" thickTop="1" thickBot="1" x14ac:dyDescent="0.25">
      <c r="B35" s="49"/>
      <c r="C35" s="39" t="s">
        <v>67</v>
      </c>
      <c r="D35" s="3"/>
      <c r="E35" s="4">
        <v>11000</v>
      </c>
      <c r="F35" s="29">
        <f t="shared" si="0"/>
        <v>11000</v>
      </c>
      <c r="G35" s="12">
        <f t="shared" si="1"/>
        <v>1.0898362740946948E-2</v>
      </c>
    </row>
    <row r="36" spans="2:7" ht="14.25" thickTop="1" thickBot="1" x14ac:dyDescent="0.25">
      <c r="B36" s="49"/>
      <c r="C36" s="39" t="s">
        <v>74</v>
      </c>
      <c r="D36" s="3"/>
      <c r="E36" s="4">
        <v>135.72999999999999</v>
      </c>
      <c r="F36" s="29">
        <f t="shared" si="0"/>
        <v>135.72999999999999</v>
      </c>
      <c r="G36" s="12">
        <f t="shared" si="1"/>
        <v>1.3447588862079354E-4</v>
      </c>
    </row>
    <row r="37" spans="2:7" ht="14.25" thickTop="1" thickBot="1" x14ac:dyDescent="0.25">
      <c r="B37" s="49" t="s">
        <v>83</v>
      </c>
      <c r="C37" s="39" t="s">
        <v>6</v>
      </c>
      <c r="D37" s="3">
        <v>89836.92</v>
      </c>
      <c r="E37" s="4"/>
      <c r="F37" s="9">
        <f t="shared" si="0"/>
        <v>89836.92</v>
      </c>
      <c r="G37" s="12">
        <f t="shared" si="1"/>
        <v>8.9006849244493785E-2</v>
      </c>
    </row>
    <row r="38" spans="2:7" ht="14.25" thickTop="1" thickBot="1" x14ac:dyDescent="0.25">
      <c r="B38" s="49"/>
      <c r="C38" s="39" t="s">
        <v>22</v>
      </c>
      <c r="D38" s="3"/>
      <c r="E38" s="4">
        <v>2035</v>
      </c>
      <c r="F38" s="29">
        <f t="shared" si="0"/>
        <v>2035</v>
      </c>
      <c r="G38" s="12">
        <f t="shared" si="1"/>
        <v>2.0161971070751855E-3</v>
      </c>
    </row>
    <row r="39" spans="2:7" ht="14.25" thickTop="1" thickBot="1" x14ac:dyDescent="0.25">
      <c r="B39" s="49"/>
      <c r="C39" s="39" t="s">
        <v>23</v>
      </c>
      <c r="D39" s="3"/>
      <c r="E39" s="4">
        <v>64.05</v>
      </c>
      <c r="F39" s="29">
        <f t="shared" si="0"/>
        <v>64.05</v>
      </c>
      <c r="G39" s="12">
        <f t="shared" si="1"/>
        <v>6.3458193959786547E-5</v>
      </c>
    </row>
    <row r="40" spans="2:7" ht="14.25" thickTop="1" thickBot="1" x14ac:dyDescent="0.25">
      <c r="B40" s="49"/>
      <c r="C40" s="39" t="s">
        <v>28</v>
      </c>
      <c r="D40" s="3"/>
      <c r="E40" s="4">
        <v>1269.8</v>
      </c>
      <c r="F40" s="29">
        <f t="shared" si="0"/>
        <v>1269.8</v>
      </c>
      <c r="G40" s="12">
        <f t="shared" si="1"/>
        <v>1.2580673644049486E-3</v>
      </c>
    </row>
    <row r="41" spans="2:7" ht="14.25" thickTop="1" thickBot="1" x14ac:dyDescent="0.25">
      <c r="B41" s="49"/>
      <c r="C41" s="39" t="s">
        <v>55</v>
      </c>
      <c r="D41" s="3">
        <v>85434.15</v>
      </c>
      <c r="E41" s="4"/>
      <c r="F41" s="9">
        <f t="shared" si="0"/>
        <v>85434.15</v>
      </c>
      <c r="G41" s="12">
        <f t="shared" si="1"/>
        <v>8.4644759742224782E-2</v>
      </c>
    </row>
    <row r="42" spans="2:7" ht="14.25" thickTop="1" thickBot="1" x14ac:dyDescent="0.25">
      <c r="B42" s="49"/>
      <c r="C42" s="39" t="s">
        <v>56</v>
      </c>
      <c r="D42" s="3"/>
      <c r="E42" s="4">
        <v>42452.41</v>
      </c>
      <c r="F42" s="29">
        <f t="shared" si="0"/>
        <v>42452.41</v>
      </c>
      <c r="G42" s="12">
        <f t="shared" si="1"/>
        <v>4.2060160309763971E-2</v>
      </c>
    </row>
    <row r="43" spans="2:7" ht="13.5" thickTop="1" x14ac:dyDescent="0.2">
      <c r="B43" s="35"/>
      <c r="C43" s="13"/>
      <c r="D43" s="5">
        <f>SUM(D4:D42)</f>
        <v>590254.94999999995</v>
      </c>
      <c r="E43" s="5">
        <f t="shared" ref="E43:G43" si="2">SUM(E4:E42)</f>
        <v>419070.97</v>
      </c>
      <c r="F43" s="5">
        <f t="shared" si="2"/>
        <v>1009325.92</v>
      </c>
      <c r="G43" s="36">
        <f t="shared" si="2"/>
        <v>1</v>
      </c>
    </row>
  </sheetData>
  <mergeCells count="3">
    <mergeCell ref="B1:G1"/>
    <mergeCell ref="B4:B36"/>
    <mergeCell ref="B37:B42"/>
  </mergeCells>
  <conditionalFormatting sqref="G4:G42">
    <cfRule type="cellIs" dxfId="11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"/>
  <sheetViews>
    <sheetView showGridLines="0" zoomScale="80" zoomScaleNormal="80" workbookViewId="0"/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204</v>
      </c>
      <c r="C1" s="50"/>
      <c r="D1" s="50"/>
      <c r="E1" s="50"/>
      <c r="F1" s="50"/>
      <c r="G1" s="50"/>
    </row>
    <row r="3" spans="2:7" ht="14.25" customHeight="1" thickBot="1" x14ac:dyDescent="0.25">
      <c r="B3" s="31" t="s">
        <v>91</v>
      </c>
      <c r="C3" s="14" t="s">
        <v>88</v>
      </c>
      <c r="D3" s="25" t="s">
        <v>173</v>
      </c>
      <c r="E3" s="15" t="s">
        <v>1</v>
      </c>
      <c r="F3" s="15" t="s">
        <v>89</v>
      </c>
      <c r="G3" s="15" t="s">
        <v>92</v>
      </c>
    </row>
    <row r="4" spans="2:7" ht="14.25" customHeight="1" thickTop="1" thickBot="1" x14ac:dyDescent="0.25">
      <c r="B4" s="49" t="s">
        <v>188</v>
      </c>
      <c r="C4" s="39" t="s">
        <v>5</v>
      </c>
      <c r="D4" s="3">
        <v>2660.79</v>
      </c>
      <c r="E4" s="4"/>
      <c r="F4" s="29">
        <f>SUM(D4,E4)</f>
        <v>2660.79</v>
      </c>
      <c r="G4" s="12">
        <f>F4/$F$52</f>
        <v>9.979594600324417E-4</v>
      </c>
    </row>
    <row r="5" spans="2:7" ht="14.25" thickTop="1" thickBot="1" x14ac:dyDescent="0.25">
      <c r="B5" s="49"/>
      <c r="C5" s="39" t="s">
        <v>6</v>
      </c>
      <c r="D5" s="3">
        <v>31000</v>
      </c>
      <c r="E5" s="4"/>
      <c r="F5" s="29">
        <f t="shared" ref="F5:F51" si="0">SUM(D5,E5)</f>
        <v>31000</v>
      </c>
      <c r="G5" s="12">
        <f t="shared" ref="G5:G51" si="1">F5/$F$52</f>
        <v>1.1626901507073349E-2</v>
      </c>
    </row>
    <row r="6" spans="2:7" ht="14.25" thickTop="1" thickBot="1" x14ac:dyDescent="0.25">
      <c r="B6" s="49"/>
      <c r="C6" s="39" t="s">
        <v>8</v>
      </c>
      <c r="D6" s="3">
        <v>14594.58</v>
      </c>
      <c r="E6" s="4"/>
      <c r="F6" s="29">
        <f t="shared" si="0"/>
        <v>14594.58</v>
      </c>
      <c r="G6" s="12">
        <f t="shared" si="1"/>
        <v>5.4738627160355663E-3</v>
      </c>
    </row>
    <row r="7" spans="2:7" ht="14.25" thickTop="1" thickBot="1" x14ac:dyDescent="0.25">
      <c r="B7" s="49"/>
      <c r="C7" s="39" t="s">
        <v>157</v>
      </c>
      <c r="D7" s="3"/>
      <c r="E7" s="4">
        <v>2934.03</v>
      </c>
      <c r="F7" s="29">
        <f t="shared" si="0"/>
        <v>2934.03</v>
      </c>
      <c r="G7" s="12">
        <f t="shared" si="1"/>
        <v>1.10044122028382E-3</v>
      </c>
    </row>
    <row r="8" spans="2:7" ht="14.25" thickTop="1" thickBot="1" x14ac:dyDescent="0.25">
      <c r="B8" s="49"/>
      <c r="C8" s="39" t="s">
        <v>10</v>
      </c>
      <c r="D8" s="3"/>
      <c r="E8" s="4">
        <v>1700</v>
      </c>
      <c r="F8" s="29">
        <f t="shared" si="0"/>
        <v>1700</v>
      </c>
      <c r="G8" s="12">
        <f t="shared" si="1"/>
        <v>6.376042761943449E-4</v>
      </c>
    </row>
    <row r="9" spans="2:7" ht="14.25" thickTop="1" thickBot="1" x14ac:dyDescent="0.25">
      <c r="B9" s="49"/>
      <c r="C9" s="39" t="s">
        <v>11</v>
      </c>
      <c r="D9" s="3"/>
      <c r="E9" s="4">
        <v>10572.5</v>
      </c>
      <c r="F9" s="29">
        <f t="shared" si="0"/>
        <v>10572.5</v>
      </c>
      <c r="G9" s="12">
        <f t="shared" si="1"/>
        <v>3.9653360059204185E-3</v>
      </c>
    </row>
    <row r="10" spans="2:7" ht="14.25" thickTop="1" thickBot="1" x14ac:dyDescent="0.25">
      <c r="B10" s="49"/>
      <c r="C10" s="39" t="s">
        <v>12</v>
      </c>
      <c r="D10" s="3"/>
      <c r="E10" s="4">
        <v>444.9</v>
      </c>
      <c r="F10" s="29">
        <f t="shared" si="0"/>
        <v>444.9</v>
      </c>
      <c r="G10" s="12">
        <f t="shared" si="1"/>
        <v>1.6686478969344943E-4</v>
      </c>
    </row>
    <row r="11" spans="2:7" ht="14.25" thickTop="1" thickBot="1" x14ac:dyDescent="0.25">
      <c r="B11" s="49"/>
      <c r="C11" s="39" t="s">
        <v>16</v>
      </c>
      <c r="D11" s="3"/>
      <c r="E11" s="4">
        <v>1454.54</v>
      </c>
      <c r="F11" s="29">
        <f t="shared" si="0"/>
        <v>1454.54</v>
      </c>
      <c r="G11" s="12">
        <f t="shared" si="1"/>
        <v>5.455417199386602E-4</v>
      </c>
    </row>
    <row r="12" spans="2:7" ht="14.25" thickTop="1" thickBot="1" x14ac:dyDescent="0.25">
      <c r="B12" s="49"/>
      <c r="C12" s="39" t="s">
        <v>18</v>
      </c>
      <c r="D12" s="3"/>
      <c r="E12" s="4">
        <v>5350.82</v>
      </c>
      <c r="F12" s="29">
        <f t="shared" si="0"/>
        <v>5350.82</v>
      </c>
      <c r="G12" s="12">
        <f t="shared" si="1"/>
        <v>2.0068857136154262E-3</v>
      </c>
    </row>
    <row r="13" spans="2:7" ht="14.25" thickTop="1" thickBot="1" x14ac:dyDescent="0.25">
      <c r="B13" s="49"/>
      <c r="C13" s="39" t="s">
        <v>19</v>
      </c>
      <c r="D13" s="3"/>
      <c r="E13" s="4">
        <v>10830.72</v>
      </c>
      <c r="F13" s="29">
        <f t="shared" si="0"/>
        <v>10830.72</v>
      </c>
      <c r="G13" s="12">
        <f t="shared" si="1"/>
        <v>4.0621843448609496E-3</v>
      </c>
    </row>
    <row r="14" spans="2:7" ht="14.25" thickTop="1" thickBot="1" x14ac:dyDescent="0.25">
      <c r="B14" s="49"/>
      <c r="C14" s="39" t="s">
        <v>20</v>
      </c>
      <c r="D14" s="3"/>
      <c r="E14" s="4">
        <v>428.25</v>
      </c>
      <c r="F14" s="29">
        <f t="shared" si="0"/>
        <v>428.25</v>
      </c>
      <c r="G14" s="12">
        <f t="shared" si="1"/>
        <v>1.6062001840013424E-4</v>
      </c>
    </row>
    <row r="15" spans="2:7" ht="14.25" thickTop="1" thickBot="1" x14ac:dyDescent="0.25">
      <c r="B15" s="49"/>
      <c r="C15" s="39" t="s">
        <v>21</v>
      </c>
      <c r="D15" s="3">
        <v>76.8</v>
      </c>
      <c r="E15" s="4">
        <v>4274.0600000000004</v>
      </c>
      <c r="F15" s="29">
        <f t="shared" si="0"/>
        <v>4350.8600000000006</v>
      </c>
      <c r="G15" s="12">
        <f t="shared" si="1"/>
        <v>1.631839377131134E-3</v>
      </c>
    </row>
    <row r="16" spans="2:7" ht="14.25" thickTop="1" thickBot="1" x14ac:dyDescent="0.25">
      <c r="B16" s="49"/>
      <c r="C16" s="39" t="s">
        <v>25</v>
      </c>
      <c r="D16" s="3">
        <v>5275.4</v>
      </c>
      <c r="E16" s="4"/>
      <c r="F16" s="29">
        <f t="shared" si="0"/>
        <v>5275.4</v>
      </c>
      <c r="G16" s="12">
        <f t="shared" si="1"/>
        <v>1.9785985874327333E-3</v>
      </c>
    </row>
    <row r="17" spans="2:7" ht="14.25" thickTop="1" thickBot="1" x14ac:dyDescent="0.25">
      <c r="B17" s="49"/>
      <c r="C17" s="39" t="s">
        <v>27</v>
      </c>
      <c r="D17" s="3"/>
      <c r="E17" s="4">
        <v>1520.5</v>
      </c>
      <c r="F17" s="29">
        <f t="shared" si="0"/>
        <v>1520.5</v>
      </c>
      <c r="G17" s="12">
        <f t="shared" si="1"/>
        <v>5.7028076585500089E-4</v>
      </c>
    </row>
    <row r="18" spans="2:7" ht="14.25" thickTop="1" thickBot="1" x14ac:dyDescent="0.25">
      <c r="B18" s="49"/>
      <c r="C18" s="39" t="s">
        <v>29</v>
      </c>
      <c r="D18" s="3">
        <v>18657.240000000002</v>
      </c>
      <c r="E18" s="4">
        <v>19914.63</v>
      </c>
      <c r="F18" s="29">
        <f t="shared" si="0"/>
        <v>38571.870000000003</v>
      </c>
      <c r="G18" s="12">
        <f t="shared" si="1"/>
        <v>1.4466817207536687E-2</v>
      </c>
    </row>
    <row r="19" spans="2:7" ht="14.25" thickTop="1" thickBot="1" x14ac:dyDescent="0.25">
      <c r="B19" s="49"/>
      <c r="C19" s="39" t="s">
        <v>30</v>
      </c>
      <c r="D19" s="3"/>
      <c r="E19" s="4">
        <v>6909.65</v>
      </c>
      <c r="F19" s="29">
        <f t="shared" si="0"/>
        <v>6909.65</v>
      </c>
      <c r="G19" s="12">
        <f t="shared" si="1"/>
        <v>2.5915425805919149E-3</v>
      </c>
    </row>
    <row r="20" spans="2:7" ht="14.25" thickTop="1" thickBot="1" x14ac:dyDescent="0.25">
      <c r="B20" s="49"/>
      <c r="C20" s="39" t="s">
        <v>32</v>
      </c>
      <c r="D20" s="3"/>
      <c r="E20" s="4">
        <v>720.64</v>
      </c>
      <c r="F20" s="29">
        <f t="shared" si="0"/>
        <v>720.64</v>
      </c>
      <c r="G20" s="12">
        <f t="shared" si="1"/>
        <v>2.7028420329217219E-4</v>
      </c>
    </row>
    <row r="21" spans="2:7" ht="14.25" thickTop="1" thickBot="1" x14ac:dyDescent="0.25">
      <c r="B21" s="49"/>
      <c r="C21" s="39" t="s">
        <v>41</v>
      </c>
      <c r="D21" s="3">
        <v>343484.57</v>
      </c>
      <c r="E21" s="4">
        <v>68801.679999999993</v>
      </c>
      <c r="F21" s="9">
        <f t="shared" si="0"/>
        <v>412286.25</v>
      </c>
      <c r="G21" s="12">
        <f t="shared" si="1"/>
        <v>0.15463263295066515</v>
      </c>
    </row>
    <row r="22" spans="2:7" ht="14.25" thickTop="1" thickBot="1" x14ac:dyDescent="0.25">
      <c r="B22" s="49"/>
      <c r="C22" s="39" t="s">
        <v>42</v>
      </c>
      <c r="D22" s="3">
        <v>233025</v>
      </c>
      <c r="E22" s="4"/>
      <c r="F22" s="9">
        <f t="shared" si="0"/>
        <v>233025</v>
      </c>
      <c r="G22" s="12">
        <f t="shared" si="1"/>
        <v>8.7398668505992483E-2</v>
      </c>
    </row>
    <row r="23" spans="2:7" ht="14.25" thickTop="1" thickBot="1" x14ac:dyDescent="0.25">
      <c r="B23" s="49"/>
      <c r="C23" s="39" t="s">
        <v>49</v>
      </c>
      <c r="D23" s="3"/>
      <c r="E23" s="4">
        <v>11047</v>
      </c>
      <c r="F23" s="29">
        <f t="shared" si="0"/>
        <v>11047</v>
      </c>
      <c r="G23" s="12">
        <f t="shared" si="1"/>
        <v>4.1433026112464282E-3</v>
      </c>
    </row>
    <row r="24" spans="2:7" ht="14.25" thickTop="1" thickBot="1" x14ac:dyDescent="0.25">
      <c r="B24" s="49"/>
      <c r="C24" s="39" t="s">
        <v>50</v>
      </c>
      <c r="D24" s="3">
        <v>60398.81</v>
      </c>
      <c r="E24" s="4">
        <v>3117.47</v>
      </c>
      <c r="F24" s="29">
        <f t="shared" si="0"/>
        <v>63516.28</v>
      </c>
      <c r="G24" s="12">
        <f t="shared" si="1"/>
        <v>2.3822501021151379E-2</v>
      </c>
    </row>
    <row r="25" spans="2:7" ht="14.25" thickTop="1" thickBot="1" x14ac:dyDescent="0.25">
      <c r="B25" s="49"/>
      <c r="C25" s="39" t="s">
        <v>192</v>
      </c>
      <c r="D25" s="3">
        <v>2160</v>
      </c>
      <c r="E25" s="4">
        <v>720</v>
      </c>
      <c r="F25" s="29">
        <f t="shared" si="0"/>
        <v>2880</v>
      </c>
      <c r="G25" s="12">
        <f t="shared" si="1"/>
        <v>1.0801766561410078E-3</v>
      </c>
    </row>
    <row r="26" spans="2:7" ht="14.25" thickTop="1" thickBot="1" x14ac:dyDescent="0.25">
      <c r="B26" s="49"/>
      <c r="C26" s="39" t="s">
        <v>53</v>
      </c>
      <c r="D26" s="3"/>
      <c r="E26" s="4">
        <v>17137.43</v>
      </c>
      <c r="F26" s="29">
        <f t="shared" si="0"/>
        <v>17137.43</v>
      </c>
      <c r="G26" s="12">
        <f t="shared" si="1"/>
        <v>6.4275874417536781E-3</v>
      </c>
    </row>
    <row r="27" spans="2:7" ht="14.25" thickTop="1" thickBot="1" x14ac:dyDescent="0.25">
      <c r="B27" s="49"/>
      <c r="C27" s="39" t="s">
        <v>56</v>
      </c>
      <c r="D27" s="3">
        <v>105556.13</v>
      </c>
      <c r="E27" s="4">
        <v>178500.21</v>
      </c>
      <c r="F27" s="9">
        <f t="shared" si="0"/>
        <v>284056.33999999997</v>
      </c>
      <c r="G27" s="12">
        <f t="shared" si="1"/>
        <v>0.10653855121418512</v>
      </c>
    </row>
    <row r="28" spans="2:7" ht="14.25" thickTop="1" thickBot="1" x14ac:dyDescent="0.25">
      <c r="B28" s="49"/>
      <c r="C28" s="39" t="s">
        <v>57</v>
      </c>
      <c r="D28" s="3">
        <v>457.62</v>
      </c>
      <c r="E28" s="4">
        <v>114.98</v>
      </c>
      <c r="F28" s="29">
        <f t="shared" si="0"/>
        <v>572.6</v>
      </c>
      <c r="G28" s="12">
        <f t="shared" si="1"/>
        <v>2.1476012267581288E-4</v>
      </c>
    </row>
    <row r="29" spans="2:7" ht="14.25" thickTop="1" thickBot="1" x14ac:dyDescent="0.25">
      <c r="B29" s="49"/>
      <c r="C29" s="39" t="s">
        <v>58</v>
      </c>
      <c r="D29" s="3">
        <v>552.13</v>
      </c>
      <c r="E29" s="4"/>
      <c r="F29" s="29">
        <f t="shared" si="0"/>
        <v>552.13</v>
      </c>
      <c r="G29" s="12">
        <f t="shared" si="1"/>
        <v>2.0708261706775508E-4</v>
      </c>
    </row>
    <row r="30" spans="2:7" ht="14.25" thickTop="1" thickBot="1" x14ac:dyDescent="0.25">
      <c r="B30" s="49"/>
      <c r="C30" s="39" t="s">
        <v>163</v>
      </c>
      <c r="D30" s="3">
        <v>5200</v>
      </c>
      <c r="E30" s="4"/>
      <c r="F30" s="29">
        <f t="shared" si="0"/>
        <v>5200</v>
      </c>
      <c r="G30" s="12">
        <f t="shared" si="1"/>
        <v>1.9503189624768197E-3</v>
      </c>
    </row>
    <row r="31" spans="2:7" ht="14.25" thickTop="1" thickBot="1" x14ac:dyDescent="0.25">
      <c r="B31" s="49"/>
      <c r="C31" s="39" t="s">
        <v>59</v>
      </c>
      <c r="D31" s="3">
        <v>2497.59</v>
      </c>
      <c r="E31" s="4">
        <v>884.45</v>
      </c>
      <c r="F31" s="29">
        <f t="shared" si="0"/>
        <v>3382.04</v>
      </c>
      <c r="G31" s="12">
        <f t="shared" si="1"/>
        <v>1.268472450741366E-3</v>
      </c>
    </row>
    <row r="32" spans="2:7" ht="14.25" thickTop="1" thickBot="1" x14ac:dyDescent="0.25">
      <c r="B32" s="49"/>
      <c r="C32" s="39" t="s">
        <v>61</v>
      </c>
      <c r="D32" s="3">
        <v>7240</v>
      </c>
      <c r="E32" s="4"/>
      <c r="F32" s="29">
        <f t="shared" si="0"/>
        <v>7240</v>
      </c>
      <c r="G32" s="12">
        <f t="shared" si="1"/>
        <v>2.7154440939100334E-3</v>
      </c>
    </row>
    <row r="33" spans="2:7" ht="14.25" thickTop="1" thickBot="1" x14ac:dyDescent="0.25">
      <c r="B33" s="49"/>
      <c r="C33" s="39" t="s">
        <v>62</v>
      </c>
      <c r="D33" s="3">
        <v>108.15</v>
      </c>
      <c r="E33" s="4"/>
      <c r="F33" s="29">
        <f t="shared" si="0"/>
        <v>108.15</v>
      </c>
      <c r="G33" s="12">
        <f t="shared" si="1"/>
        <v>4.056288380612847E-5</v>
      </c>
    </row>
    <row r="34" spans="2:7" ht="14.25" thickTop="1" thickBot="1" x14ac:dyDescent="0.25">
      <c r="B34" s="49"/>
      <c r="C34" s="39" t="s">
        <v>64</v>
      </c>
      <c r="D34" s="3">
        <v>117899.55</v>
      </c>
      <c r="E34" s="4"/>
      <c r="F34" s="29">
        <f t="shared" si="0"/>
        <v>117899.55</v>
      </c>
      <c r="G34" s="12">
        <f t="shared" si="1"/>
        <v>4.4219563083169988E-2</v>
      </c>
    </row>
    <row r="35" spans="2:7" ht="14.25" thickTop="1" thickBot="1" x14ac:dyDescent="0.25">
      <c r="B35" s="49"/>
      <c r="C35" s="39" t="s">
        <v>42</v>
      </c>
      <c r="D35" s="3">
        <v>85582.36</v>
      </c>
      <c r="E35" s="4">
        <v>51890.84</v>
      </c>
      <c r="F35" s="9">
        <f t="shared" si="0"/>
        <v>137473.20000000001</v>
      </c>
      <c r="G35" s="12">
        <f t="shared" si="1"/>
        <v>5.1560882460070838E-2</v>
      </c>
    </row>
    <row r="36" spans="2:7" ht="14.25" thickTop="1" thickBot="1" x14ac:dyDescent="0.25">
      <c r="B36" s="49"/>
      <c r="C36" s="39" t="s">
        <v>40</v>
      </c>
      <c r="D36" s="3">
        <v>228610.76</v>
      </c>
      <c r="E36" s="4">
        <v>117738.74</v>
      </c>
      <c r="F36" s="9">
        <f t="shared" si="0"/>
        <v>346349.5</v>
      </c>
      <c r="G36" s="12">
        <f t="shared" si="1"/>
        <v>0.12990230721045487</v>
      </c>
    </row>
    <row r="37" spans="2:7" ht="14.25" thickTop="1" thickBot="1" x14ac:dyDescent="0.25">
      <c r="B37" s="49"/>
      <c r="C37" s="39" t="s">
        <v>67</v>
      </c>
      <c r="D37" s="3"/>
      <c r="E37" s="4">
        <v>629.64</v>
      </c>
      <c r="F37" s="29">
        <f t="shared" si="0"/>
        <v>629.64</v>
      </c>
      <c r="G37" s="12">
        <f t="shared" si="1"/>
        <v>2.3615362144882782E-4</v>
      </c>
    </row>
    <row r="38" spans="2:7" ht="14.25" thickTop="1" thickBot="1" x14ac:dyDescent="0.25">
      <c r="B38" s="49"/>
      <c r="C38" s="39" t="s">
        <v>164</v>
      </c>
      <c r="D38" s="3">
        <v>2817.91</v>
      </c>
      <c r="E38" s="4">
        <v>11843.09</v>
      </c>
      <c r="F38" s="29">
        <f t="shared" si="0"/>
        <v>14661</v>
      </c>
      <c r="G38" s="12">
        <f t="shared" si="1"/>
        <v>5.4987742901678183E-3</v>
      </c>
    </row>
    <row r="39" spans="2:7" ht="14.25" thickTop="1" thickBot="1" x14ac:dyDescent="0.25">
      <c r="B39" s="49"/>
      <c r="C39" s="39" t="s">
        <v>70</v>
      </c>
      <c r="D39" s="3">
        <v>763</v>
      </c>
      <c r="E39" s="4">
        <v>167</v>
      </c>
      <c r="F39" s="29">
        <f t="shared" si="0"/>
        <v>930</v>
      </c>
      <c r="G39" s="12">
        <f t="shared" si="1"/>
        <v>3.4880704521220043E-4</v>
      </c>
    </row>
    <row r="40" spans="2:7" ht="14.25" thickTop="1" thickBot="1" x14ac:dyDescent="0.25">
      <c r="B40" s="49"/>
      <c r="C40" s="39" t="s">
        <v>72</v>
      </c>
      <c r="D40" s="3">
        <v>8347.7000000000007</v>
      </c>
      <c r="E40" s="4">
        <v>1857.1</v>
      </c>
      <c r="F40" s="29">
        <f t="shared" si="0"/>
        <v>10204.800000000001</v>
      </c>
      <c r="G40" s="12">
        <f t="shared" si="1"/>
        <v>3.8274259515929717E-3</v>
      </c>
    </row>
    <row r="41" spans="2:7" ht="14.25" thickTop="1" thickBot="1" x14ac:dyDescent="0.25">
      <c r="B41" s="49"/>
      <c r="C41" s="39" t="s">
        <v>73</v>
      </c>
      <c r="D41" s="3">
        <v>3259.32</v>
      </c>
      <c r="E41" s="4"/>
      <c r="F41" s="29">
        <f t="shared" si="0"/>
        <v>3259.32</v>
      </c>
      <c r="G41" s="12">
        <f t="shared" si="1"/>
        <v>1.2224449232269132E-3</v>
      </c>
    </row>
    <row r="42" spans="2:7" ht="14.25" thickTop="1" thickBot="1" x14ac:dyDescent="0.25">
      <c r="B42" s="49"/>
      <c r="C42" s="39" t="s">
        <v>77</v>
      </c>
      <c r="D42" s="3">
        <v>2.42</v>
      </c>
      <c r="E42" s="4">
        <v>83.98</v>
      </c>
      <c r="F42" s="29">
        <f t="shared" si="0"/>
        <v>86.4</v>
      </c>
      <c r="G42" s="12">
        <f t="shared" si="1"/>
        <v>3.2405299684230237E-5</v>
      </c>
    </row>
    <row r="43" spans="2:7" ht="14.25" thickTop="1" thickBot="1" x14ac:dyDescent="0.25">
      <c r="B43" s="49"/>
      <c r="C43" s="39" t="s">
        <v>67</v>
      </c>
      <c r="D43" s="3"/>
      <c r="E43" s="4">
        <v>330.4</v>
      </c>
      <c r="F43" s="29">
        <f t="shared" si="0"/>
        <v>330.4</v>
      </c>
      <c r="G43" s="12">
        <f t="shared" si="1"/>
        <v>1.2392026638506561E-4</v>
      </c>
    </row>
    <row r="44" spans="2:7" ht="14.25" thickTop="1" thickBot="1" x14ac:dyDescent="0.25">
      <c r="B44" s="49" t="s">
        <v>83</v>
      </c>
      <c r="C44" s="39" t="s">
        <v>6</v>
      </c>
      <c r="D44" s="3">
        <v>96520</v>
      </c>
      <c r="E44" s="4"/>
      <c r="F44" s="29">
        <f t="shared" si="0"/>
        <v>96520</v>
      </c>
      <c r="G44" s="12">
        <f t="shared" si="1"/>
        <v>3.6200920434281275E-2</v>
      </c>
    </row>
    <row r="45" spans="2:7" ht="14.25" thickTop="1" thickBot="1" x14ac:dyDescent="0.25">
      <c r="B45" s="49"/>
      <c r="C45" s="39" t="s">
        <v>10</v>
      </c>
      <c r="D45" s="3">
        <v>34476</v>
      </c>
      <c r="E45" s="4"/>
      <c r="F45" s="29">
        <f t="shared" si="0"/>
        <v>34476</v>
      </c>
      <c r="G45" s="12">
        <f t="shared" si="1"/>
        <v>1.2930614721221315E-2</v>
      </c>
    </row>
    <row r="46" spans="2:7" ht="14.25" thickTop="1" thickBot="1" x14ac:dyDescent="0.25">
      <c r="B46" s="49"/>
      <c r="C46" s="39" t="s">
        <v>12</v>
      </c>
      <c r="D46" s="3">
        <v>16049.8</v>
      </c>
      <c r="E46" s="4">
        <v>104750.47</v>
      </c>
      <c r="F46" s="29">
        <f t="shared" si="0"/>
        <v>120800.27</v>
      </c>
      <c r="G46" s="12">
        <f t="shared" si="1"/>
        <v>4.5307511010253786E-2</v>
      </c>
    </row>
    <row r="47" spans="2:7" ht="14.25" thickTop="1" thickBot="1" x14ac:dyDescent="0.25">
      <c r="B47" s="49"/>
      <c r="C47" s="39" t="s">
        <v>25</v>
      </c>
      <c r="D47" s="3"/>
      <c r="E47" s="4">
        <v>14102.1</v>
      </c>
      <c r="F47" s="29">
        <f t="shared" si="0"/>
        <v>14102.1</v>
      </c>
      <c r="G47" s="12">
        <f t="shared" si="1"/>
        <v>5.2891525078354535E-3</v>
      </c>
    </row>
    <row r="48" spans="2:7" ht="14.25" thickTop="1" thickBot="1" x14ac:dyDescent="0.25">
      <c r="B48" s="49"/>
      <c r="C48" s="39" t="s">
        <v>49</v>
      </c>
      <c r="D48" s="3"/>
      <c r="E48" s="4">
        <v>216427.65</v>
      </c>
      <c r="F48" s="9">
        <f t="shared" si="0"/>
        <v>216427.65</v>
      </c>
      <c r="G48" s="12">
        <f t="shared" si="1"/>
        <v>8.1173644192172351E-2</v>
      </c>
    </row>
    <row r="49" spans="2:7" ht="14.25" thickTop="1" thickBot="1" x14ac:dyDescent="0.25">
      <c r="B49" s="49"/>
      <c r="C49" s="39" t="s">
        <v>85</v>
      </c>
      <c r="D49" s="3">
        <v>42656.68</v>
      </c>
      <c r="E49" s="4">
        <v>85024.06</v>
      </c>
      <c r="F49" s="29">
        <f t="shared" si="0"/>
        <v>127680.73999999999</v>
      </c>
      <c r="G49" s="12">
        <f t="shared" si="1"/>
        <v>4.7888109300975493E-2</v>
      </c>
    </row>
    <row r="50" spans="2:7" ht="14.25" thickTop="1" thickBot="1" x14ac:dyDescent="0.25">
      <c r="B50" s="49"/>
      <c r="C50" s="39" t="s">
        <v>86</v>
      </c>
      <c r="D50" s="3">
        <v>9816.4599999999991</v>
      </c>
      <c r="E50" s="4">
        <v>6211.59</v>
      </c>
      <c r="F50" s="29">
        <f t="shared" si="0"/>
        <v>16028.05</v>
      </c>
      <c r="G50" s="12">
        <f t="shared" si="1"/>
        <v>6.0115018935628052E-3</v>
      </c>
    </row>
    <row r="51" spans="2:7" ht="14.25" thickTop="1" thickBot="1" x14ac:dyDescent="0.25">
      <c r="B51" s="49"/>
      <c r="C51" s="39" t="s">
        <v>40</v>
      </c>
      <c r="D51" s="3">
        <v>116777.39</v>
      </c>
      <c r="E51" s="4">
        <v>111271.27</v>
      </c>
      <c r="F51" s="9">
        <f t="shared" si="0"/>
        <v>228048.66</v>
      </c>
      <c r="G51" s="12">
        <f t="shared" si="1"/>
        <v>8.5532235762582509E-2</v>
      </c>
    </row>
    <row r="52" spans="2:7" ht="13.5" thickTop="1" x14ac:dyDescent="0.2">
      <c r="B52" s="35"/>
      <c r="C52" s="13"/>
      <c r="D52" s="5">
        <f>SUM(D4:D51)</f>
        <v>1596524.1599999997</v>
      </c>
      <c r="E52" s="5">
        <f t="shared" ref="E52:G52" si="2">SUM(E4:E51)</f>
        <v>1069706.3899999997</v>
      </c>
      <c r="F52" s="5">
        <f t="shared" si="2"/>
        <v>2666230.5499999998</v>
      </c>
      <c r="G52" s="36">
        <f t="shared" si="2"/>
        <v>1</v>
      </c>
    </row>
  </sheetData>
  <mergeCells count="3">
    <mergeCell ref="B1:G1"/>
    <mergeCell ref="B4:B43"/>
    <mergeCell ref="B44:B51"/>
  </mergeCells>
  <conditionalFormatting sqref="G4:G51">
    <cfRule type="cellIs" dxfId="10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5"/>
  <sheetViews>
    <sheetView showGridLines="0" zoomScale="80" zoomScaleNormal="80" workbookViewId="0"/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204</v>
      </c>
      <c r="C1" s="50"/>
      <c r="D1" s="50"/>
      <c r="E1" s="50"/>
      <c r="F1" s="50"/>
      <c r="G1" s="50"/>
    </row>
    <row r="3" spans="2:7" ht="14.25" customHeight="1" thickBot="1" x14ac:dyDescent="0.25">
      <c r="B3" s="31" t="s">
        <v>91</v>
      </c>
      <c r="C3" s="14" t="s">
        <v>88</v>
      </c>
      <c r="D3" s="25" t="s">
        <v>173</v>
      </c>
      <c r="E3" s="15" t="s">
        <v>1</v>
      </c>
      <c r="F3" s="15" t="s">
        <v>89</v>
      </c>
      <c r="G3" s="15" t="s">
        <v>92</v>
      </c>
    </row>
    <row r="4" spans="2:7" ht="14.25" customHeight="1" thickTop="1" thickBot="1" x14ac:dyDescent="0.25">
      <c r="B4" s="49" t="s">
        <v>188</v>
      </c>
      <c r="C4" s="39" t="s">
        <v>5</v>
      </c>
      <c r="D4" s="3">
        <v>3767.48</v>
      </c>
      <c r="E4" s="4"/>
      <c r="F4" s="29">
        <f>SUM(D4,E4)</f>
        <v>3767.48</v>
      </c>
      <c r="G4" s="12">
        <f>F4/$F$55</f>
        <v>1.4226490181024486E-3</v>
      </c>
    </row>
    <row r="5" spans="2:7" ht="14.25" thickTop="1" thickBot="1" x14ac:dyDescent="0.25">
      <c r="B5" s="49"/>
      <c r="C5" s="39" t="s">
        <v>7</v>
      </c>
      <c r="D5" s="3">
        <v>25200</v>
      </c>
      <c r="E5" s="4"/>
      <c r="F5" s="29">
        <f t="shared" ref="F5:F54" si="0">SUM(D5,E5)</f>
        <v>25200</v>
      </c>
      <c r="G5" s="12">
        <f t="shared" ref="G5:G54" si="1">F5/$F$55</f>
        <v>9.515844876729726E-3</v>
      </c>
    </row>
    <row r="6" spans="2:7" ht="14.25" thickTop="1" thickBot="1" x14ac:dyDescent="0.25">
      <c r="B6" s="49"/>
      <c r="C6" s="39" t="s">
        <v>10</v>
      </c>
      <c r="D6" s="3"/>
      <c r="E6" s="4">
        <v>11412.73</v>
      </c>
      <c r="F6" s="29">
        <f t="shared" si="0"/>
        <v>11412.73</v>
      </c>
      <c r="G6" s="12">
        <f t="shared" si="1"/>
        <v>4.3095939801587159E-3</v>
      </c>
    </row>
    <row r="7" spans="2:7" ht="14.25" thickTop="1" thickBot="1" x14ac:dyDescent="0.25">
      <c r="B7" s="49"/>
      <c r="C7" s="39" t="s">
        <v>11</v>
      </c>
      <c r="D7" s="3">
        <v>130597.2</v>
      </c>
      <c r="E7" s="4">
        <v>8010</v>
      </c>
      <c r="F7" s="9">
        <f t="shared" si="0"/>
        <v>138607.20000000001</v>
      </c>
      <c r="G7" s="12">
        <f t="shared" si="1"/>
        <v>5.233986563483542E-2</v>
      </c>
    </row>
    <row r="8" spans="2:7" ht="14.25" thickTop="1" thickBot="1" x14ac:dyDescent="0.25">
      <c r="B8" s="49"/>
      <c r="C8" s="39" t="s">
        <v>12</v>
      </c>
      <c r="D8" s="3">
        <v>5360.43</v>
      </c>
      <c r="E8" s="4">
        <v>23100</v>
      </c>
      <c r="F8" s="29">
        <f t="shared" si="0"/>
        <v>28460.43</v>
      </c>
      <c r="G8" s="12">
        <f t="shared" si="1"/>
        <v>1.0747025277977182E-2</v>
      </c>
    </row>
    <row r="9" spans="2:7" ht="14.25" thickTop="1" thickBot="1" x14ac:dyDescent="0.25">
      <c r="B9" s="49"/>
      <c r="C9" s="39" t="s">
        <v>13</v>
      </c>
      <c r="D9" s="3"/>
      <c r="E9" s="4">
        <v>19226.84</v>
      </c>
      <c r="F9" s="29">
        <f t="shared" si="0"/>
        <v>19226.84</v>
      </c>
      <c r="G9" s="12">
        <f t="shared" si="1"/>
        <v>7.2603026551469113E-3</v>
      </c>
    </row>
    <row r="10" spans="2:7" ht="14.25" thickTop="1" thickBot="1" x14ac:dyDescent="0.25">
      <c r="B10" s="49"/>
      <c r="C10" s="39" t="s">
        <v>16</v>
      </c>
      <c r="D10" s="3">
        <v>6435.35</v>
      </c>
      <c r="E10" s="4">
        <v>22699.5</v>
      </c>
      <c r="F10" s="29">
        <f t="shared" si="0"/>
        <v>29134.85</v>
      </c>
      <c r="G10" s="12">
        <f t="shared" si="1"/>
        <v>1.1001694964555121E-2</v>
      </c>
    </row>
    <row r="11" spans="2:7" ht="14.25" thickTop="1" thickBot="1" x14ac:dyDescent="0.25">
      <c r="B11" s="49"/>
      <c r="C11" s="39" t="s">
        <v>17</v>
      </c>
      <c r="D11" s="3">
        <v>114</v>
      </c>
      <c r="E11" s="4"/>
      <c r="F11" s="29">
        <f t="shared" si="0"/>
        <v>114</v>
      </c>
      <c r="G11" s="12">
        <f t="shared" si="1"/>
        <v>4.3047869680443996E-5</v>
      </c>
    </row>
    <row r="12" spans="2:7" ht="14.25" thickTop="1" thickBot="1" x14ac:dyDescent="0.25">
      <c r="B12" s="49"/>
      <c r="C12" s="39" t="s">
        <v>20</v>
      </c>
      <c r="D12" s="3">
        <v>3259.02</v>
      </c>
      <c r="E12" s="4">
        <v>26611.24</v>
      </c>
      <c r="F12" s="29">
        <f t="shared" si="0"/>
        <v>29870.260000000002</v>
      </c>
      <c r="G12" s="12">
        <f t="shared" si="1"/>
        <v>1.1279395261412098E-2</v>
      </c>
    </row>
    <row r="13" spans="2:7" ht="14.25" thickTop="1" thickBot="1" x14ac:dyDescent="0.25">
      <c r="B13" s="49"/>
      <c r="C13" s="39" t="s">
        <v>21</v>
      </c>
      <c r="D13" s="3">
        <v>3928.07</v>
      </c>
      <c r="E13" s="4">
        <v>2888.89</v>
      </c>
      <c r="F13" s="29">
        <f t="shared" si="0"/>
        <v>6816.96</v>
      </c>
      <c r="G13" s="12">
        <f t="shared" si="1"/>
        <v>2.5741719797964871E-3</v>
      </c>
    </row>
    <row r="14" spans="2:7" ht="14.25" thickTop="1" thickBot="1" x14ac:dyDescent="0.25">
      <c r="B14" s="49"/>
      <c r="C14" s="39" t="s">
        <v>22</v>
      </c>
      <c r="D14" s="3">
        <v>13125</v>
      </c>
      <c r="E14" s="4">
        <v>75</v>
      </c>
      <c r="F14" s="29">
        <f t="shared" si="0"/>
        <v>13200</v>
      </c>
      <c r="G14" s="12">
        <f t="shared" si="1"/>
        <v>4.9844901735250947E-3</v>
      </c>
    </row>
    <row r="15" spans="2:7" ht="14.25" thickTop="1" thickBot="1" x14ac:dyDescent="0.25">
      <c r="B15" s="49"/>
      <c r="C15" s="39" t="s">
        <v>24</v>
      </c>
      <c r="D15" s="3">
        <v>3762.44</v>
      </c>
      <c r="E15" s="4">
        <v>146.56</v>
      </c>
      <c r="F15" s="29">
        <f t="shared" si="0"/>
        <v>3909</v>
      </c>
      <c r="G15" s="12">
        <f t="shared" si="1"/>
        <v>1.4760887945689087E-3</v>
      </c>
    </row>
    <row r="16" spans="2:7" ht="14.25" thickTop="1" thickBot="1" x14ac:dyDescent="0.25">
      <c r="B16" s="49"/>
      <c r="C16" s="39" t="s">
        <v>25</v>
      </c>
      <c r="D16" s="3">
        <v>9693.8700000000008</v>
      </c>
      <c r="E16" s="4">
        <v>410.16</v>
      </c>
      <c r="F16" s="29">
        <f t="shared" si="0"/>
        <v>10104.030000000001</v>
      </c>
      <c r="G16" s="12">
        <f t="shared" si="1"/>
        <v>3.8154119884850576E-3</v>
      </c>
    </row>
    <row r="17" spans="2:7" ht="14.25" thickTop="1" thickBot="1" x14ac:dyDescent="0.25">
      <c r="B17" s="49"/>
      <c r="C17" s="39" t="s">
        <v>27</v>
      </c>
      <c r="D17" s="3">
        <v>161.46</v>
      </c>
      <c r="E17" s="4">
        <v>4881.34</v>
      </c>
      <c r="F17" s="29">
        <f t="shared" si="0"/>
        <v>5042.8</v>
      </c>
      <c r="G17" s="12">
        <f t="shared" si="1"/>
        <v>1.9042262914433596E-3</v>
      </c>
    </row>
    <row r="18" spans="2:7" ht="14.25" thickTop="1" thickBot="1" x14ac:dyDescent="0.25">
      <c r="B18" s="49"/>
      <c r="C18" s="39" t="s">
        <v>28</v>
      </c>
      <c r="D18" s="3">
        <v>216.2</v>
      </c>
      <c r="E18" s="4"/>
      <c r="F18" s="29">
        <f t="shared" si="0"/>
        <v>216.2</v>
      </c>
      <c r="G18" s="12">
        <f t="shared" si="1"/>
        <v>8.1639907236070105E-5</v>
      </c>
    </row>
    <row r="19" spans="2:7" ht="14.25" thickTop="1" thickBot="1" x14ac:dyDescent="0.25">
      <c r="B19" s="49"/>
      <c r="C19" s="39" t="s">
        <v>158</v>
      </c>
      <c r="D19" s="3"/>
      <c r="E19" s="4">
        <v>1130.5999999999999</v>
      </c>
      <c r="F19" s="29">
        <f t="shared" si="0"/>
        <v>1130.5999999999999</v>
      </c>
      <c r="G19" s="12">
        <f t="shared" si="1"/>
        <v>4.2692913562026295E-4</v>
      </c>
    </row>
    <row r="20" spans="2:7" ht="14.25" thickTop="1" thickBot="1" x14ac:dyDescent="0.25">
      <c r="B20" s="49"/>
      <c r="C20" s="39" t="s">
        <v>29</v>
      </c>
      <c r="D20" s="3">
        <v>14330.67</v>
      </c>
      <c r="E20" s="4">
        <v>63221.09</v>
      </c>
      <c r="F20" s="29">
        <f t="shared" si="0"/>
        <v>77551.759999999995</v>
      </c>
      <c r="G20" s="12">
        <f t="shared" si="1"/>
        <v>2.9284544368149732E-2</v>
      </c>
    </row>
    <row r="21" spans="2:7" ht="14.25" thickTop="1" thickBot="1" x14ac:dyDescent="0.25">
      <c r="B21" s="49"/>
      <c r="C21" s="39" t="s">
        <v>30</v>
      </c>
      <c r="D21" s="3"/>
      <c r="E21" s="4">
        <v>1936.39</v>
      </c>
      <c r="F21" s="29">
        <f t="shared" si="0"/>
        <v>1936.39</v>
      </c>
      <c r="G21" s="12">
        <f t="shared" si="1"/>
        <v>7.3120582781153467E-4</v>
      </c>
    </row>
    <row r="22" spans="2:7" ht="14.25" thickTop="1" thickBot="1" x14ac:dyDescent="0.25">
      <c r="B22" s="49"/>
      <c r="C22" s="39" t="s">
        <v>191</v>
      </c>
      <c r="D22" s="3"/>
      <c r="E22" s="4">
        <v>1200</v>
      </c>
      <c r="F22" s="29">
        <f t="shared" si="0"/>
        <v>1200</v>
      </c>
      <c r="G22" s="12">
        <f t="shared" si="1"/>
        <v>4.5313547032046309E-4</v>
      </c>
    </row>
    <row r="23" spans="2:7" ht="14.25" thickTop="1" thickBot="1" x14ac:dyDescent="0.25">
      <c r="B23" s="49"/>
      <c r="C23" s="39" t="s">
        <v>197</v>
      </c>
      <c r="D23" s="3"/>
      <c r="E23" s="4">
        <v>25075.200000000001</v>
      </c>
      <c r="F23" s="29">
        <f t="shared" si="0"/>
        <v>25075.200000000001</v>
      </c>
      <c r="G23" s="12">
        <f t="shared" si="1"/>
        <v>9.4687187878163982E-3</v>
      </c>
    </row>
    <row r="24" spans="2:7" ht="14.25" thickTop="1" thickBot="1" x14ac:dyDescent="0.25">
      <c r="B24" s="49"/>
      <c r="C24" s="39" t="s">
        <v>36</v>
      </c>
      <c r="D24" s="3">
        <v>88.5</v>
      </c>
      <c r="E24" s="4"/>
      <c r="F24" s="29">
        <f t="shared" si="0"/>
        <v>88.5</v>
      </c>
      <c r="G24" s="12">
        <f t="shared" si="1"/>
        <v>3.3418740936134154E-5</v>
      </c>
    </row>
    <row r="25" spans="2:7" ht="14.25" thickTop="1" thickBot="1" x14ac:dyDescent="0.25">
      <c r="B25" s="49"/>
      <c r="C25" s="39" t="s">
        <v>41</v>
      </c>
      <c r="D25" s="3">
        <v>151170.57</v>
      </c>
      <c r="E25" s="4">
        <v>77807.81</v>
      </c>
      <c r="F25" s="9">
        <f t="shared" si="0"/>
        <v>228978.38</v>
      </c>
      <c r="G25" s="12">
        <f t="shared" si="1"/>
        <v>8.6465188262098105E-2</v>
      </c>
    </row>
    <row r="26" spans="2:7" ht="14.25" thickTop="1" thickBot="1" x14ac:dyDescent="0.25">
      <c r="B26" s="49"/>
      <c r="C26" s="39" t="s">
        <v>42</v>
      </c>
      <c r="D26" s="3">
        <v>126345.83</v>
      </c>
      <c r="E26" s="4">
        <v>63546.39</v>
      </c>
      <c r="F26" s="9">
        <f t="shared" si="0"/>
        <v>189892.22</v>
      </c>
      <c r="G26" s="12">
        <f t="shared" si="1"/>
        <v>7.1705750349914041E-2</v>
      </c>
    </row>
    <row r="27" spans="2:7" ht="14.25" thickTop="1" thickBot="1" x14ac:dyDescent="0.25">
      <c r="B27" s="49"/>
      <c r="C27" s="39" t="s">
        <v>43</v>
      </c>
      <c r="D27" s="3">
        <v>192226.35</v>
      </c>
      <c r="E27" s="4">
        <v>53324.42</v>
      </c>
      <c r="F27" s="9">
        <f t="shared" si="0"/>
        <v>245550.77000000002</v>
      </c>
      <c r="G27" s="12">
        <f t="shared" si="1"/>
        <v>9.2723136376251555E-2</v>
      </c>
    </row>
    <row r="28" spans="2:7" ht="14.25" thickTop="1" thickBot="1" x14ac:dyDescent="0.25">
      <c r="B28" s="49"/>
      <c r="C28" s="39" t="s">
        <v>44</v>
      </c>
      <c r="D28" s="3">
        <v>78789.77</v>
      </c>
      <c r="E28" s="4">
        <v>40775.919999999998</v>
      </c>
      <c r="F28" s="29">
        <f t="shared" si="0"/>
        <v>119565.69</v>
      </c>
      <c r="G28" s="12">
        <f t="shared" si="1"/>
        <v>4.5149545976950582E-2</v>
      </c>
    </row>
    <row r="29" spans="2:7" ht="14.25" thickTop="1" thickBot="1" x14ac:dyDescent="0.25">
      <c r="B29" s="49"/>
      <c r="C29" s="39" t="s">
        <v>49</v>
      </c>
      <c r="D29" s="3">
        <v>5560</v>
      </c>
      <c r="E29" s="4">
        <v>36924.33</v>
      </c>
      <c r="F29" s="29">
        <f t="shared" si="0"/>
        <v>42484.33</v>
      </c>
      <c r="G29" s="12">
        <f t="shared" si="1"/>
        <v>1.6042630713166469E-2</v>
      </c>
    </row>
    <row r="30" spans="2:7" ht="14.25" thickTop="1" thickBot="1" x14ac:dyDescent="0.25">
      <c r="B30" s="49"/>
      <c r="C30" s="39" t="s">
        <v>50</v>
      </c>
      <c r="D30" s="3">
        <v>13892.42</v>
      </c>
      <c r="E30" s="4">
        <v>38868.629999999997</v>
      </c>
      <c r="F30" s="29">
        <f t="shared" si="0"/>
        <v>52761.049999999996</v>
      </c>
      <c r="G30" s="12">
        <f t="shared" si="1"/>
        <v>1.9923252671959556E-2</v>
      </c>
    </row>
    <row r="31" spans="2:7" ht="14.25" thickTop="1" thickBot="1" x14ac:dyDescent="0.25">
      <c r="B31" s="49"/>
      <c r="C31" s="39" t="s">
        <v>54</v>
      </c>
      <c r="D31" s="3"/>
      <c r="E31" s="4">
        <v>1041.25</v>
      </c>
      <c r="F31" s="29">
        <f t="shared" si="0"/>
        <v>1041.25</v>
      </c>
      <c r="G31" s="12">
        <f t="shared" si="1"/>
        <v>3.9318942372598519E-4</v>
      </c>
    </row>
    <row r="32" spans="2:7" ht="14.25" thickTop="1" thickBot="1" x14ac:dyDescent="0.25">
      <c r="B32" s="49"/>
      <c r="C32" s="39" t="s">
        <v>56</v>
      </c>
      <c r="D32" s="3">
        <v>148315.96</v>
      </c>
      <c r="E32" s="4"/>
      <c r="F32" s="9">
        <f t="shared" si="0"/>
        <v>148315.96</v>
      </c>
      <c r="G32" s="12">
        <f t="shared" si="1"/>
        <v>5.6006018575525826E-2</v>
      </c>
    </row>
    <row r="33" spans="2:7" ht="14.25" thickTop="1" thickBot="1" x14ac:dyDescent="0.25">
      <c r="B33" s="49"/>
      <c r="C33" s="39" t="s">
        <v>57</v>
      </c>
      <c r="D33" s="3"/>
      <c r="E33" s="4">
        <v>672.89</v>
      </c>
      <c r="F33" s="29">
        <f t="shared" si="0"/>
        <v>672.89</v>
      </c>
      <c r="G33" s="12">
        <f t="shared" si="1"/>
        <v>2.5409193885328035E-4</v>
      </c>
    </row>
    <row r="34" spans="2:7" ht="14.25" thickTop="1" thickBot="1" x14ac:dyDescent="0.25">
      <c r="B34" s="49"/>
      <c r="C34" s="39" t="s">
        <v>58</v>
      </c>
      <c r="D34" s="3">
        <v>249.65</v>
      </c>
      <c r="E34" s="4">
        <v>279.88</v>
      </c>
      <c r="F34" s="29">
        <f t="shared" si="0"/>
        <v>529.53</v>
      </c>
      <c r="G34" s="12">
        <f t="shared" si="1"/>
        <v>1.9995735466566235E-4</v>
      </c>
    </row>
    <row r="35" spans="2:7" ht="14.25" thickTop="1" thickBot="1" x14ac:dyDescent="0.25">
      <c r="B35" s="49"/>
      <c r="C35" s="39" t="s">
        <v>62</v>
      </c>
      <c r="D35" s="3">
        <v>115.56</v>
      </c>
      <c r="E35" s="4"/>
      <c r="F35" s="29">
        <f t="shared" si="0"/>
        <v>115.56</v>
      </c>
      <c r="G35" s="12">
        <f t="shared" si="1"/>
        <v>4.3636945791860601E-5</v>
      </c>
    </row>
    <row r="36" spans="2:7" ht="14.25" thickTop="1" thickBot="1" x14ac:dyDescent="0.25">
      <c r="B36" s="49"/>
      <c r="C36" s="39" t="s">
        <v>66</v>
      </c>
      <c r="D36" s="3">
        <v>14248.47</v>
      </c>
      <c r="E36" s="4">
        <v>2415.8000000000002</v>
      </c>
      <c r="F36" s="29">
        <f t="shared" si="0"/>
        <v>16664.27</v>
      </c>
      <c r="G36" s="12">
        <f t="shared" si="1"/>
        <v>6.29264318666432E-3</v>
      </c>
    </row>
    <row r="37" spans="2:7" ht="14.25" thickTop="1" thickBot="1" x14ac:dyDescent="0.25">
      <c r="B37" s="49"/>
      <c r="C37" s="39" t="s">
        <v>68</v>
      </c>
      <c r="D37" s="3"/>
      <c r="E37" s="4">
        <v>667.8</v>
      </c>
      <c r="F37" s="29">
        <f t="shared" si="0"/>
        <v>667.8</v>
      </c>
      <c r="G37" s="12">
        <f t="shared" si="1"/>
        <v>2.5216988923333768E-4</v>
      </c>
    </row>
    <row r="38" spans="2:7" ht="14.25" thickTop="1" thickBot="1" x14ac:dyDescent="0.25">
      <c r="B38" s="49"/>
      <c r="C38" s="39" t="s">
        <v>69</v>
      </c>
      <c r="D38" s="3"/>
      <c r="E38" s="4">
        <v>40503.800000000003</v>
      </c>
      <c r="F38" s="29">
        <f t="shared" si="0"/>
        <v>40503.800000000003</v>
      </c>
      <c r="G38" s="12">
        <f t="shared" si="1"/>
        <v>1.5294757052304979E-2</v>
      </c>
    </row>
    <row r="39" spans="2:7" ht="14.25" thickTop="1" thickBot="1" x14ac:dyDescent="0.25">
      <c r="B39" s="49"/>
      <c r="C39" s="39" t="s">
        <v>164</v>
      </c>
      <c r="D39" s="3">
        <v>4975</v>
      </c>
      <c r="E39" s="4">
        <v>2431</v>
      </c>
      <c r="F39" s="29">
        <f t="shared" si="0"/>
        <v>7406</v>
      </c>
      <c r="G39" s="12">
        <f t="shared" si="1"/>
        <v>2.796601077661125E-3</v>
      </c>
    </row>
    <row r="40" spans="2:7" ht="14.25" thickTop="1" thickBot="1" x14ac:dyDescent="0.25">
      <c r="B40" s="49"/>
      <c r="C40" s="39" t="s">
        <v>71</v>
      </c>
      <c r="D40" s="3">
        <v>34769.980000000003</v>
      </c>
      <c r="E40" s="4">
        <v>7616.58</v>
      </c>
      <c r="F40" s="29">
        <f t="shared" si="0"/>
        <v>42386.560000000005</v>
      </c>
      <c r="G40" s="12">
        <f t="shared" si="1"/>
        <v>1.6005711500722108E-2</v>
      </c>
    </row>
    <row r="41" spans="2:7" ht="14.25" thickTop="1" thickBot="1" x14ac:dyDescent="0.25">
      <c r="B41" s="49"/>
      <c r="C41" s="39" t="s">
        <v>77</v>
      </c>
      <c r="D41" s="3">
        <v>151.53</v>
      </c>
      <c r="E41" s="4">
        <v>378.87</v>
      </c>
      <c r="F41" s="29">
        <f t="shared" si="0"/>
        <v>530.4</v>
      </c>
      <c r="G41" s="12">
        <f t="shared" si="1"/>
        <v>2.0028587788164468E-4</v>
      </c>
    </row>
    <row r="42" spans="2:7" ht="14.25" thickTop="1" thickBot="1" x14ac:dyDescent="0.25">
      <c r="B42" s="49"/>
      <c r="C42" s="39" t="s">
        <v>79</v>
      </c>
      <c r="D42" s="3">
        <v>846.85</v>
      </c>
      <c r="E42" s="4"/>
      <c r="F42" s="29">
        <f t="shared" si="0"/>
        <v>846.85</v>
      </c>
      <c r="G42" s="12">
        <f t="shared" si="1"/>
        <v>3.1978147753407017E-4</v>
      </c>
    </row>
    <row r="43" spans="2:7" ht="14.25" thickTop="1" thickBot="1" x14ac:dyDescent="0.25">
      <c r="B43" s="49"/>
      <c r="C43" s="39" t="s">
        <v>74</v>
      </c>
      <c r="D43" s="3"/>
      <c r="E43" s="4">
        <v>181.15</v>
      </c>
      <c r="F43" s="29">
        <f t="shared" si="0"/>
        <v>181.15</v>
      </c>
      <c r="G43" s="12">
        <f t="shared" si="1"/>
        <v>6.8404575373793252E-5</v>
      </c>
    </row>
    <row r="44" spans="2:7" ht="14.25" thickTop="1" thickBot="1" x14ac:dyDescent="0.25">
      <c r="B44" s="49" t="s">
        <v>83</v>
      </c>
      <c r="C44" s="39" t="s">
        <v>6</v>
      </c>
      <c r="D44" s="3">
        <v>367876</v>
      </c>
      <c r="E44" s="4"/>
      <c r="F44" s="9">
        <f t="shared" si="0"/>
        <v>367876</v>
      </c>
      <c r="G44" s="12">
        <f t="shared" si="1"/>
        <v>0.13891472023300891</v>
      </c>
    </row>
    <row r="45" spans="2:7" ht="14.25" thickTop="1" thickBot="1" x14ac:dyDescent="0.25">
      <c r="B45" s="49"/>
      <c r="C45" s="39" t="s">
        <v>12</v>
      </c>
      <c r="D45" s="3">
        <v>15262.82</v>
      </c>
      <c r="E45" s="4">
        <v>585</v>
      </c>
      <c r="F45" s="29">
        <f t="shared" si="0"/>
        <v>15847.82</v>
      </c>
      <c r="G45" s="12">
        <f t="shared" si="1"/>
        <v>5.9843411410450348E-3</v>
      </c>
    </row>
    <row r="46" spans="2:7" ht="14.25" thickTop="1" thickBot="1" x14ac:dyDescent="0.25">
      <c r="B46" s="49"/>
      <c r="C46" s="39" t="s">
        <v>14</v>
      </c>
      <c r="D46" s="3"/>
      <c r="E46" s="4">
        <v>2213.5</v>
      </c>
      <c r="F46" s="29">
        <f t="shared" si="0"/>
        <v>2213.5</v>
      </c>
      <c r="G46" s="12">
        <f t="shared" si="1"/>
        <v>8.3584613629528756E-4</v>
      </c>
    </row>
    <row r="47" spans="2:7" ht="14.25" thickTop="1" thickBot="1" x14ac:dyDescent="0.25">
      <c r="B47" s="49"/>
      <c r="C47" s="39" t="s">
        <v>22</v>
      </c>
      <c r="D47" s="3"/>
      <c r="E47" s="4">
        <v>593.79999999999995</v>
      </c>
      <c r="F47" s="29">
        <f t="shared" si="0"/>
        <v>593.79999999999995</v>
      </c>
      <c r="G47" s="12">
        <f t="shared" si="1"/>
        <v>2.2422653523024248E-4</v>
      </c>
    </row>
    <row r="48" spans="2:7" ht="14.25" thickTop="1" thickBot="1" x14ac:dyDescent="0.25">
      <c r="B48" s="49"/>
      <c r="C48" s="39" t="s">
        <v>24</v>
      </c>
      <c r="D48" s="3"/>
      <c r="E48" s="4">
        <v>480</v>
      </c>
      <c r="F48" s="29">
        <f t="shared" si="0"/>
        <v>480</v>
      </c>
      <c r="G48" s="12">
        <f t="shared" si="1"/>
        <v>1.8125418812818525E-4</v>
      </c>
    </row>
    <row r="49" spans="2:7" ht="14.25" thickTop="1" thickBot="1" x14ac:dyDescent="0.25">
      <c r="B49" s="49"/>
      <c r="C49" s="39" t="s">
        <v>28</v>
      </c>
      <c r="D49" s="3"/>
      <c r="E49" s="4">
        <v>64.95</v>
      </c>
      <c r="F49" s="29">
        <f t="shared" si="0"/>
        <v>64.95</v>
      </c>
      <c r="G49" s="12">
        <f t="shared" si="1"/>
        <v>2.4525957331095067E-5</v>
      </c>
    </row>
    <row r="50" spans="2:7" ht="14.25" thickTop="1" thickBot="1" x14ac:dyDescent="0.25">
      <c r="B50" s="49"/>
      <c r="C50" s="39" t="s">
        <v>31</v>
      </c>
      <c r="D50" s="3"/>
      <c r="E50" s="4">
        <v>865.25</v>
      </c>
      <c r="F50" s="29">
        <f t="shared" si="0"/>
        <v>865.25</v>
      </c>
      <c r="G50" s="12">
        <f t="shared" si="1"/>
        <v>3.2672955474565062E-4</v>
      </c>
    </row>
    <row r="51" spans="2:7" ht="14.25" thickTop="1" thickBot="1" x14ac:dyDescent="0.25">
      <c r="B51" s="49"/>
      <c r="C51" s="39" t="s">
        <v>41</v>
      </c>
      <c r="D51" s="3">
        <v>186298.23999999999</v>
      </c>
      <c r="E51" s="4">
        <v>3474.29</v>
      </c>
      <c r="F51" s="9">
        <f t="shared" si="0"/>
        <v>189772.53</v>
      </c>
      <c r="G51" s="12">
        <f t="shared" si="1"/>
        <v>7.1660553862878493E-2</v>
      </c>
    </row>
    <row r="52" spans="2:7" ht="14.25" thickTop="1" thickBot="1" x14ac:dyDescent="0.25">
      <c r="B52" s="49"/>
      <c r="C52" s="39" t="s">
        <v>84</v>
      </c>
      <c r="D52" s="3">
        <v>39265.61</v>
      </c>
      <c r="E52" s="4">
        <v>180134.78</v>
      </c>
      <c r="F52" s="9">
        <f t="shared" si="0"/>
        <v>219400.39</v>
      </c>
      <c r="G52" s="12">
        <f t="shared" si="1"/>
        <v>8.2848415759285865E-2</v>
      </c>
    </row>
    <row r="53" spans="2:7" ht="14.25" thickTop="1" thickBot="1" x14ac:dyDescent="0.25">
      <c r="B53" s="49"/>
      <c r="C53" s="39" t="s">
        <v>49</v>
      </c>
      <c r="D53" s="3"/>
      <c r="E53" s="4">
        <v>194231.57</v>
      </c>
      <c r="F53" s="9">
        <f t="shared" si="0"/>
        <v>194231.57</v>
      </c>
      <c r="G53" s="12">
        <f t="shared" si="1"/>
        <v>7.3344344852526638E-2</v>
      </c>
    </row>
    <row r="54" spans="2:7" ht="14.25" thickTop="1" thickBot="1" x14ac:dyDescent="0.25">
      <c r="B54" s="49"/>
      <c r="C54" s="39" t="s">
        <v>56</v>
      </c>
      <c r="D54" s="3"/>
      <c r="E54" s="4">
        <v>85709.17</v>
      </c>
      <c r="F54" s="29">
        <f t="shared" si="0"/>
        <v>85709.17</v>
      </c>
      <c r="G54" s="12">
        <f t="shared" si="1"/>
        <v>3.2364887548938771E-2</v>
      </c>
    </row>
    <row r="55" spans="2:7" ht="13.5" thickTop="1" x14ac:dyDescent="0.2">
      <c r="B55" s="35"/>
      <c r="C55" s="13"/>
      <c r="D55" s="5">
        <f>SUM(D4:D54)</f>
        <v>1600400.3000000003</v>
      </c>
      <c r="E55" s="5">
        <f t="shared" ref="E55:G55" si="2">SUM(E4:E54)</f>
        <v>1047814.3700000002</v>
      </c>
      <c r="F55" s="5">
        <f t="shared" si="2"/>
        <v>2648214.67</v>
      </c>
      <c r="G55" s="36">
        <f t="shared" si="2"/>
        <v>1.0000000000000004</v>
      </c>
    </row>
  </sheetData>
  <mergeCells count="3">
    <mergeCell ref="B1:G1"/>
    <mergeCell ref="B4:B43"/>
    <mergeCell ref="B44:B54"/>
  </mergeCells>
  <conditionalFormatting sqref="G4:G54">
    <cfRule type="cellIs" dxfId="9" priority="1" operator="greaterThan">
      <formula>0.0499</formula>
    </cfRule>
    <cfRule type="cellIs" dxfId="8" priority="2" operator="greaterThan">
      <formula>4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0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4"/>
  <sheetViews>
    <sheetView showGridLines="0" zoomScale="80" zoomScaleNormal="80" workbookViewId="0"/>
  </sheetViews>
  <sheetFormatPr defaultRowHeight="12.75" x14ac:dyDescent="0.2"/>
  <cols>
    <col min="2" max="2" width="54.28515625" style="32" customWidth="1"/>
    <col min="3" max="3" width="66.85546875" style="7" customWidth="1"/>
    <col min="4" max="5" width="14.28515625" hidden="1" customWidth="1"/>
    <col min="6" max="7" width="14.28515625" customWidth="1"/>
  </cols>
  <sheetData>
    <row r="1" spans="2:7" ht="58.5" customHeight="1" x14ac:dyDescent="0.2">
      <c r="B1" s="50" t="s">
        <v>204</v>
      </c>
      <c r="C1" s="50"/>
      <c r="D1" s="50"/>
      <c r="E1" s="50"/>
      <c r="F1" s="50"/>
      <c r="G1" s="50"/>
    </row>
    <row r="3" spans="2:7" ht="14.25" customHeight="1" thickBot="1" x14ac:dyDescent="0.25">
      <c r="B3" s="31" t="s">
        <v>91</v>
      </c>
      <c r="C3" s="14" t="s">
        <v>88</v>
      </c>
      <c r="D3" s="25" t="s">
        <v>173</v>
      </c>
      <c r="E3" s="15" t="s">
        <v>1</v>
      </c>
      <c r="F3" s="15" t="s">
        <v>89</v>
      </c>
      <c r="G3" s="15" t="s">
        <v>92</v>
      </c>
    </row>
    <row r="4" spans="2:7" ht="14.25" customHeight="1" thickTop="1" thickBot="1" x14ac:dyDescent="0.25">
      <c r="B4" s="49" t="s">
        <v>188</v>
      </c>
      <c r="C4" s="39" t="s">
        <v>5</v>
      </c>
      <c r="D4" s="3">
        <v>3218.82</v>
      </c>
      <c r="E4" s="4"/>
      <c r="F4" s="29">
        <f>SUM(D4,E4)</f>
        <v>3218.82</v>
      </c>
      <c r="G4" s="12">
        <f>F4/$F$54</f>
        <v>2.1575365948790395E-3</v>
      </c>
    </row>
    <row r="5" spans="2:7" ht="14.25" thickTop="1" thickBot="1" x14ac:dyDescent="0.25">
      <c r="B5" s="49"/>
      <c r="C5" s="39" t="s">
        <v>8</v>
      </c>
      <c r="D5" s="3">
        <v>5899.08</v>
      </c>
      <c r="E5" s="4"/>
      <c r="F5" s="29">
        <f t="shared" ref="F5:F53" si="0">SUM(D5,E5)</f>
        <v>5899.08</v>
      </c>
      <c r="G5" s="12">
        <f t="shared" ref="G5:G53" si="1">F5/$F$54</f>
        <v>3.9540828552447928E-3</v>
      </c>
    </row>
    <row r="6" spans="2:7" ht="14.25" thickTop="1" thickBot="1" x14ac:dyDescent="0.25">
      <c r="B6" s="49"/>
      <c r="C6" s="39" t="s">
        <v>11</v>
      </c>
      <c r="D6" s="3">
        <v>36393.72</v>
      </c>
      <c r="E6" s="4"/>
      <c r="F6" s="29">
        <f t="shared" si="0"/>
        <v>36393.72</v>
      </c>
      <c r="G6" s="12">
        <f t="shared" si="1"/>
        <v>2.4394275766827969E-2</v>
      </c>
    </row>
    <row r="7" spans="2:7" ht="14.25" thickTop="1" thickBot="1" x14ac:dyDescent="0.25">
      <c r="B7" s="49"/>
      <c r="C7" s="39" t="s">
        <v>15</v>
      </c>
      <c r="D7" s="3"/>
      <c r="E7" s="4">
        <v>112.12</v>
      </c>
      <c r="F7" s="29">
        <f t="shared" si="0"/>
        <v>112.12</v>
      </c>
      <c r="G7" s="12">
        <f t="shared" si="1"/>
        <v>7.5152696645925505E-5</v>
      </c>
    </row>
    <row r="8" spans="2:7" ht="14.25" thickTop="1" thickBot="1" x14ac:dyDescent="0.25">
      <c r="B8" s="49"/>
      <c r="C8" s="39" t="s">
        <v>16</v>
      </c>
      <c r="D8" s="3"/>
      <c r="E8" s="4">
        <v>4425.21</v>
      </c>
      <c r="F8" s="29">
        <f t="shared" si="0"/>
        <v>4425.21</v>
      </c>
      <c r="G8" s="12">
        <f t="shared" si="1"/>
        <v>2.9661654006824475E-3</v>
      </c>
    </row>
    <row r="9" spans="2:7" ht="14.25" thickTop="1" thickBot="1" x14ac:dyDescent="0.25">
      <c r="B9" s="49"/>
      <c r="C9" s="39" t="s">
        <v>17</v>
      </c>
      <c r="D9" s="3"/>
      <c r="E9" s="4">
        <v>179.82</v>
      </c>
      <c r="F9" s="29">
        <f t="shared" si="0"/>
        <v>179.82</v>
      </c>
      <c r="G9" s="12">
        <f t="shared" si="1"/>
        <v>1.2053119792071283E-4</v>
      </c>
    </row>
    <row r="10" spans="2:7" ht="14.25" thickTop="1" thickBot="1" x14ac:dyDescent="0.25">
      <c r="B10" s="49"/>
      <c r="C10" s="39" t="s">
        <v>19</v>
      </c>
      <c r="D10" s="3">
        <v>4609.7</v>
      </c>
      <c r="E10" s="4"/>
      <c r="F10" s="29">
        <f t="shared" si="0"/>
        <v>4609.7</v>
      </c>
      <c r="G10" s="12">
        <f t="shared" si="1"/>
        <v>3.0898268438166497E-3</v>
      </c>
    </row>
    <row r="11" spans="2:7" ht="14.25" thickTop="1" thickBot="1" x14ac:dyDescent="0.25">
      <c r="B11" s="49"/>
      <c r="C11" s="39" t="s">
        <v>20</v>
      </c>
      <c r="D11" s="3"/>
      <c r="E11" s="4">
        <v>57191.83</v>
      </c>
      <c r="F11" s="29">
        <f t="shared" si="0"/>
        <v>57191.83</v>
      </c>
      <c r="G11" s="12">
        <f t="shared" si="1"/>
        <v>3.8335000451439005E-2</v>
      </c>
    </row>
    <row r="12" spans="2:7" ht="14.25" thickTop="1" thickBot="1" x14ac:dyDescent="0.25">
      <c r="B12" s="49"/>
      <c r="C12" s="39" t="s">
        <v>21</v>
      </c>
      <c r="D12" s="3"/>
      <c r="E12" s="4">
        <v>2689.47</v>
      </c>
      <c r="F12" s="29">
        <f t="shared" si="0"/>
        <v>2689.47</v>
      </c>
      <c r="G12" s="12">
        <f t="shared" si="1"/>
        <v>1.8027196133456765E-3</v>
      </c>
    </row>
    <row r="13" spans="2:7" ht="14.25" thickTop="1" thickBot="1" x14ac:dyDescent="0.25">
      <c r="B13" s="49"/>
      <c r="C13" s="39" t="s">
        <v>23</v>
      </c>
      <c r="D13" s="3">
        <v>1581.45</v>
      </c>
      <c r="E13" s="4"/>
      <c r="F13" s="29">
        <f t="shared" si="0"/>
        <v>1581.45</v>
      </c>
      <c r="G13" s="12">
        <f t="shared" si="1"/>
        <v>1.0600270434418381E-3</v>
      </c>
    </row>
    <row r="14" spans="2:7" ht="14.25" thickTop="1" thickBot="1" x14ac:dyDescent="0.25">
      <c r="B14" s="49"/>
      <c r="C14" s="39" t="s">
        <v>24</v>
      </c>
      <c r="D14" s="3">
        <v>504</v>
      </c>
      <c r="E14" s="4">
        <v>452.45</v>
      </c>
      <c r="F14" s="29">
        <f t="shared" si="0"/>
        <v>956.45</v>
      </c>
      <c r="G14" s="12">
        <f t="shared" si="1"/>
        <v>6.4109700951654877E-4</v>
      </c>
    </row>
    <row r="15" spans="2:7" ht="14.25" thickTop="1" thickBot="1" x14ac:dyDescent="0.25">
      <c r="B15" s="49"/>
      <c r="C15" s="39" t="s">
        <v>25</v>
      </c>
      <c r="D15" s="3"/>
      <c r="E15" s="4">
        <v>599.15</v>
      </c>
      <c r="F15" s="29">
        <f t="shared" si="0"/>
        <v>599.15</v>
      </c>
      <c r="G15" s="12">
        <f t="shared" si="1"/>
        <v>4.0160308772213934E-4</v>
      </c>
    </row>
    <row r="16" spans="2:7" ht="14.25" thickTop="1" thickBot="1" x14ac:dyDescent="0.25">
      <c r="B16" s="49"/>
      <c r="C16" s="39" t="s">
        <v>27</v>
      </c>
      <c r="D16" s="3"/>
      <c r="E16" s="4">
        <v>9007.4500000000007</v>
      </c>
      <c r="F16" s="29">
        <f t="shared" si="0"/>
        <v>9007.4500000000007</v>
      </c>
      <c r="G16" s="12">
        <f t="shared" si="1"/>
        <v>6.037586134528556E-3</v>
      </c>
    </row>
    <row r="17" spans="2:7" ht="14.25" thickTop="1" thickBot="1" x14ac:dyDescent="0.25">
      <c r="B17" s="49"/>
      <c r="C17" s="39" t="s">
        <v>28</v>
      </c>
      <c r="D17" s="3">
        <v>835</v>
      </c>
      <c r="E17" s="4"/>
      <c r="F17" s="29">
        <f t="shared" si="0"/>
        <v>835</v>
      </c>
      <c r="G17" s="12">
        <f t="shared" si="1"/>
        <v>5.5969052532418655E-4</v>
      </c>
    </row>
    <row r="18" spans="2:7" ht="14.25" thickTop="1" thickBot="1" x14ac:dyDescent="0.25">
      <c r="B18" s="49"/>
      <c r="C18" s="39" t="s">
        <v>30</v>
      </c>
      <c r="D18" s="3"/>
      <c r="E18" s="4">
        <v>592.05999999999995</v>
      </c>
      <c r="F18" s="29">
        <f t="shared" si="0"/>
        <v>592.05999999999995</v>
      </c>
      <c r="G18" s="12">
        <f t="shared" si="1"/>
        <v>3.9685074541729085E-4</v>
      </c>
    </row>
    <row r="19" spans="2:7" ht="14.25" thickTop="1" thickBot="1" x14ac:dyDescent="0.25">
      <c r="B19" s="49"/>
      <c r="C19" s="39" t="s">
        <v>32</v>
      </c>
      <c r="D19" s="3"/>
      <c r="E19" s="4">
        <v>837.76</v>
      </c>
      <c r="F19" s="29">
        <f t="shared" si="0"/>
        <v>837.76</v>
      </c>
      <c r="G19" s="12">
        <f t="shared" si="1"/>
        <v>5.6154052035400058E-4</v>
      </c>
    </row>
    <row r="20" spans="2:7" ht="14.25" thickTop="1" thickBot="1" x14ac:dyDescent="0.25">
      <c r="B20" s="49"/>
      <c r="C20" s="39" t="s">
        <v>36</v>
      </c>
      <c r="D20" s="3">
        <v>88.5</v>
      </c>
      <c r="E20" s="4"/>
      <c r="F20" s="29">
        <f t="shared" si="0"/>
        <v>88.5</v>
      </c>
      <c r="G20" s="12">
        <f t="shared" si="1"/>
        <v>5.9320492803820966E-5</v>
      </c>
    </row>
    <row r="21" spans="2:7" ht="14.25" thickTop="1" thickBot="1" x14ac:dyDescent="0.25">
      <c r="B21" s="49"/>
      <c r="C21" s="39" t="s">
        <v>41</v>
      </c>
      <c r="D21" s="3">
        <v>58004.89</v>
      </c>
      <c r="E21" s="4">
        <v>64583.06</v>
      </c>
      <c r="F21" s="9">
        <f t="shared" si="0"/>
        <v>122587.95</v>
      </c>
      <c r="G21" s="12">
        <f t="shared" si="1"/>
        <v>8.2169238483730672E-2</v>
      </c>
    </row>
    <row r="22" spans="2:7" ht="14.25" thickTop="1" thickBot="1" x14ac:dyDescent="0.25">
      <c r="B22" s="49"/>
      <c r="C22" s="39" t="s">
        <v>42</v>
      </c>
      <c r="D22" s="3">
        <v>120411.39</v>
      </c>
      <c r="E22" s="4">
        <v>128189.59</v>
      </c>
      <c r="F22" s="9">
        <f t="shared" si="0"/>
        <v>248600.97999999998</v>
      </c>
      <c r="G22" s="12">
        <f t="shared" si="1"/>
        <v>0.16663426717641627</v>
      </c>
    </row>
    <row r="23" spans="2:7" ht="14.25" thickTop="1" thickBot="1" x14ac:dyDescent="0.25">
      <c r="B23" s="49"/>
      <c r="C23" s="39" t="s">
        <v>43</v>
      </c>
      <c r="D23" s="3">
        <v>99317.4</v>
      </c>
      <c r="E23" s="4">
        <v>93038.399999999994</v>
      </c>
      <c r="F23" s="9">
        <f t="shared" si="0"/>
        <v>192355.8</v>
      </c>
      <c r="G23" s="12">
        <f t="shared" si="1"/>
        <v>0.12893379491156187</v>
      </c>
    </row>
    <row r="24" spans="2:7" ht="14.25" thickTop="1" thickBot="1" x14ac:dyDescent="0.25">
      <c r="B24" s="49"/>
      <c r="C24" s="39" t="s">
        <v>44</v>
      </c>
      <c r="D24" s="3">
        <v>22185.41</v>
      </c>
      <c r="E24" s="4">
        <v>33662.61</v>
      </c>
      <c r="F24" s="29">
        <f t="shared" si="0"/>
        <v>55848.020000000004</v>
      </c>
      <c r="G24" s="12">
        <f t="shared" si="1"/>
        <v>3.7434260661216384E-2</v>
      </c>
    </row>
    <row r="25" spans="2:7" ht="14.25" thickTop="1" thickBot="1" x14ac:dyDescent="0.25">
      <c r="B25" s="49"/>
      <c r="C25" s="39" t="s">
        <v>38</v>
      </c>
      <c r="D25" s="3"/>
      <c r="E25" s="4">
        <v>3295</v>
      </c>
      <c r="F25" s="29">
        <f t="shared" si="0"/>
        <v>3295</v>
      </c>
      <c r="G25" s="12">
        <f t="shared" si="1"/>
        <v>2.2085991388541251E-3</v>
      </c>
    </row>
    <row r="26" spans="2:7" ht="14.25" thickTop="1" thickBot="1" x14ac:dyDescent="0.25">
      <c r="B26" s="49"/>
      <c r="C26" s="39" t="s">
        <v>47</v>
      </c>
      <c r="D26" s="3"/>
      <c r="E26" s="4">
        <v>5796</v>
      </c>
      <c r="F26" s="29">
        <f t="shared" si="0"/>
        <v>5796</v>
      </c>
      <c r="G26" s="12">
        <f t="shared" si="1"/>
        <v>3.8849895626095628E-3</v>
      </c>
    </row>
    <row r="27" spans="2:7" ht="14.25" thickTop="1" thickBot="1" x14ac:dyDescent="0.25">
      <c r="B27" s="49"/>
      <c r="C27" s="39" t="s">
        <v>48</v>
      </c>
      <c r="D27" s="3"/>
      <c r="E27" s="4">
        <v>4138</v>
      </c>
      <c r="F27" s="29">
        <f t="shared" si="0"/>
        <v>4138</v>
      </c>
      <c r="G27" s="12">
        <f t="shared" si="1"/>
        <v>2.7736519686125554E-3</v>
      </c>
    </row>
    <row r="28" spans="2:7" ht="14.25" thickTop="1" thickBot="1" x14ac:dyDescent="0.25">
      <c r="B28" s="49"/>
      <c r="C28" s="39" t="s">
        <v>49</v>
      </c>
      <c r="D28" s="3">
        <v>30200</v>
      </c>
      <c r="E28" s="4">
        <v>34340.620000000003</v>
      </c>
      <c r="F28" s="29">
        <f t="shared" si="0"/>
        <v>64540.62</v>
      </c>
      <c r="G28" s="12">
        <f t="shared" si="1"/>
        <v>4.3260806601854732E-2</v>
      </c>
    </row>
    <row r="29" spans="2:7" ht="14.25" thickTop="1" thickBot="1" x14ac:dyDescent="0.25">
      <c r="B29" s="49"/>
      <c r="C29" s="39" t="s">
        <v>50</v>
      </c>
      <c r="D29" s="3">
        <v>388.08</v>
      </c>
      <c r="E29" s="4"/>
      <c r="F29" s="29">
        <f t="shared" si="0"/>
        <v>388.08</v>
      </c>
      <c r="G29" s="12">
        <f t="shared" si="1"/>
        <v>2.6012538810516204E-4</v>
      </c>
    </row>
    <row r="30" spans="2:7" ht="14.25" thickTop="1" thickBot="1" x14ac:dyDescent="0.25">
      <c r="B30" s="49"/>
      <c r="C30" s="39" t="s">
        <v>53</v>
      </c>
      <c r="D30" s="3"/>
      <c r="E30" s="4">
        <v>2094</v>
      </c>
      <c r="F30" s="29">
        <f t="shared" si="0"/>
        <v>2094</v>
      </c>
      <c r="G30" s="12">
        <f t="shared" si="1"/>
        <v>1.4035831856632893E-3</v>
      </c>
    </row>
    <row r="31" spans="2:7" ht="14.25" thickTop="1" thickBot="1" x14ac:dyDescent="0.25">
      <c r="B31" s="49"/>
      <c r="C31" s="39" t="s">
        <v>54</v>
      </c>
      <c r="D31" s="3">
        <v>1843</v>
      </c>
      <c r="E31" s="4"/>
      <c r="F31" s="29">
        <f t="shared" si="0"/>
        <v>1843</v>
      </c>
      <c r="G31" s="12">
        <f t="shared" si="1"/>
        <v>1.2353408840388932E-3</v>
      </c>
    </row>
    <row r="32" spans="2:7" ht="14.25" thickTop="1" thickBot="1" x14ac:dyDescent="0.25">
      <c r="B32" s="49"/>
      <c r="C32" s="39" t="s">
        <v>56</v>
      </c>
      <c r="D32" s="3">
        <v>78834.759999999995</v>
      </c>
      <c r="E32" s="4">
        <v>80023.240000000005</v>
      </c>
      <c r="F32" s="9">
        <f t="shared" si="0"/>
        <v>158858</v>
      </c>
      <c r="G32" s="12">
        <f t="shared" si="1"/>
        <v>0.10648061972688577</v>
      </c>
    </row>
    <row r="33" spans="2:7" ht="14.25" thickTop="1" thickBot="1" x14ac:dyDescent="0.25">
      <c r="B33" s="49"/>
      <c r="C33" s="39" t="s">
        <v>57</v>
      </c>
      <c r="D33" s="3">
        <v>6258.41</v>
      </c>
      <c r="E33" s="4">
        <v>1785.4</v>
      </c>
      <c r="F33" s="29">
        <f t="shared" si="0"/>
        <v>8043.8099999999995</v>
      </c>
      <c r="G33" s="12">
        <f t="shared" si="1"/>
        <v>5.3916697539017301E-3</v>
      </c>
    </row>
    <row r="34" spans="2:7" ht="14.25" thickTop="1" thickBot="1" x14ac:dyDescent="0.25">
      <c r="B34" s="49"/>
      <c r="C34" s="39" t="s">
        <v>58</v>
      </c>
      <c r="D34" s="3"/>
      <c r="E34" s="4">
        <v>1481.07</v>
      </c>
      <c r="F34" s="29">
        <f t="shared" si="0"/>
        <v>1481.07</v>
      </c>
      <c r="G34" s="12">
        <f t="shared" si="1"/>
        <v>9.9274352855316514E-4</v>
      </c>
    </row>
    <row r="35" spans="2:7" ht="14.25" thickTop="1" thickBot="1" x14ac:dyDescent="0.25">
      <c r="B35" s="49"/>
      <c r="C35" s="39" t="s">
        <v>59</v>
      </c>
      <c r="D35" s="3">
        <v>5390.45</v>
      </c>
      <c r="E35" s="4">
        <v>4112.16</v>
      </c>
      <c r="F35" s="29">
        <f t="shared" si="0"/>
        <v>9502.61</v>
      </c>
      <c r="G35" s="12">
        <f t="shared" si="1"/>
        <v>6.3694859674860698E-3</v>
      </c>
    </row>
    <row r="36" spans="2:7" ht="14.25" thickTop="1" thickBot="1" x14ac:dyDescent="0.25">
      <c r="B36" s="49"/>
      <c r="C36" s="39" t="s">
        <v>61</v>
      </c>
      <c r="D36" s="3"/>
      <c r="E36" s="4">
        <v>2075.4</v>
      </c>
      <c r="F36" s="29">
        <f t="shared" si="0"/>
        <v>2075.4</v>
      </c>
      <c r="G36" s="12">
        <f t="shared" si="1"/>
        <v>1.3911158278536728E-3</v>
      </c>
    </row>
    <row r="37" spans="2:7" ht="14.25" thickTop="1" thickBot="1" x14ac:dyDescent="0.25">
      <c r="B37" s="49"/>
      <c r="C37" s="39" t="s">
        <v>64</v>
      </c>
      <c r="D37" s="3">
        <v>28458.720000000001</v>
      </c>
      <c r="E37" s="4">
        <v>27603.27</v>
      </c>
      <c r="F37" s="29">
        <f t="shared" si="0"/>
        <v>56061.990000000005</v>
      </c>
      <c r="G37" s="12">
        <f t="shared" si="1"/>
        <v>3.7577682196190773E-2</v>
      </c>
    </row>
    <row r="38" spans="2:7" ht="14.25" thickTop="1" thickBot="1" x14ac:dyDescent="0.25">
      <c r="B38" s="49"/>
      <c r="C38" s="39" t="s">
        <v>42</v>
      </c>
      <c r="D38" s="3">
        <v>9027.17</v>
      </c>
      <c r="E38" s="4">
        <v>546.36</v>
      </c>
      <c r="F38" s="29">
        <f t="shared" si="0"/>
        <v>9573.5300000000007</v>
      </c>
      <c r="G38" s="12">
        <f t="shared" si="1"/>
        <v>6.4170227962956402E-3</v>
      </c>
    </row>
    <row r="39" spans="2:7" ht="14.25" thickTop="1" thickBot="1" x14ac:dyDescent="0.25">
      <c r="B39" s="49"/>
      <c r="C39" s="39" t="s">
        <v>40</v>
      </c>
      <c r="D39" s="3">
        <v>21683.66</v>
      </c>
      <c r="E39" s="4">
        <v>20644.400000000001</v>
      </c>
      <c r="F39" s="29">
        <f t="shared" si="0"/>
        <v>42328.06</v>
      </c>
      <c r="G39" s="12">
        <f t="shared" si="1"/>
        <v>2.8371992978866688E-2</v>
      </c>
    </row>
    <row r="40" spans="2:7" ht="14.25" thickTop="1" thickBot="1" x14ac:dyDescent="0.25">
      <c r="B40" s="49"/>
      <c r="C40" s="39" t="s">
        <v>70</v>
      </c>
      <c r="D40" s="3">
        <v>20097.48</v>
      </c>
      <c r="E40" s="4">
        <v>20152.14</v>
      </c>
      <c r="F40" s="29">
        <f t="shared" si="0"/>
        <v>40249.619999999995</v>
      </c>
      <c r="G40" s="12">
        <f t="shared" si="1"/>
        <v>2.6978839475328004E-2</v>
      </c>
    </row>
    <row r="41" spans="2:7" ht="14.25" thickTop="1" thickBot="1" x14ac:dyDescent="0.25">
      <c r="B41" s="49"/>
      <c r="C41" s="39" t="s">
        <v>72</v>
      </c>
      <c r="D41" s="3">
        <v>3184.18</v>
      </c>
      <c r="E41" s="4">
        <v>12929.92</v>
      </c>
      <c r="F41" s="29">
        <f t="shared" si="0"/>
        <v>16114.1</v>
      </c>
      <c r="G41" s="12">
        <f t="shared" si="1"/>
        <v>1.0801088735480807E-2</v>
      </c>
    </row>
    <row r="42" spans="2:7" ht="14.25" thickTop="1" thickBot="1" x14ac:dyDescent="0.25">
      <c r="B42" s="49"/>
      <c r="C42" s="39" t="s">
        <v>73</v>
      </c>
      <c r="D42" s="3">
        <v>899.03</v>
      </c>
      <c r="E42" s="4"/>
      <c r="F42" s="29">
        <f t="shared" si="0"/>
        <v>899.03</v>
      </c>
      <c r="G42" s="12">
        <f t="shared" si="1"/>
        <v>6.0260906943976453E-4</v>
      </c>
    </row>
    <row r="43" spans="2:7" ht="14.25" thickTop="1" thickBot="1" x14ac:dyDescent="0.25">
      <c r="B43" s="49"/>
      <c r="C43" s="39" t="s">
        <v>77</v>
      </c>
      <c r="D43" s="3">
        <v>309.61</v>
      </c>
      <c r="E43" s="4">
        <v>272.85000000000002</v>
      </c>
      <c r="F43" s="29">
        <f t="shared" si="0"/>
        <v>582.46</v>
      </c>
      <c r="G43" s="12">
        <f t="shared" si="1"/>
        <v>3.9041598009619845E-4</v>
      </c>
    </row>
    <row r="44" spans="2:7" ht="14.25" thickTop="1" thickBot="1" x14ac:dyDescent="0.25">
      <c r="B44" s="49"/>
      <c r="C44" s="39" t="s">
        <v>80</v>
      </c>
      <c r="D44" s="3">
        <v>920.7</v>
      </c>
      <c r="E44" s="4"/>
      <c r="F44" s="29">
        <f t="shared" si="0"/>
        <v>920.7</v>
      </c>
      <c r="G44" s="12">
        <f t="shared" si="1"/>
        <v>6.171342115760222E-4</v>
      </c>
    </row>
    <row r="45" spans="2:7" ht="14.25" thickTop="1" thickBot="1" x14ac:dyDescent="0.25">
      <c r="B45" s="49"/>
      <c r="C45" s="39" t="s">
        <v>67</v>
      </c>
      <c r="D45" s="3">
        <v>15865.2</v>
      </c>
      <c r="E45" s="4"/>
      <c r="F45" s="29">
        <f t="shared" si="0"/>
        <v>15865.2</v>
      </c>
      <c r="G45" s="12">
        <f t="shared" si="1"/>
        <v>1.0634254038770401E-2</v>
      </c>
    </row>
    <row r="46" spans="2:7" ht="14.25" thickTop="1" thickBot="1" x14ac:dyDescent="0.25">
      <c r="B46" s="49"/>
      <c r="C46" s="39" t="s">
        <v>74</v>
      </c>
      <c r="D46" s="3">
        <v>14.22</v>
      </c>
      <c r="E46" s="4"/>
      <c r="F46" s="29">
        <f t="shared" si="0"/>
        <v>14.22</v>
      </c>
      <c r="G46" s="12">
        <f t="shared" si="1"/>
        <v>9.5314961318681823E-6</v>
      </c>
    </row>
    <row r="47" spans="2:7" ht="14.25" thickTop="1" thickBot="1" x14ac:dyDescent="0.25">
      <c r="B47" s="49" t="s">
        <v>83</v>
      </c>
      <c r="C47" s="39" t="s">
        <v>6</v>
      </c>
      <c r="D47" s="3">
        <v>126000</v>
      </c>
      <c r="E47" s="4"/>
      <c r="F47" s="9">
        <f t="shared" si="0"/>
        <v>126000</v>
      </c>
      <c r="G47" s="12">
        <f t="shared" si="1"/>
        <v>8.4456294839338322E-2</v>
      </c>
    </row>
    <row r="48" spans="2:7" ht="14.25" thickTop="1" thickBot="1" x14ac:dyDescent="0.25">
      <c r="B48" s="49"/>
      <c r="C48" s="39" t="s">
        <v>12</v>
      </c>
      <c r="D48" s="3">
        <v>3047.75</v>
      </c>
      <c r="E48" s="4">
        <v>39263.18</v>
      </c>
      <c r="F48" s="29">
        <f t="shared" si="0"/>
        <v>42310.93</v>
      </c>
      <c r="G48" s="12">
        <f t="shared" si="1"/>
        <v>2.8360510944496868E-2</v>
      </c>
    </row>
    <row r="49" spans="2:7" ht="14.25" thickTop="1" thickBot="1" x14ac:dyDescent="0.25">
      <c r="B49" s="49"/>
      <c r="C49" s="39" t="s">
        <v>14</v>
      </c>
      <c r="D49" s="3"/>
      <c r="E49" s="4">
        <v>282.22000000000003</v>
      </c>
      <c r="F49" s="29">
        <f t="shared" si="0"/>
        <v>282.22000000000003</v>
      </c>
      <c r="G49" s="12">
        <f t="shared" si="1"/>
        <v>1.8916869467903226E-4</v>
      </c>
    </row>
    <row r="50" spans="2:7" ht="14.25" thickTop="1" thickBot="1" x14ac:dyDescent="0.25">
      <c r="B50" s="49"/>
      <c r="C50" s="39" t="s">
        <v>15</v>
      </c>
      <c r="D50" s="3"/>
      <c r="E50" s="4">
        <v>3561.26</v>
      </c>
      <c r="F50" s="29">
        <f t="shared" si="0"/>
        <v>3561.26</v>
      </c>
      <c r="G50" s="12">
        <f t="shared" si="1"/>
        <v>2.3870700361868415E-3</v>
      </c>
    </row>
    <row r="51" spans="2:7" ht="14.25" thickTop="1" thickBot="1" x14ac:dyDescent="0.25">
      <c r="B51" s="49"/>
      <c r="C51" s="39" t="s">
        <v>30</v>
      </c>
      <c r="D51" s="3"/>
      <c r="E51" s="4">
        <v>977.86</v>
      </c>
      <c r="F51" s="29">
        <f t="shared" si="0"/>
        <v>977.86</v>
      </c>
      <c r="G51" s="12">
        <f t="shared" si="1"/>
        <v>6.5544787675869351E-4</v>
      </c>
    </row>
    <row r="52" spans="2:7" ht="14.25" thickTop="1" thickBot="1" x14ac:dyDescent="0.25">
      <c r="B52" s="49"/>
      <c r="C52" s="39" t="s">
        <v>31</v>
      </c>
      <c r="D52" s="3"/>
      <c r="E52" s="4">
        <v>152.5</v>
      </c>
      <c r="F52" s="29">
        <f t="shared" si="0"/>
        <v>152.5</v>
      </c>
      <c r="G52" s="12">
        <f t="shared" si="1"/>
        <v>1.022189282777706E-4</v>
      </c>
    </row>
    <row r="53" spans="2:7" ht="14.25" thickTop="1" thickBot="1" x14ac:dyDescent="0.25">
      <c r="B53" s="49"/>
      <c r="C53" s="39" t="s">
        <v>84</v>
      </c>
      <c r="D53" s="3">
        <v>104347.39</v>
      </c>
      <c r="E53" s="4">
        <v>20988.9</v>
      </c>
      <c r="F53" s="9">
        <f t="shared" si="0"/>
        <v>125336.29000000001</v>
      </c>
      <c r="G53" s="12">
        <f t="shared" si="1"/>
        <v>8.4011417954831843E-2</v>
      </c>
    </row>
    <row r="54" spans="2:7" ht="13.5" thickTop="1" x14ac:dyDescent="0.2">
      <c r="B54" s="35"/>
      <c r="C54" s="13"/>
      <c r="D54" s="5">
        <f>SUM(D4:D53)</f>
        <v>809819.16999999981</v>
      </c>
      <c r="E54" s="5">
        <f t="shared" ref="E54:G54" si="2">SUM(E4:E53)</f>
        <v>682076.7300000001</v>
      </c>
      <c r="F54" s="5">
        <f t="shared" si="2"/>
        <v>1491895.9</v>
      </c>
      <c r="G54" s="36">
        <f t="shared" si="2"/>
        <v>0.99999999999999989</v>
      </c>
    </row>
  </sheetData>
  <mergeCells count="3">
    <mergeCell ref="B1:G1"/>
    <mergeCell ref="B4:B46"/>
    <mergeCell ref="B47:B53"/>
  </mergeCells>
  <conditionalFormatting sqref="G4:G53">
    <cfRule type="cellIs" dxfId="7" priority="1" operator="greaterThan">
      <formula>0.0499</formula>
    </cfRule>
  </conditionalFormatting>
  <hyperlinks>
    <hyperlink ref="B1:D1" location="'NATUREZA DE DESPESA'!A1" display="DEMONSTRAÇÃO DE DESPESAS DE CUSTEIO EMPENHADAS E PAGAS IFFAR JULHO DE 2019"/>
    <hyperlink ref="B1:F1" location="ANUAL!A1" display="DEMONSTRAÇÃO DE DESPESAS COM INVESTIMENTO"/>
    <hyperlink ref="B1:G1" location="'2º Trimestre'!A1" display="Relatório de Despesas Liquidadas - 2º Trimestre de 2020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2º Trimestre</vt:lpstr>
      <vt:lpstr>Despesas Correntes</vt:lpstr>
      <vt:lpstr>Folha</vt:lpstr>
      <vt:lpstr>Investimentos</vt:lpstr>
      <vt:lpstr>Reitoria</vt:lpstr>
      <vt:lpstr>Santo Augusto</vt:lpstr>
      <vt:lpstr>Alegrete</vt:lpstr>
      <vt:lpstr>São Vicente do Sul</vt:lpstr>
      <vt:lpstr>Júlio de Castilhos</vt:lpstr>
      <vt:lpstr>São Borja</vt:lpstr>
      <vt:lpstr>Santa Rosa</vt:lpstr>
      <vt:lpstr>Panambi</vt:lpstr>
      <vt:lpstr>Jaguari</vt:lpstr>
      <vt:lpstr>Santo Ângelo</vt:lpstr>
      <vt:lpstr>Frederico Westphalen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leonardo.dorneles</dc:creator>
  <cp:lastModifiedBy>baxin</cp:lastModifiedBy>
  <dcterms:created xsi:type="dcterms:W3CDTF">2019-09-24T17:25:12Z</dcterms:created>
  <dcterms:modified xsi:type="dcterms:W3CDTF">2020-08-05T19:18:15Z</dcterms:modified>
</cp:coreProperties>
</file>