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1715" windowHeight="9120" tabRatio="863"/>
  </bookViews>
  <sheets>
    <sheet name="3º Trimestre" sheetId="4" r:id="rId1"/>
    <sheet name="Despesas Correntes" sheetId="1" r:id="rId2"/>
    <sheet name="Folha" sheetId="2" r:id="rId3"/>
    <sheet name="Investimentos" sheetId="3" r:id="rId4"/>
    <sheet name="Reitoria" sheetId="5" r:id="rId5"/>
    <sheet name="Santo Augusto" sheetId="6" r:id="rId6"/>
    <sheet name="Alegrete" sheetId="7" r:id="rId7"/>
    <sheet name="São Vicente do Sul" sheetId="8" r:id="rId8"/>
    <sheet name="Júlio de Castilhos" sheetId="9" r:id="rId9"/>
    <sheet name="São Borja" sheetId="10" r:id="rId10"/>
    <sheet name="Santa Rosa" sheetId="11" r:id="rId11"/>
    <sheet name="Panambi" sheetId="12" r:id="rId12"/>
    <sheet name="Jaguari" sheetId="13" r:id="rId13"/>
    <sheet name="Santo Ângelo" sheetId="14" r:id="rId14"/>
    <sheet name="Frederico Westphalen" sheetId="15" r:id="rId15"/>
  </sheets>
  <calcPr calcId="145621"/>
  <fileRecoveryPr repairLoad="1"/>
</workbook>
</file>

<file path=xl/calcChain.xml><?xml version="1.0" encoding="utf-8"?>
<calcChain xmlns="http://schemas.openxmlformats.org/spreadsheetml/2006/main">
  <c r="C51" i="4" l="1"/>
  <c r="C50" i="4"/>
  <c r="C49" i="4"/>
  <c r="C48" i="4"/>
  <c r="C47" i="4"/>
  <c r="C46" i="4"/>
  <c r="C45" i="4"/>
  <c r="C44" i="4"/>
  <c r="C43" i="4"/>
  <c r="C42" i="4"/>
  <c r="C41" i="4"/>
  <c r="C33" i="4"/>
  <c r="D24" i="4"/>
  <c r="D28" i="4"/>
  <c r="D29" i="4"/>
  <c r="D30" i="4"/>
  <c r="D31" i="4"/>
  <c r="D32" i="4"/>
  <c r="C32" i="4"/>
  <c r="C31" i="4"/>
  <c r="C30" i="4"/>
  <c r="C29" i="4"/>
  <c r="C28" i="4"/>
  <c r="B32" i="4"/>
  <c r="B31" i="4"/>
  <c r="B30" i="4"/>
  <c r="B29" i="4"/>
  <c r="B28" i="4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D17" i="4"/>
  <c r="D18" i="4"/>
  <c r="D19" i="4"/>
  <c r="C20" i="4"/>
  <c r="C19" i="4"/>
  <c r="C18" i="4"/>
  <c r="C17" i="4"/>
  <c r="B19" i="4"/>
  <c r="B18" i="4"/>
  <c r="B17" i="4"/>
  <c r="D6" i="4"/>
  <c r="D7" i="4"/>
  <c r="D8" i="4"/>
  <c r="D9" i="4"/>
  <c r="D10" i="4"/>
  <c r="C11" i="4"/>
  <c r="C10" i="4"/>
  <c r="C9" i="4"/>
  <c r="C8" i="4"/>
  <c r="C7" i="4"/>
  <c r="C6" i="4"/>
  <c r="B10" i="4"/>
  <c r="B9" i="4"/>
  <c r="B8" i="4"/>
  <c r="B7" i="4"/>
  <c r="B6" i="4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4" i="15"/>
  <c r="F5" i="15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46" i="15"/>
  <c r="F47" i="15"/>
  <c r="F48" i="15"/>
  <c r="F49" i="15"/>
  <c r="F50" i="15"/>
  <c r="E51" i="15"/>
  <c r="D51" i="15"/>
  <c r="E49" i="14"/>
  <c r="F49" i="14"/>
  <c r="D49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45" i="14"/>
  <c r="G46" i="14"/>
  <c r="G47" i="14"/>
  <c r="G48" i="14"/>
  <c r="G4" i="14"/>
  <c r="G49" i="14" s="1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46" i="14"/>
  <c r="F47" i="14"/>
  <c r="F48" i="14"/>
  <c r="G5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F5" i="13"/>
  <c r="F6" i="13"/>
  <c r="F40" i="13" s="1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E40" i="13"/>
  <c r="D40" i="13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" i="12"/>
  <c r="F5" i="12"/>
  <c r="F47" i="12" s="1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E47" i="12"/>
  <c r="D47" i="12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" i="11"/>
  <c r="F5" i="11"/>
  <c r="F49" i="11" s="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E49" i="11"/>
  <c r="D49" i="11"/>
  <c r="G50" i="10"/>
  <c r="G51" i="10"/>
  <c r="G52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4" i="10"/>
  <c r="F50" i="10"/>
  <c r="F51" i="10"/>
  <c r="F52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3" i="10"/>
  <c r="E53" i="10"/>
  <c r="D53" i="10"/>
  <c r="E59" i="9"/>
  <c r="F59" i="9"/>
  <c r="G8" i="9" s="1"/>
  <c r="D59" i="9"/>
  <c r="G27" i="9"/>
  <c r="G31" i="9"/>
  <c r="G35" i="9"/>
  <c r="G39" i="9"/>
  <c r="G43" i="9"/>
  <c r="G47" i="9"/>
  <c r="G51" i="9"/>
  <c r="G55" i="9"/>
  <c r="G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48" i="8"/>
  <c r="F49" i="8"/>
  <c r="G49" i="8" s="1"/>
  <c r="G20" i="8"/>
  <c r="G24" i="8"/>
  <c r="G28" i="8"/>
  <c r="G32" i="8"/>
  <c r="G36" i="8"/>
  <c r="G40" i="8"/>
  <c r="G44" i="8"/>
  <c r="G48" i="8"/>
  <c r="G52" i="8"/>
  <c r="G56" i="8"/>
  <c r="G60" i="8"/>
  <c r="F5" i="8"/>
  <c r="F6" i="8"/>
  <c r="F7" i="8"/>
  <c r="F8" i="8"/>
  <c r="F9" i="8"/>
  <c r="F10" i="8"/>
  <c r="F61" i="8" s="1"/>
  <c r="G5" i="8" s="1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50" i="8"/>
  <c r="F51" i="8"/>
  <c r="F52" i="8"/>
  <c r="F53" i="8"/>
  <c r="F54" i="8"/>
  <c r="F55" i="8"/>
  <c r="F56" i="8"/>
  <c r="F57" i="8"/>
  <c r="F58" i="8"/>
  <c r="F59" i="8"/>
  <c r="F60" i="8"/>
  <c r="E61" i="8"/>
  <c r="D61" i="8"/>
  <c r="F51" i="15" l="1"/>
  <c r="G23" i="9"/>
  <c r="G19" i="9"/>
  <c r="G15" i="9"/>
  <c r="G11" i="9"/>
  <c r="G7" i="9"/>
  <c r="G57" i="9"/>
  <c r="G53" i="9"/>
  <c r="G49" i="9"/>
  <c r="G45" i="9"/>
  <c r="G41" i="9"/>
  <c r="G37" i="9"/>
  <c r="G33" i="9"/>
  <c r="G29" i="9"/>
  <c r="G25" i="9"/>
  <c r="G21" i="9"/>
  <c r="G17" i="9"/>
  <c r="G13" i="9"/>
  <c r="G9" i="9"/>
  <c r="G5" i="9"/>
  <c r="G58" i="9"/>
  <c r="G54" i="9"/>
  <c r="G50" i="9"/>
  <c r="G46" i="9"/>
  <c r="G42" i="9"/>
  <c r="G38" i="9"/>
  <c r="G34" i="9"/>
  <c r="G30" i="9"/>
  <c r="G26" i="9"/>
  <c r="G22" i="9"/>
  <c r="G18" i="9"/>
  <c r="G14" i="9"/>
  <c r="G10" i="9"/>
  <c r="G6" i="9"/>
  <c r="G56" i="9"/>
  <c r="G52" i="9"/>
  <c r="G48" i="9"/>
  <c r="G44" i="9"/>
  <c r="G40" i="9"/>
  <c r="G36" i="9"/>
  <c r="G32" i="9"/>
  <c r="G28" i="9"/>
  <c r="G24" i="9"/>
  <c r="G20" i="9"/>
  <c r="G16" i="9"/>
  <c r="G12" i="9"/>
  <c r="G16" i="8"/>
  <c r="G12" i="8"/>
  <c r="G8" i="8"/>
  <c r="G59" i="8"/>
  <c r="G58" i="8"/>
  <c r="G54" i="8"/>
  <c r="G50" i="8"/>
  <c r="G46" i="8"/>
  <c r="G42" i="8"/>
  <c r="G38" i="8"/>
  <c r="G34" i="8"/>
  <c r="G30" i="8"/>
  <c r="G26" i="8"/>
  <c r="G22" i="8"/>
  <c r="G18" i="8"/>
  <c r="G14" i="8"/>
  <c r="G10" i="8"/>
  <c r="G6" i="8"/>
  <c r="G55" i="8"/>
  <c r="G51" i="8"/>
  <c r="G47" i="8"/>
  <c r="G43" i="8"/>
  <c r="G39" i="8"/>
  <c r="G35" i="8"/>
  <c r="G31" i="8"/>
  <c r="G27" i="8"/>
  <c r="G23" i="8"/>
  <c r="G19" i="8"/>
  <c r="G15" i="8"/>
  <c r="G11" i="8"/>
  <c r="G7" i="8"/>
  <c r="G4" i="8"/>
  <c r="G57" i="8"/>
  <c r="G53" i="8"/>
  <c r="G45" i="8"/>
  <c r="G41" i="8"/>
  <c r="G37" i="8"/>
  <c r="G33" i="8"/>
  <c r="G29" i="8"/>
  <c r="G25" i="8"/>
  <c r="G21" i="8"/>
  <c r="G17" i="8"/>
  <c r="G13" i="8"/>
  <c r="G9" i="8"/>
  <c r="E56" i="7"/>
  <c r="F56" i="7"/>
  <c r="G4" i="7" s="1"/>
  <c r="D56" i="7"/>
  <c r="G5" i="7"/>
  <c r="G6" i="7"/>
  <c r="G8" i="7"/>
  <c r="G9" i="7"/>
  <c r="G10" i="7"/>
  <c r="G12" i="7"/>
  <c r="G13" i="7"/>
  <c r="G14" i="7"/>
  <c r="G16" i="7"/>
  <c r="G17" i="7"/>
  <c r="G18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E52" i="6"/>
  <c r="D52" i="6"/>
  <c r="F5" i="5"/>
  <c r="F65" i="5" s="1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E65" i="5"/>
  <c r="D65" i="5"/>
  <c r="F35" i="3"/>
  <c r="G7" i="3" s="1"/>
  <c r="E35" i="3"/>
  <c r="D35" i="3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4" i="2"/>
  <c r="G5" i="2"/>
  <c r="G55" i="2" s="1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E55" i="2"/>
  <c r="G34" i="3" l="1"/>
  <c r="G30" i="3"/>
  <c r="G26" i="3"/>
  <c r="G22" i="3"/>
  <c r="G18" i="3"/>
  <c r="G14" i="3"/>
  <c r="G10" i="3"/>
  <c r="G6" i="3"/>
  <c r="G33" i="3"/>
  <c r="G29" i="3"/>
  <c r="G25" i="3"/>
  <c r="G21" i="3"/>
  <c r="G17" i="3"/>
  <c r="G13" i="3"/>
  <c r="G9" i="3"/>
  <c r="G5" i="3"/>
  <c r="G32" i="3"/>
  <c r="G28" i="3"/>
  <c r="G24" i="3"/>
  <c r="G20" i="3"/>
  <c r="G16" i="3"/>
  <c r="G12" i="3"/>
  <c r="G8" i="3"/>
  <c r="G4" i="3"/>
  <c r="G31" i="3"/>
  <c r="G27" i="3"/>
  <c r="G23" i="3"/>
  <c r="G19" i="3"/>
  <c r="G15" i="3"/>
  <c r="G11" i="3"/>
  <c r="G19" i="7"/>
  <c r="G15" i="7"/>
  <c r="G11" i="7"/>
  <c r="G7" i="7"/>
  <c r="G56" i="7" s="1"/>
  <c r="G37" i="6"/>
  <c r="G21" i="6"/>
  <c r="G5" i="6"/>
  <c r="F52" i="6"/>
  <c r="G46" i="6" s="1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13" i="5"/>
  <c r="G21" i="5"/>
  <c r="G29" i="5"/>
  <c r="G37" i="5"/>
  <c r="G45" i="5"/>
  <c r="G53" i="5"/>
  <c r="G61" i="5"/>
  <c r="G14" i="5"/>
  <c r="G22" i="5"/>
  <c r="G30" i="5"/>
  <c r="G38" i="5"/>
  <c r="G46" i="5"/>
  <c r="G54" i="5"/>
  <c r="G62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5" i="5"/>
  <c r="G9" i="5"/>
  <c r="G17" i="5"/>
  <c r="G25" i="5"/>
  <c r="G33" i="5"/>
  <c r="G41" i="5"/>
  <c r="G49" i="5"/>
  <c r="G57" i="5"/>
  <c r="G4" i="5"/>
  <c r="G6" i="5"/>
  <c r="G10" i="5"/>
  <c r="G18" i="5"/>
  <c r="G26" i="5"/>
  <c r="G34" i="5"/>
  <c r="G42" i="5"/>
  <c r="G50" i="5"/>
  <c r="G58" i="5"/>
  <c r="G65" i="5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D151" i="1"/>
  <c r="E151" i="1"/>
  <c r="F4" i="1"/>
  <c r="G6" i="6" l="1"/>
  <c r="G22" i="6"/>
  <c r="G38" i="6"/>
  <c r="G9" i="6"/>
  <c r="G25" i="6"/>
  <c r="G41" i="6"/>
  <c r="G10" i="6"/>
  <c r="G26" i="6"/>
  <c r="G42" i="6"/>
  <c r="G13" i="6"/>
  <c r="G29" i="6"/>
  <c r="G45" i="6"/>
  <c r="G14" i="6"/>
  <c r="G30" i="6"/>
  <c r="G8" i="6"/>
  <c r="G12" i="6"/>
  <c r="G16" i="6"/>
  <c r="G20" i="6"/>
  <c r="G24" i="6"/>
  <c r="G28" i="6"/>
  <c r="G32" i="6"/>
  <c r="G36" i="6"/>
  <c r="G40" i="6"/>
  <c r="G44" i="6"/>
  <c r="G48" i="6"/>
  <c r="G4" i="6"/>
  <c r="G7" i="6"/>
  <c r="G15" i="6"/>
  <c r="G23" i="6"/>
  <c r="G31" i="6"/>
  <c r="G39" i="6"/>
  <c r="G47" i="6"/>
  <c r="G11" i="6"/>
  <c r="G19" i="6"/>
  <c r="G27" i="6"/>
  <c r="G35" i="6"/>
  <c r="G43" i="6"/>
  <c r="G51" i="6"/>
  <c r="G17" i="6"/>
  <c r="G33" i="6"/>
  <c r="G49" i="6"/>
  <c r="G18" i="6"/>
  <c r="G34" i="6"/>
  <c r="G50" i="6"/>
  <c r="F151" i="1"/>
  <c r="G122" i="1" s="1"/>
  <c r="G52" i="6" l="1"/>
  <c r="G9" i="1"/>
  <c r="G25" i="1"/>
  <c r="G45" i="1"/>
  <c r="G89" i="1"/>
  <c r="G141" i="1"/>
  <c r="G10" i="1"/>
  <c r="G26" i="1"/>
  <c r="G42" i="1"/>
  <c r="G58" i="1"/>
  <c r="G74" i="1"/>
  <c r="G90" i="1"/>
  <c r="G106" i="1"/>
  <c r="G41" i="1"/>
  <c r="G97" i="1"/>
  <c r="G149" i="1"/>
  <c r="G65" i="1"/>
  <c r="G105" i="1"/>
  <c r="G110" i="1"/>
  <c r="G13" i="1"/>
  <c r="G29" i="1"/>
  <c r="G53" i="1"/>
  <c r="G101" i="1"/>
  <c r="G118" i="1"/>
  <c r="G14" i="1"/>
  <c r="G30" i="1"/>
  <c r="G46" i="1"/>
  <c r="G62" i="1"/>
  <c r="G78" i="1"/>
  <c r="G94" i="1"/>
  <c r="G114" i="1"/>
  <c r="G61" i="1"/>
  <c r="G109" i="1"/>
  <c r="G126" i="1"/>
  <c r="G77" i="1"/>
  <c r="G117" i="1"/>
  <c r="G145" i="1"/>
  <c r="G67" i="1"/>
  <c r="G91" i="1"/>
  <c r="G111" i="1"/>
  <c r="G127" i="1"/>
  <c r="G8" i="1"/>
  <c r="G28" i="1"/>
  <c r="G44" i="1"/>
  <c r="G56" i="1"/>
  <c r="G76" i="1"/>
  <c r="G96" i="1"/>
  <c r="G112" i="1"/>
  <c r="G128" i="1"/>
  <c r="G4" i="1"/>
  <c r="G12" i="1"/>
  <c r="G68" i="1"/>
  <c r="G84" i="1"/>
  <c r="G100" i="1"/>
  <c r="G120" i="1"/>
  <c r="G136" i="1"/>
  <c r="G147" i="1"/>
  <c r="G7" i="1"/>
  <c r="G15" i="1"/>
  <c r="G23" i="1"/>
  <c r="G31" i="1"/>
  <c r="G43" i="1"/>
  <c r="G51" i="1"/>
  <c r="G59" i="1"/>
  <c r="G71" i="1"/>
  <c r="G83" i="1"/>
  <c r="G95" i="1"/>
  <c r="G103" i="1"/>
  <c r="G119" i="1"/>
  <c r="G131" i="1"/>
  <c r="G139" i="1"/>
  <c r="G20" i="1"/>
  <c r="G32" i="1"/>
  <c r="G48" i="1"/>
  <c r="G60" i="1"/>
  <c r="G72" i="1"/>
  <c r="G88" i="1"/>
  <c r="G108" i="1"/>
  <c r="G124" i="1"/>
  <c r="G140" i="1"/>
  <c r="G144" i="1"/>
  <c r="G148" i="1"/>
  <c r="G11" i="1"/>
  <c r="G19" i="1"/>
  <c r="G27" i="1"/>
  <c r="G35" i="1"/>
  <c r="G39" i="1"/>
  <c r="G47" i="1"/>
  <c r="G55" i="1"/>
  <c r="G63" i="1"/>
  <c r="G75" i="1"/>
  <c r="G79" i="1"/>
  <c r="G87" i="1"/>
  <c r="G99" i="1"/>
  <c r="G107" i="1"/>
  <c r="G115" i="1"/>
  <c r="G123" i="1"/>
  <c r="G135" i="1"/>
  <c r="G143" i="1"/>
  <c r="G16" i="1"/>
  <c r="G24" i="1"/>
  <c r="G36" i="1"/>
  <c r="G40" i="1"/>
  <c r="G52" i="1"/>
  <c r="G64" i="1"/>
  <c r="G80" i="1"/>
  <c r="G92" i="1"/>
  <c r="G104" i="1"/>
  <c r="G116" i="1"/>
  <c r="G132" i="1"/>
  <c r="G17" i="1"/>
  <c r="G33" i="1"/>
  <c r="G57" i="1"/>
  <c r="G113" i="1"/>
  <c r="G134" i="1"/>
  <c r="G18" i="1"/>
  <c r="G34" i="1"/>
  <c r="G50" i="1"/>
  <c r="G66" i="1"/>
  <c r="G82" i="1"/>
  <c r="G98" i="1"/>
  <c r="G130" i="1"/>
  <c r="G73" i="1"/>
  <c r="G121" i="1"/>
  <c r="G142" i="1"/>
  <c r="G81" i="1"/>
  <c r="G129" i="1"/>
  <c r="G138" i="1"/>
  <c r="G5" i="1"/>
  <c r="G21" i="1"/>
  <c r="G37" i="1"/>
  <c r="G69" i="1"/>
  <c r="G125" i="1"/>
  <c r="G6" i="1"/>
  <c r="G22" i="1"/>
  <c r="G38" i="1"/>
  <c r="G54" i="1"/>
  <c r="G70" i="1"/>
  <c r="G86" i="1"/>
  <c r="G102" i="1"/>
  <c r="G146" i="1"/>
  <c r="G85" i="1"/>
  <c r="G133" i="1"/>
  <c r="G49" i="1"/>
  <c r="G93" i="1"/>
  <c r="G137" i="1"/>
  <c r="G150" i="1"/>
  <c r="G151" i="1" l="1"/>
  <c r="F4" i="7"/>
  <c r="F4" i="15"/>
  <c r="F4" i="14"/>
  <c r="F4" i="13"/>
  <c r="F4" i="12"/>
  <c r="F4" i="11"/>
  <c r="F4" i="10"/>
  <c r="F4" i="9"/>
  <c r="F4" i="8"/>
  <c r="G4" i="13" l="1"/>
  <c r="F4" i="5"/>
  <c r="G49" i="11" l="1"/>
  <c r="G47" i="12"/>
  <c r="F4" i="6"/>
  <c r="G51" i="15" l="1"/>
  <c r="G40" i="13"/>
  <c r="G53" i="10"/>
  <c r="G59" i="9"/>
  <c r="G61" i="8"/>
  <c r="F4" i="3"/>
  <c r="G4" i="2"/>
  <c r="P8" i="4" l="1"/>
  <c r="P7" i="4"/>
  <c r="P6" i="4"/>
  <c r="C36" i="4" l="1"/>
  <c r="D33" i="4" s="1"/>
  <c r="G35" i="3"/>
  <c r="C24" i="4"/>
  <c r="D20" i="4" s="1"/>
  <c r="H55" i="2" l="1"/>
  <c r="Q7" i="4"/>
  <c r="Q8" i="4" l="1"/>
  <c r="D36" i="4"/>
  <c r="C13" i="4"/>
  <c r="D11" i="4" s="1"/>
  <c r="D13" i="4" l="1"/>
  <c r="C52" i="4"/>
  <c r="Q6" i="4"/>
  <c r="D42" i="4" l="1"/>
  <c r="D45" i="4"/>
  <c r="D51" i="4"/>
  <c r="D49" i="4"/>
  <c r="D47" i="4"/>
  <c r="D46" i="4"/>
  <c r="D43" i="4"/>
  <c r="D50" i="4"/>
  <c r="D48" i="4"/>
  <c r="D44" i="4"/>
  <c r="D41" i="4"/>
  <c r="Q9" i="4"/>
  <c r="R6" i="4" s="1"/>
  <c r="D52" i="4" l="1"/>
  <c r="R7" i="4"/>
  <c r="R8" i="4"/>
  <c r="R9" i="4" l="1"/>
</calcChain>
</file>

<file path=xl/sharedStrings.xml><?xml version="1.0" encoding="utf-8"?>
<sst xmlns="http://schemas.openxmlformats.org/spreadsheetml/2006/main" count="954" uniqueCount="226">
  <si>
    <t>DESPESAS LIQUIDADAS (CONTROLE EMPENHO)</t>
  </si>
  <si>
    <t>RESTOS A PAGAR NAO PROCESSADOS LIQUIDADOS</t>
  </si>
  <si>
    <t>CONTRIBUICOES A ENTIDADES NACIONAIS SEM EXIGENCIA DE PROGRAM</t>
  </si>
  <si>
    <t>ENTIDADES REPRESENTATIVAS DE CLASSE</t>
  </si>
  <si>
    <t>DIARIAS NO PAIS</t>
  </si>
  <si>
    <t>BOLSAS DE ESTUDO NO PAIS</t>
  </si>
  <si>
    <t>AUXILIOS PARA DESENV. DE ESTUDOS E PESQUISAS</t>
  </si>
  <si>
    <t>AUXILIO A PESQUISADORES</t>
  </si>
  <si>
    <t>COMBUSTIVEIS E LUBRIFICANTES AUTOMOTIVOS</t>
  </si>
  <si>
    <t>GAS E OUTROS MATERIAIS ENGARRAFADOS</t>
  </si>
  <si>
    <t>ALIMENTOS PARA ANIMAIS</t>
  </si>
  <si>
    <t>GENEROS DE ALIMENTACAO</t>
  </si>
  <si>
    <t>ANIMAIS PARA PESQUISA E ABATE</t>
  </si>
  <si>
    <t>MATERIAL FARMACOLOGICO</t>
  </si>
  <si>
    <t>MATERIAL ODONTOLOGICO</t>
  </si>
  <si>
    <t>MATERIAL QUIMICO</t>
  </si>
  <si>
    <t>MATERIAL DE COUDELARIA OU DE USO ZOOTECNICO</t>
  </si>
  <si>
    <t>MATERIAL EDUCATIVO E ESPORTIVO</t>
  </si>
  <si>
    <t>MATERIAL DE EXPEDIENTE</t>
  </si>
  <si>
    <t>MATERIAL DE TIC - MATERIAL DE CONSUMO</t>
  </si>
  <si>
    <t>MATERIAIS E MEDICAMENTOS P/ USO VETERINARIO</t>
  </si>
  <si>
    <t>MATERIAL DE ACONDICIONAMENTO E EMBALAGEM</t>
  </si>
  <si>
    <t>MATERIAL DE COPA E COZINHA</t>
  </si>
  <si>
    <t>MATERIAL DE LIMPEZA E PROD. DE HIGIENIZACAO</t>
  </si>
  <si>
    <t>MATERIAL P/ MANUT.DE BENS IMOVEIS/INSTALACOES</t>
  </si>
  <si>
    <t>MATERIAL P/ MANUTENCAO DE BENS MOVEIS</t>
  </si>
  <si>
    <t>MATERIAL ELETRICO E ELETRONICO</t>
  </si>
  <si>
    <t>MATERIAL DE PROTECAO E SEGURANCA</t>
  </si>
  <si>
    <t>SEMENTES, MUDAS DE PLANTAS E INSUMOS</t>
  </si>
  <si>
    <t>MATERIAL LABORATORIAL</t>
  </si>
  <si>
    <t>MATERIAL HOSPITALAR</t>
  </si>
  <si>
    <t>FERRAMENTAS</t>
  </si>
  <si>
    <t>MATERIAL DE SINALIZACAO VISUAL E OUTROS</t>
  </si>
  <si>
    <t>PASSAGENS PARA O PAIS</t>
  </si>
  <si>
    <t>TRANSPORTE DE SERVIDORES</t>
  </si>
  <si>
    <t>DIARIAS A COLABORADORES EVENTUAIS NO PAIS</t>
  </si>
  <si>
    <t>ESTAGIARIOS</t>
  </si>
  <si>
    <t>LOCACAO DE IMOVEIS</t>
  </si>
  <si>
    <t>SERVICO DE SELECAO E TREINAMENTO</t>
  </si>
  <si>
    <t>SERV. DE APOIO ADMIN., TECNICO E OPERACIONAL</t>
  </si>
  <si>
    <t>APOIO ADMINISTRATIVO, TECNICO E OPERACIONAL</t>
  </si>
  <si>
    <t>LIMPEZA E CONSERVACAO</t>
  </si>
  <si>
    <t>VIGILANCIA OSTENSIVA</t>
  </si>
  <si>
    <t>MANUTENCAO E CONSERVACAO DE BENS IMOVEIS</t>
  </si>
  <si>
    <t>OUTRAS LOCACOES DE MAO DE OBRA</t>
  </si>
  <si>
    <t>CONDOMINIOS</t>
  </si>
  <si>
    <t>LOCACAO DE MAQUINAS E EQUIPAMENTOS</t>
  </si>
  <si>
    <t>LOCACAO BENS MOV. OUT.NATUREZAS E INTANGIVEIS</t>
  </si>
  <si>
    <t>MANUTENCAO E CONSERV. DE BENS IMOVEIS</t>
  </si>
  <si>
    <t>MANUT. E CONSERV. DE MAQUINAS E EQUIPAMENTOS</t>
  </si>
  <si>
    <t>MANUTENCAO E CONSERV. DE VEICULOS</t>
  </si>
  <si>
    <t>MANUT.E CONS.DE B.MOVEIS DE OUTRAS NATUREZAS</t>
  </si>
  <si>
    <t>EXPOSICOES, CONGRESSOS E CONFERENCIAS</t>
  </si>
  <si>
    <t>FESTIVIDADES E HOMENAGENS</t>
  </si>
  <si>
    <t>FORNECIMENTO DE ALIMENTACAO</t>
  </si>
  <si>
    <t>SERVICOS DE ENERGIA ELETRICA</t>
  </si>
  <si>
    <t>SERVICOS DE AGUA E ESGOTO</t>
  </si>
  <si>
    <t>SERVICOS DE COMUNICACAO EM GERAL</t>
  </si>
  <si>
    <t>SERVICOS DE TELECOMUNICACOES</t>
  </si>
  <si>
    <t>SERVICOS DE PRODUCAO INDUSTRIAL</t>
  </si>
  <si>
    <t>SERVICOS GRAFICOS E EDITORIAIS</t>
  </si>
  <si>
    <t>SEGUROS EM GERAL</t>
  </si>
  <si>
    <t>FRETES E TRANSPORTES DE ENCOMENDAS</t>
  </si>
  <si>
    <t>VIGILANCIA OSTENSIVA/MONITORADA/RASTREAMENTO</t>
  </si>
  <si>
    <t>SERVICOS DE CONTROLE AMBIENTAL</t>
  </si>
  <si>
    <t>SERVICOS DE COPIAS E REPRODUCAO DE DOCUMENTOS</t>
  </si>
  <si>
    <t>SERVICOS DE PUBLICIDADE LEGAL</t>
  </si>
  <si>
    <t>SERVICOS DE PUBLICIDADE INSTITUCIONAL</t>
  </si>
  <si>
    <t>MANUTENCAO CORRETIVA/ADAPTATIVA E SUSTENTACAO SOFTWARES</t>
  </si>
  <si>
    <t>COMUNICACAO DE DADOS E REDES EM GERAL</t>
  </si>
  <si>
    <t>TELEFONIA FIXA E MOVEL - PACOTE DE COMUNICACAO DE DADOS</t>
  </si>
  <si>
    <t>OUTSOURCING DE IMPRESSAO</t>
  </si>
  <si>
    <t>TAXAS</t>
  </si>
  <si>
    <t>CONTRIBUICAO P/ O PIS/PASEP</t>
  </si>
  <si>
    <t>JUROS</t>
  </si>
  <si>
    <t>CONTRIB.PREVIDENCIARIAS-SERVICOS DE TERCEIROS</t>
  </si>
  <si>
    <t>CONTRIBUICAO P/ CUSTEIO DE ILUMINACAO PUBLICA</t>
  </si>
  <si>
    <t>OUTROS SERVICOS DE TERCEIROS - PJ</t>
  </si>
  <si>
    <t>RESTITUICOES</t>
  </si>
  <si>
    <t>RESSARCIMENTO DE PASSAGENS E DESP.C/LOCOMOCAO</t>
  </si>
  <si>
    <t>AJUDA DE CUSTO PARA MORADIA OU AUXILIO-MORADIA A AGENTES PUB</t>
  </si>
  <si>
    <t>INDENIZACAO DE MORADIA - PESSOAL CIVIL</t>
  </si>
  <si>
    <t>ASSISTENCIA AOS ESTUDANTES DAS INSTITUICOES FEDERAIS DE EDUC</t>
  </si>
  <si>
    <t>SERVICOS DE COPA E COZINHA</t>
  </si>
  <si>
    <t>SERVICOS DOMESTICOS</t>
  </si>
  <si>
    <t>SERV.MEDICO-HOSPITAL.,ODONTOL.E LABORATORIAIS</t>
  </si>
  <si>
    <t>CAPACITACAO DE SERVIDORES PUBLICOS FEDERAIS EM PROCESSO DE Q</t>
  </si>
  <si>
    <t>NATUREZA DE DESPESA DETALHADA</t>
  </si>
  <si>
    <t>LIQUIDADO</t>
  </si>
  <si>
    <t>GRUPO DE DESPESA</t>
  </si>
  <si>
    <t>AÇÃO</t>
  </si>
  <si>
    <t>%</t>
  </si>
  <si>
    <t>DESPESAS CORRENTES</t>
  </si>
  <si>
    <t>OUTROS</t>
  </si>
  <si>
    <t>TOTAL</t>
  </si>
  <si>
    <t>FOLHA</t>
  </si>
  <si>
    <t>INVESTIMENTOS</t>
  </si>
  <si>
    <t>COMBUSTIVEIS E LUBRIF. P/ OUTRAS FINALIDADES</t>
  </si>
  <si>
    <t>MATERIAL P/ AUDIO, VIDEO E FOTO</t>
  </si>
  <si>
    <t>LOCOMOCAO URBANA</t>
  </si>
  <si>
    <t>SERVICOS TECNICOS PROFISSIONAIS</t>
  </si>
  <si>
    <t>DIREITOS AUTORAIS</t>
  </si>
  <si>
    <t>TAXA DE ADMINISTRACAO</t>
  </si>
  <si>
    <t>SERVICOS DE ANALISES E PESQUISAS CIENTIFICAS</t>
  </si>
  <si>
    <t>MANUTENCAO E CONSERVACAO DE EQUIPAMENTOS DE TIC</t>
  </si>
  <si>
    <t>AUXILIO A PESSOAS FISICAS</t>
  </si>
  <si>
    <t>CONTRIBUICOES A ORGANISMOS INTERNACIONAIS SEM EXIGENCIA DE P</t>
  </si>
  <si>
    <t>CPLP-COMUNIDADE P/PAISES DE LINGUA PORTUGUESA</t>
  </si>
  <si>
    <t>EMISSAO DE CERTIFICADOS DIGITAIS</t>
  </si>
  <si>
    <t>DESPESAS LIQUIDADAS</t>
  </si>
  <si>
    <t>DESPESAS POR CAMPI</t>
  </si>
  <si>
    <t>DESPESAS IFFAR</t>
  </si>
  <si>
    <t>REITORIA</t>
  </si>
  <si>
    <t>SANTO AUGUSTO</t>
  </si>
  <si>
    <t>ALEGRETE</t>
  </si>
  <si>
    <t>SÃO VICENTE DO SUL</t>
  </si>
  <si>
    <t>JÚLIO DE CASTILHOS</t>
  </si>
  <si>
    <t>SÃO BORJA</t>
  </si>
  <si>
    <t>SANTA ROSA</t>
  </si>
  <si>
    <t>PANAMBI</t>
  </si>
  <si>
    <t>JAGUARI</t>
  </si>
  <si>
    <t>SANTO ÂNGELO</t>
  </si>
  <si>
    <t>FREDERICO WESTPHALEN</t>
  </si>
  <si>
    <t>DESPESAS CORRETES</t>
  </si>
  <si>
    <t>FUNCIONAMENTO DAS INSTITUICOES DA REDE FEDERAL DE EDUCACAO P</t>
  </si>
  <si>
    <t>GRATIFICACAO POR ENCARGO DE CURSO E CONCURSO - GECC</t>
  </si>
  <si>
    <t>MATERIAL DE MANOBRA E PATRULHAMENTO</t>
  </si>
  <si>
    <t>MATERIAL BIOLOGICO</t>
  </si>
  <si>
    <t>SERVICOS DE ESTACIONAMENTO DE VEICULOS</t>
  </si>
  <si>
    <t>MATERIAL P/ UTILIZACAO EM GRAFICA</t>
  </si>
  <si>
    <t>MATERIAL TECNICO P/ SELECAO E TREINAMENTO</t>
  </si>
  <si>
    <t>DESCONTOS FINANCEIROS CONCEDIDOS</t>
  </si>
  <si>
    <t>AUXILIO FINANCEIRO A PESQUISADORES</t>
  </si>
  <si>
    <t>OUTROS SERVICOS DE TERCEIROS - PESSOA FISICA</t>
  </si>
  <si>
    <t>MATERIAL P/ FESTIVIDADES E HOMENAGENS</t>
  </si>
  <si>
    <t>MATERIAL PARA COMUNICACOES</t>
  </si>
  <si>
    <t>ASSINATURAS DE PERIODICOS E ANUIDADES</t>
  </si>
  <si>
    <t>SERVICOS DE APOIO AO ENSINO</t>
  </si>
  <si>
    <t>HOSPEDAGENS</t>
  </si>
  <si>
    <t>DIGITALIZACAO/INDEXACAO DE DOCUMENTOS</t>
  </si>
  <si>
    <t>MULTAS DEDUTIVEIS</t>
  </si>
  <si>
    <t>MATERIAL DE CONSUMO</t>
  </si>
  <si>
    <t>UNIFORMES, TECIDOS E AVIAMENTOS</t>
  </si>
  <si>
    <t>SERVICOS DE SELECAO E TREINAMENTO</t>
  </si>
  <si>
    <t>MULTAS INDEDUTIVEIS</t>
  </si>
  <si>
    <t>APOSENTADORIAS E PENSOES CIVIS DA UNIAO</t>
  </si>
  <si>
    <t>PESSOAL E ENCARGOS SOCIAIS</t>
  </si>
  <si>
    <t>PROVENTOS - PESSOAL CIVIL</t>
  </si>
  <si>
    <t>13 SALARIO - PESSOAL CIVIL</t>
  </si>
  <si>
    <t>ADICIONAL POR TEMPO DE SERVICO PESSOAL CIVIL</t>
  </si>
  <si>
    <t>VANTAGENS PERMANENTES SENT.TRANSIT.JULG.CIVIL</t>
  </si>
  <si>
    <t>COMPLEMENTACAO DE APOSENTADORIAS - PES CIVIL</t>
  </si>
  <si>
    <t>PENSOES CIVIS</t>
  </si>
  <si>
    <t>13 SALARIO - PENSOES CIVIS</t>
  </si>
  <si>
    <t>SENT.JUD.NAO TRANS JULG CARAT CONT AT CIVIL</t>
  </si>
  <si>
    <t>SENT.JUD.NAO TRANS JULG CARAT CONT INAT CIVIL</t>
  </si>
  <si>
    <t>SENT.JUD.NAO TRANS.JULG CARAT CONT PENS CIVIL</t>
  </si>
  <si>
    <t>CONTRIBUICAO DA UNIAO, DE SUAS AUTARQUIAS E FUNDACOES PARA O</t>
  </si>
  <si>
    <t>CONTRIBUICAO PATRONAL PARA O RPPS</t>
  </si>
  <si>
    <t>ASSISTENCIA MEDICA E ODONTOLOGICA AOS SERVIDORES CIVIS, EMPR</t>
  </si>
  <si>
    <t>OUTRAS DESPESAS CORRENTES</t>
  </si>
  <si>
    <t>RESSARCIMENTO ASSISTENCIA MEDICA/ODONTOLOGICA</t>
  </si>
  <si>
    <t>ATIVOS CIVIS DA UNIAO</t>
  </si>
  <si>
    <t>SALARIO CONTRATO TEMPORARIO</t>
  </si>
  <si>
    <t>ADICIONAL NOTURNO DE CONTRATO TEMPORARIO</t>
  </si>
  <si>
    <t>FERIAS VENCIDAS/PROPORCIONAIS - CONTRATO TEMPORARIO</t>
  </si>
  <si>
    <t>13¤ SALARIO - CONTRATO TEMPORARIO</t>
  </si>
  <si>
    <t>FERIAS - ABONO CONSTITUCIONAL - CONTRATO TEMPORARIO</t>
  </si>
  <si>
    <t>FERIAS PAGAMENTO ANTECIPADO - CONTRATOS TEMPORARIOS</t>
  </si>
  <si>
    <t>CONTRIBUICAO PATRONAL - FUNPRESP LEI 12618/12</t>
  </si>
  <si>
    <t>VENCIMENTOS E SALARIOS</t>
  </si>
  <si>
    <t>ADICIONAL NOTURNO</t>
  </si>
  <si>
    <t>INCORPORACOES</t>
  </si>
  <si>
    <t>VANTAGENS PERM.SENT.JUD.TRANS.JULGADO - CIVIL</t>
  </si>
  <si>
    <t>ABONO DE PERMANENCIA</t>
  </si>
  <si>
    <t>ADICIONAL DE PERICULOSIDADE</t>
  </si>
  <si>
    <t>ADICIONAL DE INSALUBRIDADE</t>
  </si>
  <si>
    <t>VANTAGEM PECUNIARIA INDIVIDUAL</t>
  </si>
  <si>
    <t>GRATIFICACAO POR EXERCICIO DE CARGO EFETIVO</t>
  </si>
  <si>
    <t>GRAT POR EXERCICIO DE FUNCOES COMISSIONADAS</t>
  </si>
  <si>
    <t>GRATIFICACAO P/EXERCICIO DE CARGO EM COMISSAO</t>
  </si>
  <si>
    <t>GRATIFICACAO DE TEMPO DE SERVICO</t>
  </si>
  <si>
    <t>FERIAS VENCIDAS E PROPORCIONAIS</t>
  </si>
  <si>
    <t>13º SALARIO</t>
  </si>
  <si>
    <t>FERIAS - 1/3 CONSTITUCIONAL</t>
  </si>
  <si>
    <t>FERIAS - PAGAMENTO ANTECIPADO</t>
  </si>
  <si>
    <t>SUBSTITUICOES</t>
  </si>
  <si>
    <t>VENCIMENTOS E VANTAGENS FIXAS - PESSOAL CIVIL</t>
  </si>
  <si>
    <t>SENTENCAS JUDICIAIS</t>
  </si>
  <si>
    <t>CONTRIBUICOES PREVIDENCIARIAS - INSS</t>
  </si>
  <si>
    <t>BENEFICIOS OBRIGATORIOS AOS SERVIDORES CIVIS, EMPREGADOS, MI</t>
  </si>
  <si>
    <t>AUXILIO-ALIMENTACAO</t>
  </si>
  <si>
    <t>AUXILIO-CRECHE</t>
  </si>
  <si>
    <t>AUXILIO-TRANSPORTE</t>
  </si>
  <si>
    <t>AUXILIO-FUNERAL ATIVO CIVIL</t>
  </si>
  <si>
    <t>AUXILIO NATALIDADE ATIVO CIVIL</t>
  </si>
  <si>
    <t>AUXILIO-CRECHE CIVIL</t>
  </si>
  <si>
    <t>AUXILIO-ALIMENTACAO CIVIS</t>
  </si>
  <si>
    <t>AUXILIO-TRANSPORTE CIVIS</t>
  </si>
  <si>
    <t>SENTENCAS JUDICIAIS DE PEQUENO VALOR</t>
  </si>
  <si>
    <t>OUTROS BENEF.ASSIST.DO SERVIDOR E DO MILITAR</t>
  </si>
  <si>
    <t>AUXILIO-TRANPORTE</t>
  </si>
  <si>
    <t>INDENIZACOES E RESTITUICOES</t>
  </si>
  <si>
    <t>REESTRUTURACAO E MODERNIZACAO DAS INSTITUICOES DA REDE FEDER</t>
  </si>
  <si>
    <t>OBRAS EM ANDAMENTO</t>
  </si>
  <si>
    <t>APARELHOS DE MEDICAO E ORIENTACAO</t>
  </si>
  <si>
    <t>MAQUINAS E EQUIPAMENTOS ENERGETICOS</t>
  </si>
  <si>
    <t>EQUIPAMENTOS DE TIC - COMPUTADORES</t>
  </si>
  <si>
    <t>MOBILIARIO EM GERAL</t>
  </si>
  <si>
    <t>AQUISICAO DE SOFTWARE PRONTO</t>
  </si>
  <si>
    <t>INSTALACOES</t>
  </si>
  <si>
    <t>APAR.EQUIP.UTENS.MED.,ODONT,LABOR.HOSPIT.</t>
  </si>
  <si>
    <t>APARELHOS E UTENSILIOS DOMESTICOS</t>
  </si>
  <si>
    <t>COLECOES E MATERIAIS BIBLIOGRAFICOS</t>
  </si>
  <si>
    <t>MAQUINAS E EQUIPAMENTOS DE NATUREZA INDUSTRIAL</t>
  </si>
  <si>
    <t>EQUIPAMENTOS PARA AUDIO, VIDEO E FOTO</t>
  </si>
  <si>
    <t>MAQUINAS, UTENSILIOS E EQUIPAMENTOS  DIVERSOS</t>
  </si>
  <si>
    <t>MATERIAL DE TIC (PERMANENTE)</t>
  </si>
  <si>
    <t>MAQUINAS, INSTALACOES E UTENS. DE  ESCRITORIO</t>
  </si>
  <si>
    <t>EQUIPAMENTOS DE TIC - ATIVOS DE REDE</t>
  </si>
  <si>
    <t>MAQ., FERRAMENTAS  E  UTENSILIOS  DE  OFICINA</t>
  </si>
  <si>
    <t>MAQUINAS E EQUIPAMENTOS AGRIC. E  RODOVIARIOS</t>
  </si>
  <si>
    <t>EQUIPAMENTOS DE TIC - IMPRESSORAS</t>
  </si>
  <si>
    <t>EQUIPAMENTOS DE TIC - TELEFONIA</t>
  </si>
  <si>
    <t>VEICULOS DE TRACAO MECANICA</t>
  </si>
  <si>
    <t>Relatório de Despesas Liquidadas - 3º Trimestre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</si>
</sst>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R$&quot;\ * #,##0.00_-;\-&quot;R$&quot;\ * #,##0.00_-;_-&quot;R$&quot;\ * &quot;-&quot;??_-;_-@_-"/>
    <numFmt numFmtId="165" formatCode="#,##0.00;\(#,##0.00\)"/>
  </numFmts>
  <fonts count="11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10"/>
      <color rgb="FF000000"/>
      <name val="Arial"/>
      <family val="2"/>
    </font>
    <font>
      <sz val="8"/>
      <color rgb="FFFF0000"/>
      <name val="Verdana"/>
      <family val="2"/>
    </font>
    <font>
      <b/>
      <sz val="8"/>
      <name val="Verdana"/>
      <family val="2"/>
    </font>
    <font>
      <b/>
      <sz val="8"/>
      <color theme="0"/>
      <name val="Verdana"/>
      <family val="2"/>
    </font>
    <font>
      <u/>
      <sz val="10"/>
      <color theme="10"/>
      <name val="Arial"/>
      <family val="2"/>
    </font>
    <font>
      <b/>
      <sz val="13"/>
      <name val="Verdana"/>
      <family val="2"/>
    </font>
    <font>
      <sz val="8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/>
      <right/>
      <top style="thin">
        <color rgb="FF808080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/>
      <top/>
      <bottom style="thin">
        <color rgb="FF80808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6">
    <xf numFmtId="0" fontId="0" fillId="0" borderId="0" xfId="0"/>
    <xf numFmtId="0" fontId="2" fillId="4" borderId="4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165" fontId="1" fillId="5" borderId="4" xfId="0" applyNumberFormat="1" applyFont="1" applyFill="1" applyBorder="1" applyAlignment="1">
      <alignment horizontal="right" vertical="center"/>
    </xf>
    <xf numFmtId="165" fontId="1" fillId="5" borderId="8" xfId="0" applyNumberFormat="1" applyFont="1" applyFill="1" applyBorder="1" applyAlignment="1">
      <alignment horizontal="right" vertical="center"/>
    </xf>
    <xf numFmtId="165" fontId="3" fillId="2" borderId="6" xfId="0" applyNumberFormat="1" applyFont="1" applyFill="1" applyBorder="1" applyAlignment="1">
      <alignment horizontal="right" vertical="center"/>
    </xf>
    <xf numFmtId="0" fontId="2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1" fillId="5" borderId="8" xfId="1" applyFont="1" applyFill="1" applyBorder="1" applyAlignment="1">
      <alignment horizontal="right" vertical="center"/>
    </xf>
    <xf numFmtId="165" fontId="5" fillId="5" borderId="8" xfId="0" applyNumberFormat="1" applyFont="1" applyFill="1" applyBorder="1" applyAlignment="1">
      <alignment horizontal="right" vertical="center"/>
    </xf>
    <xf numFmtId="164" fontId="5" fillId="5" borderId="8" xfId="1" applyFont="1" applyFill="1" applyBorder="1" applyAlignment="1">
      <alignment horizontal="right" vertical="center"/>
    </xf>
    <xf numFmtId="10" fontId="2" fillId="4" borderId="9" xfId="2" applyNumberFormat="1" applyFont="1" applyFill="1" applyBorder="1" applyAlignment="1">
      <alignment horizontal="center" vertical="center" wrapText="1"/>
    </xf>
    <xf numFmtId="10" fontId="1" fillId="5" borderId="8" xfId="2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10" fontId="6" fillId="4" borderId="9" xfId="3" applyNumberFormat="1" applyFont="1" applyFill="1" applyBorder="1" applyAlignment="1">
      <alignment horizontal="center" vertical="center" wrapText="1"/>
    </xf>
    <xf numFmtId="0" fontId="7" fillId="3" borderId="4" xfId="3" applyFont="1" applyFill="1" applyBorder="1" applyAlignment="1">
      <alignment horizontal="left" vertical="center" wrapText="1"/>
    </xf>
    <xf numFmtId="164" fontId="7" fillId="3" borderId="4" xfId="3" applyNumberFormat="1" applyFont="1" applyFill="1" applyBorder="1" applyAlignment="1">
      <alignment horizontal="left" vertical="center" wrapText="1"/>
    </xf>
    <xf numFmtId="10" fontId="7" fillId="3" borderId="4" xfId="3" applyNumberFormat="1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left" vertical="center"/>
    </xf>
    <xf numFmtId="165" fontId="7" fillId="2" borderId="6" xfId="3" applyNumberFormat="1" applyFont="1" applyFill="1" applyBorder="1" applyAlignment="1">
      <alignment horizontal="right" vertical="center"/>
    </xf>
    <xf numFmtId="0" fontId="7" fillId="2" borderId="3" xfId="3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9" fillId="7" borderId="0" xfId="3" applyFont="1" applyFill="1" applyBorder="1" applyAlignment="1">
      <alignment horizontal="right" vertical="center"/>
    </xf>
    <xf numFmtId="0" fontId="0" fillId="7" borderId="0" xfId="0" applyFill="1"/>
    <xf numFmtId="0" fontId="6" fillId="4" borderId="9" xfId="3" applyFont="1" applyFill="1" applyBorder="1" applyAlignment="1">
      <alignment horizontal="center" vertical="center" wrapText="1"/>
    </xf>
    <xf numFmtId="165" fontId="10" fillId="5" borderId="8" xfId="0" applyNumberFormat="1" applyFont="1" applyFill="1" applyBorder="1" applyAlignment="1">
      <alignment horizontal="right" vertical="center"/>
    </xf>
    <xf numFmtId="0" fontId="6" fillId="4" borderId="9" xfId="3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/>
    <xf numFmtId="9" fontId="7" fillId="2" borderId="7" xfId="3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0" fontId="3" fillId="2" borderId="6" xfId="2" applyNumberFormat="1" applyFont="1" applyFill="1" applyBorder="1" applyAlignment="1">
      <alignment horizontal="right" vertical="center"/>
    </xf>
    <xf numFmtId="0" fontId="4" fillId="0" borderId="0" xfId="0" applyFont="1"/>
    <xf numFmtId="10" fontId="7" fillId="2" borderId="7" xfId="3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9" fillId="6" borderId="0" xfId="3" applyFont="1" applyFill="1" applyAlignment="1">
      <alignment horizontal="center" vertical="center"/>
    </xf>
    <xf numFmtId="0" fontId="9" fillId="7" borderId="13" xfId="3" applyFont="1" applyFill="1" applyBorder="1" applyAlignment="1">
      <alignment horizontal="center" vertical="center"/>
    </xf>
    <xf numFmtId="0" fontId="9" fillId="7" borderId="0" xfId="3" applyFont="1" applyFill="1" applyBorder="1" applyAlignment="1">
      <alignment horizontal="center" vertical="center"/>
    </xf>
    <xf numFmtId="0" fontId="6" fillId="4" borderId="10" xfId="3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0" fontId="6" fillId="4" borderId="11" xfId="3" applyFont="1" applyFill="1" applyBorder="1" applyAlignment="1">
      <alignment horizontal="center" vertical="center" wrapText="1"/>
    </xf>
    <xf numFmtId="0" fontId="6" fillId="4" borderId="12" xfId="3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9" fillId="6" borderId="0" xfId="3" applyFont="1" applyFill="1" applyAlignment="1">
      <alignment horizontal="right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 wrapText="1"/>
    </xf>
  </cellXfs>
  <cellStyles count="4">
    <cellStyle name="Hiperlink" xfId="3" builtinId="8"/>
    <cellStyle name="Moeda" xfId="1" builtinId="4"/>
    <cellStyle name="Normal" xfId="0" builtinId="0"/>
    <cellStyle name="Porcentagem" xfId="2" builtinId="5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25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0087301587301587E-2"/>
          <c:y val="0.15069444444444444"/>
          <c:w val="0.93547619047619046"/>
          <c:h val="0.84560185185185199"/>
        </c:manualLayout>
      </c:layout>
      <c:pie3DChart>
        <c:varyColors val="1"/>
        <c:ser>
          <c:idx val="0"/>
          <c:order val="0"/>
          <c:dLbls>
            <c:dLbl>
              <c:idx val="2"/>
              <c:layout>
                <c:manualLayout>
                  <c:x val="9.2710143551312768E-2"/>
                  <c:y val="-0.102656673035562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3.8098791351670359E-2"/>
                  <c:y val="-0.107650384332618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2.9383626885934711E-2"/>
                  <c:y val="5.429755627884693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'3º Trimestre'!$B$6:$B$12</c:f>
              <c:strCache>
                <c:ptCount val="6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SERVICOS DE ENERGIA ELETRICA</c:v>
                </c:pt>
                <c:pt idx="4">
                  <c:v>BOLSAS DE ESTUDO NO PAIS</c:v>
                </c:pt>
                <c:pt idx="5">
                  <c:v>OUTROS</c:v>
                </c:pt>
              </c:strCache>
            </c:strRef>
          </c:cat>
          <c:val>
            <c:numRef>
              <c:f>'3º Trimestre'!$C$6:$C$12</c:f>
              <c:numCache>
                <c:formatCode>_-"R$"\ * #,##0.00_-;\-"R$"\ * #,##0.00_-;_-"R$"\ * "-"??_-;_-@_-</c:formatCode>
                <c:ptCount val="7"/>
                <c:pt idx="0">
                  <c:v>2308086.86</c:v>
                </c:pt>
                <c:pt idx="1">
                  <c:v>2718955.51</c:v>
                </c:pt>
                <c:pt idx="2">
                  <c:v>2017072.25</c:v>
                </c:pt>
                <c:pt idx="3">
                  <c:v>2144219.9900000002</c:v>
                </c:pt>
                <c:pt idx="4">
                  <c:v>2382989.9500000002</c:v>
                </c:pt>
                <c:pt idx="5">
                  <c:v>14035568.330000006</c:v>
                </c:pt>
              </c:numCache>
            </c:numRef>
          </c:val>
        </c:ser>
        <c:ser>
          <c:idx val="1"/>
          <c:order val="1"/>
          <c:cat>
            <c:strRef>
              <c:f>'3º Trimestre'!$B$6:$B$12</c:f>
              <c:strCache>
                <c:ptCount val="6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SERVICOS DE ENERGIA ELETRICA</c:v>
                </c:pt>
                <c:pt idx="4">
                  <c:v>BOLSAS DE ESTUDO NO PAIS</c:v>
                </c:pt>
                <c:pt idx="5">
                  <c:v>OUTROS</c:v>
                </c:pt>
              </c:strCache>
            </c:strRef>
          </c:cat>
          <c:val>
            <c:numRef>
              <c:f>'3º Trimestre'!$D$6:$D$12</c:f>
              <c:numCache>
                <c:formatCode>0.00%</c:formatCode>
                <c:ptCount val="7"/>
                <c:pt idx="0">
                  <c:v>9.0135373702498411E-2</c:v>
                </c:pt>
                <c:pt idx="1">
                  <c:v>0.10618061010681251</c:v>
                </c:pt>
                <c:pt idx="2">
                  <c:v>7.8770675484322678E-2</c:v>
                </c:pt>
                <c:pt idx="3">
                  <c:v>8.3736047134299538E-2</c:v>
                </c:pt>
                <c:pt idx="4">
                  <c:v>9.3060488058299515E-2</c:v>
                </c:pt>
                <c:pt idx="5">
                  <c:v>0.5481168055137674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view3D>
      <c:rotX val="30"/>
      <c:rotY val="18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96825396825375E-3"/>
          <c:y val="0.10953703703703704"/>
          <c:w val="0.99596031746031743"/>
          <c:h val="0.89046296296296301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9.7498800537797956E-2"/>
                  <c:y val="-8.374394882434300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6.1726953026210833E-3"/>
                  <c:y val="-2.024737127499056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'3º Trimestre'!$B$17:$B$21</c:f>
              <c:strCache>
                <c:ptCount val="4"/>
                <c:pt idx="0">
                  <c:v>CONTRIBUICAO PATRONAL PARA O RPPS</c:v>
                </c:pt>
                <c:pt idx="1">
                  <c:v>VENCIMENTOS E SALARIOS</c:v>
                </c:pt>
                <c:pt idx="2">
                  <c:v>GRATIFICACAO POR EXERCICIO DE CARGO EFETIVO</c:v>
                </c:pt>
                <c:pt idx="3">
                  <c:v>OUTROS</c:v>
                </c:pt>
              </c:strCache>
            </c:strRef>
          </c:cat>
          <c:val>
            <c:numRef>
              <c:f>'3º Trimestre'!$C$17:$C$21</c:f>
              <c:numCache>
                <c:formatCode>_-"R$"\ * #,##0.00_-;\-"R$"\ * #,##0.00_-;_-"R$"\ * "-"??_-;_-@_-</c:formatCode>
                <c:ptCount val="5"/>
                <c:pt idx="0">
                  <c:v>26697691.800000001</c:v>
                </c:pt>
                <c:pt idx="1">
                  <c:v>66801475.969999999</c:v>
                </c:pt>
                <c:pt idx="2">
                  <c:v>56736100.649999999</c:v>
                </c:pt>
                <c:pt idx="3">
                  <c:v>38752206.939999998</c:v>
                </c:pt>
              </c:numCache>
            </c:numRef>
          </c:val>
        </c:ser>
        <c:ser>
          <c:idx val="1"/>
          <c:order val="1"/>
          <c:cat>
            <c:strRef>
              <c:f>'3º Trimestre'!$B$17:$B$21</c:f>
              <c:strCache>
                <c:ptCount val="4"/>
                <c:pt idx="0">
                  <c:v>CONTRIBUICAO PATRONAL PARA O RPPS</c:v>
                </c:pt>
                <c:pt idx="1">
                  <c:v>VENCIMENTOS E SALARIOS</c:v>
                </c:pt>
                <c:pt idx="2">
                  <c:v>GRATIFICACAO POR EXERCICIO DE CARGO EFETIVO</c:v>
                </c:pt>
                <c:pt idx="3">
                  <c:v>OUTROS</c:v>
                </c:pt>
              </c:strCache>
            </c:strRef>
          </c:cat>
          <c:val>
            <c:numRef>
              <c:f>'3º Trimestre'!$D$17:$D$21</c:f>
              <c:numCache>
                <c:formatCode>0.00%</c:formatCode>
                <c:ptCount val="5"/>
                <c:pt idx="0">
                  <c:v>0.14126699004335544</c:v>
                </c:pt>
                <c:pt idx="1">
                  <c:v>0.35347038655736662</c:v>
                </c:pt>
                <c:pt idx="2">
                  <c:v>0.30021090308722354</c:v>
                </c:pt>
                <c:pt idx="3">
                  <c:v>0.20505172031205443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view3D>
      <c:rotX val="30"/>
      <c:rotY val="24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0238095238095236E-3"/>
          <c:y val="9.1898148148148145E-2"/>
          <c:w val="0.99797619047619046"/>
          <c:h val="0.90439814814814823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4.6669365079365081E-2"/>
                  <c:y val="-1.77925925925925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2678"/>
                  <c:y val="9.935667079719123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0083234093432221"/>
                  <c:y val="0.268305957514652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9.3903333333333339E-2"/>
                  <c:y val="-0.14816294919454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'3º Trimestre'!$B$28:$B$35</c:f>
              <c:strCache>
                <c:ptCount val="6"/>
                <c:pt idx="0">
                  <c:v>OBRAS EM ANDAMENTO</c:v>
                </c:pt>
                <c:pt idx="1">
                  <c:v>INSTALACOES</c:v>
                </c:pt>
                <c:pt idx="2">
                  <c:v>MATERIAL DE TIC (PERMANENTE)</c:v>
                </c:pt>
                <c:pt idx="3">
                  <c:v>EQUIPAMENTOS DE TIC - COMPUTADORES</c:v>
                </c:pt>
                <c:pt idx="4">
                  <c:v>MOBILIARIO EM GERAL</c:v>
                </c:pt>
                <c:pt idx="5">
                  <c:v>OUTROS</c:v>
                </c:pt>
              </c:strCache>
            </c:strRef>
          </c:cat>
          <c:val>
            <c:numRef>
              <c:f>'3º Trimestre'!$C$28:$C$35</c:f>
              <c:numCache>
                <c:formatCode>_-"R$"\ * #,##0.00_-;\-"R$"\ * #,##0.00_-;_-"R$"\ * "-"??_-;_-@_-</c:formatCode>
                <c:ptCount val="8"/>
                <c:pt idx="0">
                  <c:v>557219.32000000007</c:v>
                </c:pt>
                <c:pt idx="1">
                  <c:v>282295.99</c:v>
                </c:pt>
                <c:pt idx="2">
                  <c:v>380669.77</c:v>
                </c:pt>
                <c:pt idx="3">
                  <c:v>222735.5</c:v>
                </c:pt>
                <c:pt idx="4">
                  <c:v>468115.37</c:v>
                </c:pt>
                <c:pt idx="5">
                  <c:v>1604585.560000001</c:v>
                </c:pt>
              </c:numCache>
            </c:numRef>
          </c:val>
        </c:ser>
        <c:ser>
          <c:idx val="1"/>
          <c:order val="1"/>
          <c:cat>
            <c:strRef>
              <c:f>'3º Trimestre'!$B$28:$B$35</c:f>
              <c:strCache>
                <c:ptCount val="6"/>
                <c:pt idx="0">
                  <c:v>OBRAS EM ANDAMENTO</c:v>
                </c:pt>
                <c:pt idx="1">
                  <c:v>INSTALACOES</c:v>
                </c:pt>
                <c:pt idx="2">
                  <c:v>MATERIAL DE TIC (PERMANENTE)</c:v>
                </c:pt>
                <c:pt idx="3">
                  <c:v>EQUIPAMENTOS DE TIC - COMPUTADORES</c:v>
                </c:pt>
                <c:pt idx="4">
                  <c:v>MOBILIARIO EM GERAL</c:v>
                </c:pt>
                <c:pt idx="5">
                  <c:v>OUTROS</c:v>
                </c:pt>
              </c:strCache>
            </c:strRef>
          </c:cat>
          <c:val>
            <c:numRef>
              <c:f>'3º Trimestre'!$D$28:$D$35</c:f>
              <c:numCache>
                <c:formatCode>0.00%</c:formatCode>
                <c:ptCount val="8"/>
                <c:pt idx="0">
                  <c:v>0.15849809725393332</c:v>
                </c:pt>
                <c:pt idx="1">
                  <c:v>8.0297605756769849E-2</c:v>
                </c:pt>
                <c:pt idx="2">
                  <c:v>0.10827950873471584</c:v>
                </c:pt>
                <c:pt idx="3">
                  <c:v>6.3355938449699584E-2</c:v>
                </c:pt>
                <c:pt idx="4">
                  <c:v>0.133152948537967</c:v>
                </c:pt>
                <c:pt idx="5">
                  <c:v>0.45641590126691439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view3D>
      <c:rotX val="80"/>
      <c:rotY val="27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365079365079362E-6"/>
          <c:y val="2.1546296854484362E-3"/>
          <c:w val="0.99797619047619046"/>
          <c:h val="0.90439814814814823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15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explosion val="19"/>
            <c:spPr>
              <a:solidFill>
                <a:schemeClr val="accent5"/>
              </a:solidFill>
            </c:spPr>
          </c:dPt>
          <c:dPt>
            <c:idx val="2"/>
            <c:bubble3D val="0"/>
            <c:spPr>
              <a:solidFill>
                <a:schemeClr val="accent6"/>
              </a:solidFill>
            </c:spPr>
          </c:dPt>
          <c:dLbls>
            <c:dLbl>
              <c:idx val="0"/>
              <c:layout>
                <c:manualLayout>
                  <c:x val="0.1669315873015873"/>
                  <c:y val="8.172864930345245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9148333333333326"/>
                  <c:y val="-0.1979471027660003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5.9563650793650801E-2"/>
                  <c:y val="5.38687664041994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5.6938968253968256E-2"/>
                  <c:y val="-0.3272745370370370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9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'3º Trimestre'!$P$6:$P$8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'3º Trimestre'!$Q$6:$Q$8</c:f>
              <c:numCache>
                <c:formatCode>_-"R$"\ * #,##0.00_-;\-"R$"\ * #,##0.00_-;_-"R$"\ * "-"??_-;_-@_-</c:formatCode>
                <c:ptCount val="3"/>
                <c:pt idx="0">
                  <c:v>25606892.890000004</c:v>
                </c:pt>
                <c:pt idx="1">
                  <c:v>188987475.35999998</c:v>
                </c:pt>
                <c:pt idx="2">
                  <c:v>3515621.5100000012</c:v>
                </c:pt>
              </c:numCache>
            </c:numRef>
          </c:val>
        </c:ser>
        <c:ser>
          <c:idx val="1"/>
          <c:order val="1"/>
          <c:cat>
            <c:strRef>
              <c:f>'3º Trimestre'!$P$6:$P$8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'3º Trimestre'!$R$6:$R$8</c:f>
              <c:numCache>
                <c:formatCode>0.00%</c:formatCode>
                <c:ptCount val="3"/>
                <c:pt idx="0">
                  <c:v>0.11740357659993871</c:v>
                </c:pt>
                <c:pt idx="1">
                  <c:v>0.86647785169287606</c:v>
                </c:pt>
                <c:pt idx="2">
                  <c:v>1.6118571707185253E-2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94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25396825396827E-2"/>
          <c:y val="9.1898148148148145E-2"/>
          <c:w val="0.91129365079365077"/>
          <c:h val="0.82623724363734041"/>
        </c:manualLayout>
      </c:layout>
      <c:pie3DChart>
        <c:varyColors val="1"/>
        <c:ser>
          <c:idx val="0"/>
          <c:order val="0"/>
          <c:explosion val="15"/>
          <c:dLbls>
            <c:dLbl>
              <c:idx val="5"/>
              <c:layout>
                <c:manualLayout>
                  <c:x val="3.8301587301587302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'3º Trimestre'!$B$41:$B$51</c:f>
              <c:strCache>
                <c:ptCount val="11"/>
                <c:pt idx="0">
                  <c:v>REITORIA</c:v>
                </c:pt>
                <c:pt idx="1">
                  <c:v>SANTO AUGUSTO</c:v>
                </c:pt>
                <c:pt idx="2">
                  <c:v>ALEGRETE</c:v>
                </c:pt>
                <c:pt idx="3">
                  <c:v>SÃO VICENTE DO SUL</c:v>
                </c:pt>
                <c:pt idx="4">
                  <c:v>JÚLIO DE CASTILHOS</c:v>
                </c:pt>
                <c:pt idx="5">
                  <c:v>SÃO BORJA</c:v>
                </c:pt>
                <c:pt idx="6">
                  <c:v>SANTA ROSA</c:v>
                </c:pt>
                <c:pt idx="7">
                  <c:v>PANAMBI</c:v>
                </c:pt>
                <c:pt idx="8">
                  <c:v>JAGUARI</c:v>
                </c:pt>
                <c:pt idx="9">
                  <c:v>SANTO ÂNGELO</c:v>
                </c:pt>
                <c:pt idx="10">
                  <c:v>FREDERICO WESTPHALEN</c:v>
                </c:pt>
              </c:strCache>
            </c:strRef>
          </c:cat>
          <c:val>
            <c:numRef>
              <c:f>'3º Trimestre'!$C$41:$C$51</c:f>
              <c:numCache>
                <c:formatCode>_-"R$"\ * #,##0.00_-;\-"R$"\ * #,##0.00_-;_-"R$"\ * "-"??_-;_-@_-</c:formatCode>
                <c:ptCount val="11"/>
                <c:pt idx="0">
                  <c:v>4222001.4700000007</c:v>
                </c:pt>
                <c:pt idx="1">
                  <c:v>1369420.4400000002</c:v>
                </c:pt>
                <c:pt idx="2">
                  <c:v>3931907.3999999994</c:v>
                </c:pt>
                <c:pt idx="3">
                  <c:v>4117979.18</c:v>
                </c:pt>
                <c:pt idx="4">
                  <c:v>2209336.12</c:v>
                </c:pt>
                <c:pt idx="5">
                  <c:v>2128092.34</c:v>
                </c:pt>
                <c:pt idx="6">
                  <c:v>1688770.44</c:v>
                </c:pt>
                <c:pt idx="7">
                  <c:v>1313098.8800000004</c:v>
                </c:pt>
                <c:pt idx="8">
                  <c:v>1285756.51</c:v>
                </c:pt>
                <c:pt idx="9">
                  <c:v>1029772.41</c:v>
                </c:pt>
                <c:pt idx="10">
                  <c:v>2310757.7000000002</c:v>
                </c:pt>
              </c:numCache>
            </c:numRef>
          </c:val>
        </c:ser>
        <c:ser>
          <c:idx val="1"/>
          <c:order val="1"/>
          <c:cat>
            <c:strRef>
              <c:f>'3º Trimestre'!$B$41:$B$51</c:f>
              <c:strCache>
                <c:ptCount val="11"/>
                <c:pt idx="0">
                  <c:v>REITORIA</c:v>
                </c:pt>
                <c:pt idx="1">
                  <c:v>SANTO AUGUSTO</c:v>
                </c:pt>
                <c:pt idx="2">
                  <c:v>ALEGRETE</c:v>
                </c:pt>
                <c:pt idx="3">
                  <c:v>SÃO VICENTE DO SUL</c:v>
                </c:pt>
                <c:pt idx="4">
                  <c:v>JÚLIO DE CASTILHOS</c:v>
                </c:pt>
                <c:pt idx="5">
                  <c:v>SÃO BORJA</c:v>
                </c:pt>
                <c:pt idx="6">
                  <c:v>SANTA ROSA</c:v>
                </c:pt>
                <c:pt idx="7">
                  <c:v>PANAMBI</c:v>
                </c:pt>
                <c:pt idx="8">
                  <c:v>JAGUARI</c:v>
                </c:pt>
                <c:pt idx="9">
                  <c:v>SANTO ÂNGELO</c:v>
                </c:pt>
                <c:pt idx="10">
                  <c:v>FREDERICO WESTPHALEN</c:v>
                </c:pt>
              </c:strCache>
            </c:strRef>
          </c:cat>
          <c:val>
            <c:numRef>
              <c:f>'3º Trimestre'!$D$41:$D$51</c:f>
              <c:numCache>
                <c:formatCode>0.00%</c:formatCode>
                <c:ptCount val="11"/>
                <c:pt idx="0">
                  <c:v>0.16487753856496878</c:v>
                </c:pt>
                <c:pt idx="1">
                  <c:v>5.3478586640036511E-2</c:v>
                </c:pt>
                <c:pt idx="2">
                  <c:v>0.15354878926117141</c:v>
                </c:pt>
                <c:pt idx="3">
                  <c:v>0.16081526164418614</c:v>
                </c:pt>
                <c:pt idx="4">
                  <c:v>8.6278961273852525E-2</c:v>
                </c:pt>
                <c:pt idx="5">
                  <c:v>8.3106230386548061E-2</c:v>
                </c:pt>
                <c:pt idx="6">
                  <c:v>6.5949838086740237E-2</c:v>
                </c:pt>
                <c:pt idx="7">
                  <c:v>5.1279117917222644E-2</c:v>
                </c:pt>
                <c:pt idx="8">
                  <c:v>5.0211344090954249E-2</c:v>
                </c:pt>
                <c:pt idx="9">
                  <c:v>4.0214656827894428E-2</c:v>
                </c:pt>
                <c:pt idx="10">
                  <c:v>9.0239675306424877E-2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84668</xdr:colOff>
      <xdr:row>1</xdr:row>
      <xdr:rowOff>95249</xdr:rowOff>
    </xdr:from>
    <xdr:to>
      <xdr:col>14</xdr:col>
      <xdr:colOff>246335</xdr:colOff>
      <xdr:row>12</xdr:row>
      <xdr:rowOff>95250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12</xdr:row>
      <xdr:rowOff>137583</xdr:rowOff>
    </xdr:from>
    <xdr:to>
      <xdr:col>14</xdr:col>
      <xdr:colOff>161667</xdr:colOff>
      <xdr:row>23</xdr:row>
      <xdr:rowOff>137583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52916</xdr:colOff>
      <xdr:row>24</xdr:row>
      <xdr:rowOff>84667</xdr:rowOff>
    </xdr:from>
    <xdr:to>
      <xdr:col>14</xdr:col>
      <xdr:colOff>214583</xdr:colOff>
      <xdr:row>36</xdr:row>
      <xdr:rowOff>84717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465666</xdr:colOff>
      <xdr:row>9</xdr:row>
      <xdr:rowOff>42332</xdr:rowOff>
    </xdr:from>
    <xdr:to>
      <xdr:col>18</xdr:col>
      <xdr:colOff>362749</xdr:colOff>
      <xdr:row>37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9" name="Imagem 8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0"/>
          <a:ext cx="2846918" cy="740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244928</xdr:colOff>
      <xdr:row>37</xdr:row>
      <xdr:rowOff>105834</xdr:rowOff>
    </xdr:from>
    <xdr:to>
      <xdr:col>15</xdr:col>
      <xdr:colOff>11987</xdr:colOff>
      <xdr:row>54</xdr:row>
      <xdr:rowOff>31750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0"/>
          <a:ext cx="2846918" cy="751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tabSelected="1" zoomScale="70" zoomScaleNormal="70" workbookViewId="0">
      <selection activeCell="Q9" sqref="Q9"/>
    </sheetView>
  </sheetViews>
  <sheetFormatPr defaultRowHeight="12.75" x14ac:dyDescent="0.2"/>
  <cols>
    <col min="2" max="2" width="48.7109375" style="7" bestFit="1" customWidth="1"/>
    <col min="3" max="3" width="24.85546875" customWidth="1"/>
    <col min="4" max="4" width="13.140625" customWidth="1"/>
    <col min="5" max="5" width="5.28515625" customWidth="1"/>
    <col min="6" max="6" width="5.42578125" customWidth="1"/>
    <col min="14" max="14" width="7.85546875" customWidth="1"/>
    <col min="15" max="15" width="4.42578125" customWidth="1"/>
    <col min="16" max="16" width="48.7109375" style="7" customWidth="1"/>
    <col min="17" max="17" width="24.85546875" customWidth="1"/>
    <col min="18" max="18" width="13.140625" customWidth="1"/>
  </cols>
  <sheetData>
    <row r="1" spans="1:18" ht="58.5" customHeight="1" x14ac:dyDescent="0.2">
      <c r="A1" s="37"/>
      <c r="B1" s="43" t="s">
        <v>225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12.75" customHeight="1" x14ac:dyDescent="0.2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s="27" customFormat="1" ht="14.25" customHeight="1" x14ac:dyDescent="0.2">
      <c r="B3" s="44" t="s">
        <v>111</v>
      </c>
      <c r="C3" s="44"/>
      <c r="D3" s="44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44" t="s">
        <v>111</v>
      </c>
      <c r="Q3" s="44"/>
      <c r="R3" s="44"/>
    </row>
    <row r="4" spans="1:18" ht="13.5" thickBot="1" x14ac:dyDescent="0.25">
      <c r="B4" s="46" t="s">
        <v>92</v>
      </c>
      <c r="C4" s="46"/>
      <c r="D4" s="47"/>
      <c r="P4" s="48" t="s">
        <v>94</v>
      </c>
      <c r="Q4" s="48"/>
      <c r="R4" s="49"/>
    </row>
    <row r="5" spans="1:18" ht="14.25" thickTop="1" thickBot="1" x14ac:dyDescent="0.25">
      <c r="B5" s="28" t="s">
        <v>87</v>
      </c>
      <c r="C5" s="28" t="s">
        <v>88</v>
      </c>
      <c r="D5" s="17" t="s">
        <v>91</v>
      </c>
      <c r="P5" s="16" t="s">
        <v>89</v>
      </c>
      <c r="Q5" s="16" t="s">
        <v>88</v>
      </c>
      <c r="R5" s="17" t="s">
        <v>91</v>
      </c>
    </row>
    <row r="6" spans="1:18" ht="22.5" customHeight="1" thickTop="1" thickBot="1" x14ac:dyDescent="0.25">
      <c r="B6" s="18" t="str">
        <f>'Despesas Correntes'!C53</f>
        <v>APOIO ADMINISTRATIVO, TECNICO E OPERACIONAL</v>
      </c>
      <c r="C6" s="19">
        <f>'Despesas Correntes'!F53</f>
        <v>2308086.86</v>
      </c>
      <c r="D6" s="20">
        <f>'Despesas Correntes'!G53</f>
        <v>9.0135373702498411E-2</v>
      </c>
      <c r="P6" s="18" t="str">
        <f>B4</f>
        <v>DESPESAS CORRENTES</v>
      </c>
      <c r="Q6" s="19">
        <f>C13</f>
        <v>25606892.890000004</v>
      </c>
      <c r="R6" s="20">
        <f>Q6/$Q$9</f>
        <v>0.11740357659993871</v>
      </c>
    </row>
    <row r="7" spans="1:18" ht="14.25" thickTop="1" thickBot="1" x14ac:dyDescent="0.25">
      <c r="B7" s="18" t="str">
        <f>'Despesas Correntes'!C54</f>
        <v>LIMPEZA E CONSERVACAO</v>
      </c>
      <c r="C7" s="19">
        <f>'Despesas Correntes'!F54</f>
        <v>2718955.51</v>
      </c>
      <c r="D7" s="20">
        <f>'Despesas Correntes'!G54</f>
        <v>0.10618061010681251</v>
      </c>
      <c r="P7" s="18" t="str">
        <f>B15</f>
        <v>FOLHA</v>
      </c>
      <c r="Q7" s="19">
        <f>C24</f>
        <v>188987475.35999998</v>
      </c>
      <c r="R7" s="20">
        <f>Q7/$Q$9</f>
        <v>0.86647785169287606</v>
      </c>
    </row>
    <row r="8" spans="1:18" ht="14.25" thickTop="1" thickBot="1" x14ac:dyDescent="0.25">
      <c r="B8" s="18" t="str">
        <f>'Despesas Correntes'!C55</f>
        <v>VIGILANCIA OSTENSIVA</v>
      </c>
      <c r="C8" s="19">
        <f>'Despesas Correntes'!F55</f>
        <v>2017072.25</v>
      </c>
      <c r="D8" s="20">
        <f>'Despesas Correntes'!G55</f>
        <v>7.8770675484322678E-2</v>
      </c>
      <c r="P8" s="18" t="str">
        <f>B26</f>
        <v>INVESTIMENTOS</v>
      </c>
      <c r="Q8" s="19">
        <f>C36</f>
        <v>3515621.5100000012</v>
      </c>
      <c r="R8" s="20">
        <f>Q8/$Q$9</f>
        <v>1.6118571707185253E-2</v>
      </c>
    </row>
    <row r="9" spans="1:18" ht="14.25" thickTop="1" thickBot="1" x14ac:dyDescent="0.25">
      <c r="B9" s="18" t="str">
        <f>'Despesas Correntes'!C76</f>
        <v>SERVICOS DE ENERGIA ELETRICA</v>
      </c>
      <c r="C9" s="19">
        <f>'Despesas Correntes'!F76</f>
        <v>2144219.9900000002</v>
      </c>
      <c r="D9" s="20">
        <f>'Despesas Correntes'!G76</f>
        <v>8.3736047134299538E-2</v>
      </c>
      <c r="P9" s="21" t="s">
        <v>94</v>
      </c>
      <c r="Q9" s="22">
        <f>SUM(Q6:Q8)</f>
        <v>218109989.75999999</v>
      </c>
      <c r="R9" s="34">
        <f>SUM(R6:R8)</f>
        <v>1</v>
      </c>
    </row>
    <row r="10" spans="1:18" ht="14.25" thickTop="1" thickBot="1" x14ac:dyDescent="0.25">
      <c r="B10" s="18" t="str">
        <f>'Despesas Correntes'!C123</f>
        <v>BOLSAS DE ESTUDO NO PAIS</v>
      </c>
      <c r="C10" s="19">
        <f>'Despesas Correntes'!F123</f>
        <v>2382989.9500000002</v>
      </c>
      <c r="D10" s="20">
        <f>'Despesas Correntes'!G123</f>
        <v>9.3060488058299515E-2</v>
      </c>
    </row>
    <row r="11" spans="1:18" ht="14.25" thickTop="1" thickBot="1" x14ac:dyDescent="0.25">
      <c r="B11" s="18" t="s">
        <v>93</v>
      </c>
      <c r="C11" s="19">
        <f>'Despesas Correntes'!F151-(SUM(C6:C10))</f>
        <v>14035568.330000006</v>
      </c>
      <c r="D11" s="20">
        <f>C11/C13</f>
        <v>0.5481168055137674</v>
      </c>
    </row>
    <row r="12" spans="1:18" ht="14.25" thickTop="1" thickBot="1" x14ac:dyDescent="0.25">
      <c r="B12" s="18"/>
      <c r="C12" s="19"/>
      <c r="D12" s="20"/>
    </row>
    <row r="13" spans="1:18" ht="13.5" thickTop="1" x14ac:dyDescent="0.2">
      <c r="B13" s="23" t="s">
        <v>94</v>
      </c>
      <c r="C13" s="22">
        <f>SUM(C6:C12)</f>
        <v>25606892.890000004</v>
      </c>
      <c r="D13" s="38">
        <f>SUM(D6:D12)</f>
        <v>1</v>
      </c>
    </row>
    <row r="15" spans="1:18" ht="13.5" thickBot="1" x14ac:dyDescent="0.25">
      <c r="B15" s="46" t="s">
        <v>95</v>
      </c>
      <c r="C15" s="46"/>
      <c r="D15" s="47"/>
    </row>
    <row r="16" spans="1:18" ht="14.25" thickTop="1" thickBot="1" x14ac:dyDescent="0.25">
      <c r="B16" s="28" t="s">
        <v>87</v>
      </c>
      <c r="C16" s="28" t="s">
        <v>88</v>
      </c>
      <c r="D16" s="17" t="s">
        <v>91</v>
      </c>
    </row>
    <row r="17" spans="2:4" ht="14.25" thickTop="1" thickBot="1" x14ac:dyDescent="0.25">
      <c r="B17" s="18" t="str">
        <f>Folha!D14</f>
        <v>CONTRIBUICAO PATRONAL PARA O RPPS</v>
      </c>
      <c r="C17" s="19">
        <f>Folha!G14</f>
        <v>26697691.800000001</v>
      </c>
      <c r="D17" s="20">
        <f>Folha!H14</f>
        <v>0.14126699004335544</v>
      </c>
    </row>
    <row r="18" spans="2:4" ht="14.25" thickTop="1" thickBot="1" x14ac:dyDescent="0.25">
      <c r="B18" s="18" t="str">
        <f>Folha!D23</f>
        <v>VENCIMENTOS E SALARIOS</v>
      </c>
      <c r="C18" s="19">
        <f>Folha!G23</f>
        <v>66801475.969999999</v>
      </c>
      <c r="D18" s="20">
        <f>Folha!H23</f>
        <v>0.35347038655736662</v>
      </c>
    </row>
    <row r="19" spans="2:4" ht="22.5" customHeight="1" thickTop="1" thickBot="1" x14ac:dyDescent="0.25">
      <c r="B19" s="18" t="str">
        <f>Folha!D31</f>
        <v>GRATIFICACAO POR EXERCICIO DE CARGO EFETIVO</v>
      </c>
      <c r="C19" s="19">
        <f>Folha!G31</f>
        <v>56736100.649999999</v>
      </c>
      <c r="D19" s="20">
        <f>Folha!H31</f>
        <v>0.30021090308722354</v>
      </c>
    </row>
    <row r="20" spans="2:4" ht="14.25" thickTop="1" thickBot="1" x14ac:dyDescent="0.25">
      <c r="B20" s="18" t="s">
        <v>93</v>
      </c>
      <c r="C20" s="19">
        <f>Folha!G55-(SUM('3º Trimestre'!C17:C19))</f>
        <v>38752206.939999998</v>
      </c>
      <c r="D20" s="20">
        <f>C20/C24</f>
        <v>0.20505172031205443</v>
      </c>
    </row>
    <row r="21" spans="2:4" ht="14.25" thickTop="1" thickBot="1" x14ac:dyDescent="0.25">
      <c r="B21" s="18"/>
      <c r="C21" s="19"/>
      <c r="D21" s="20"/>
    </row>
    <row r="22" spans="2:4" ht="14.25" thickTop="1" thickBot="1" x14ac:dyDescent="0.25">
      <c r="B22" s="18"/>
      <c r="C22" s="19"/>
      <c r="D22" s="20"/>
    </row>
    <row r="23" spans="2:4" ht="14.25" thickTop="1" thickBot="1" x14ac:dyDescent="0.25">
      <c r="B23" s="18"/>
      <c r="C23" s="19"/>
      <c r="D23" s="20"/>
    </row>
    <row r="24" spans="2:4" ht="13.5" thickTop="1" x14ac:dyDescent="0.2">
      <c r="B24" s="23" t="s">
        <v>94</v>
      </c>
      <c r="C24" s="22">
        <f>SUM(C17:C23)</f>
        <v>188987475.35999998</v>
      </c>
      <c r="D24" s="38">
        <f>SUM(D17:D23)</f>
        <v>1</v>
      </c>
    </row>
    <row r="26" spans="2:4" ht="13.5" thickBot="1" x14ac:dyDescent="0.25">
      <c r="B26" s="46" t="s">
        <v>96</v>
      </c>
      <c r="C26" s="46"/>
      <c r="D26" s="47"/>
    </row>
    <row r="27" spans="2:4" ht="14.25" thickTop="1" thickBot="1" x14ac:dyDescent="0.25">
      <c r="B27" s="28" t="s">
        <v>87</v>
      </c>
      <c r="C27" s="28" t="s">
        <v>88</v>
      </c>
      <c r="D27" s="17" t="s">
        <v>91</v>
      </c>
    </row>
    <row r="28" spans="2:4" ht="14.25" thickTop="1" thickBot="1" x14ac:dyDescent="0.25">
      <c r="B28" s="18" t="str">
        <f>Investimentos!C10</f>
        <v>OBRAS EM ANDAMENTO</v>
      </c>
      <c r="C28" s="19">
        <f>Investimentos!F10</f>
        <v>557219.32000000007</v>
      </c>
      <c r="D28" s="20">
        <f>Investimentos!G10</f>
        <v>0.15849809725393332</v>
      </c>
    </row>
    <row r="29" spans="2:4" ht="14.25" thickTop="1" thickBot="1" x14ac:dyDescent="0.25">
      <c r="B29" s="18" t="str">
        <f>Investimentos!C11</f>
        <v>INSTALACOES</v>
      </c>
      <c r="C29" s="19">
        <f>Investimentos!F11</f>
        <v>282295.99</v>
      </c>
      <c r="D29" s="20">
        <f>Investimentos!G11</f>
        <v>8.0297605756769849E-2</v>
      </c>
    </row>
    <row r="30" spans="2:4" ht="14.25" thickTop="1" thickBot="1" x14ac:dyDescent="0.25">
      <c r="B30" s="18" t="str">
        <f>Investimentos!C20</f>
        <v>MATERIAL DE TIC (PERMANENTE)</v>
      </c>
      <c r="C30" s="19">
        <f>Investimentos!F20</f>
        <v>380669.77</v>
      </c>
      <c r="D30" s="20">
        <f>Investimentos!G20</f>
        <v>0.10827950873471584</v>
      </c>
    </row>
    <row r="31" spans="2:4" ht="14.25" thickTop="1" thickBot="1" x14ac:dyDescent="0.25">
      <c r="B31" s="18" t="str">
        <f>Investimentos!C25</f>
        <v>EQUIPAMENTOS DE TIC - COMPUTADORES</v>
      </c>
      <c r="C31" s="19">
        <f>Investimentos!F25</f>
        <v>222735.5</v>
      </c>
      <c r="D31" s="20">
        <f>Investimentos!G25</f>
        <v>6.3355938449699584E-2</v>
      </c>
    </row>
    <row r="32" spans="2:4" ht="14.25" thickTop="1" thickBot="1" x14ac:dyDescent="0.25">
      <c r="B32" s="18" t="str">
        <f>Investimentos!C26</f>
        <v>MOBILIARIO EM GERAL</v>
      </c>
      <c r="C32" s="19">
        <f>Investimentos!F26</f>
        <v>468115.37</v>
      </c>
      <c r="D32" s="20">
        <f>Investimentos!G26</f>
        <v>0.133152948537967</v>
      </c>
    </row>
    <row r="33" spans="2:4" ht="14.25" thickTop="1" thickBot="1" x14ac:dyDescent="0.25">
      <c r="B33" s="18" t="s">
        <v>93</v>
      </c>
      <c r="C33" s="19">
        <f>Investimentos!F35-(SUM('3º Trimestre'!C28:C32))</f>
        <v>1604585.560000001</v>
      </c>
      <c r="D33" s="20">
        <f>C33/C36</f>
        <v>0.45641590126691439</v>
      </c>
    </row>
    <row r="34" spans="2:4" ht="14.25" thickTop="1" thickBot="1" x14ac:dyDescent="0.25">
      <c r="B34" s="18"/>
      <c r="C34" s="19"/>
      <c r="D34" s="20"/>
    </row>
    <row r="35" spans="2:4" ht="14.25" thickTop="1" thickBot="1" x14ac:dyDescent="0.25">
      <c r="B35" s="18"/>
      <c r="C35" s="19"/>
      <c r="D35" s="20"/>
    </row>
    <row r="36" spans="2:4" ht="13.5" thickTop="1" x14ac:dyDescent="0.2">
      <c r="B36" s="23" t="s">
        <v>94</v>
      </c>
      <c r="C36" s="22">
        <f>SUM(C28:C35)</f>
        <v>3515621.5100000012</v>
      </c>
      <c r="D36" s="38">
        <f>SUM(D28:D35)</f>
        <v>1</v>
      </c>
    </row>
    <row r="38" spans="2:4" ht="15.75" x14ac:dyDescent="0.2">
      <c r="B38" s="45" t="s">
        <v>110</v>
      </c>
      <c r="C38" s="45"/>
      <c r="D38" s="45"/>
    </row>
    <row r="39" spans="2:4" ht="13.5" thickBot="1" x14ac:dyDescent="0.25">
      <c r="B39" s="46" t="s">
        <v>123</v>
      </c>
      <c r="C39" s="46"/>
      <c r="D39" s="47"/>
    </row>
    <row r="40" spans="2:4" ht="14.25" thickTop="1" thickBot="1" x14ac:dyDescent="0.25">
      <c r="B40" s="30" t="s">
        <v>87</v>
      </c>
      <c r="C40" s="30" t="s">
        <v>88</v>
      </c>
      <c r="D40" s="17" t="s">
        <v>91</v>
      </c>
    </row>
    <row r="41" spans="2:4" ht="14.25" thickTop="1" thickBot="1" x14ac:dyDescent="0.25">
      <c r="B41" s="18" t="s">
        <v>112</v>
      </c>
      <c r="C41" s="19">
        <f>Reitoria!F65</f>
        <v>4222001.4700000007</v>
      </c>
      <c r="D41" s="20">
        <f>C41/$C$52</f>
        <v>0.16487753856496878</v>
      </c>
    </row>
    <row r="42" spans="2:4" ht="14.25" thickTop="1" thickBot="1" x14ac:dyDescent="0.25">
      <c r="B42" s="18" t="s">
        <v>113</v>
      </c>
      <c r="C42" s="19">
        <f>'Santo Augusto'!F52</f>
        <v>1369420.4400000002</v>
      </c>
      <c r="D42" s="20">
        <f t="shared" ref="D42:D51" si="0">C42/$C$52</f>
        <v>5.3478586640036511E-2</v>
      </c>
    </row>
    <row r="43" spans="2:4" ht="14.25" thickTop="1" thickBot="1" x14ac:dyDescent="0.25">
      <c r="B43" s="18" t="s">
        <v>114</v>
      </c>
      <c r="C43" s="19">
        <f>Alegrete!F56</f>
        <v>3931907.3999999994</v>
      </c>
      <c r="D43" s="20">
        <f t="shared" si="0"/>
        <v>0.15354878926117141</v>
      </c>
    </row>
    <row r="44" spans="2:4" ht="14.25" thickTop="1" thickBot="1" x14ac:dyDescent="0.25">
      <c r="B44" s="18" t="s">
        <v>115</v>
      </c>
      <c r="C44" s="19">
        <f>'São Vicente do Sul'!F61</f>
        <v>4117979.18</v>
      </c>
      <c r="D44" s="20">
        <f t="shared" si="0"/>
        <v>0.16081526164418614</v>
      </c>
    </row>
    <row r="45" spans="2:4" ht="14.25" thickTop="1" thickBot="1" x14ac:dyDescent="0.25">
      <c r="B45" s="18" t="s">
        <v>116</v>
      </c>
      <c r="C45" s="19">
        <f>'Júlio de Castilhos'!F59</f>
        <v>2209336.12</v>
      </c>
      <c r="D45" s="20">
        <f t="shared" si="0"/>
        <v>8.6278961273852525E-2</v>
      </c>
    </row>
    <row r="46" spans="2:4" ht="14.25" thickTop="1" thickBot="1" x14ac:dyDescent="0.25">
      <c r="B46" s="18" t="s">
        <v>117</v>
      </c>
      <c r="C46" s="19">
        <f>'São Borja'!F53</f>
        <v>2128092.34</v>
      </c>
      <c r="D46" s="20">
        <f t="shared" si="0"/>
        <v>8.3106230386548061E-2</v>
      </c>
    </row>
    <row r="47" spans="2:4" ht="14.25" thickTop="1" thickBot="1" x14ac:dyDescent="0.25">
      <c r="B47" s="18" t="s">
        <v>118</v>
      </c>
      <c r="C47" s="19">
        <f>'Santa Rosa'!F49</f>
        <v>1688770.44</v>
      </c>
      <c r="D47" s="20">
        <f t="shared" si="0"/>
        <v>6.5949838086740237E-2</v>
      </c>
    </row>
    <row r="48" spans="2:4" ht="14.25" thickTop="1" thickBot="1" x14ac:dyDescent="0.25">
      <c r="B48" s="18" t="s">
        <v>119</v>
      </c>
      <c r="C48" s="19">
        <f>Panambi!F47</f>
        <v>1313098.8800000004</v>
      </c>
      <c r="D48" s="20">
        <f t="shared" si="0"/>
        <v>5.1279117917222644E-2</v>
      </c>
    </row>
    <row r="49" spans="2:4" ht="14.25" thickTop="1" thickBot="1" x14ac:dyDescent="0.25">
      <c r="B49" s="18" t="s">
        <v>120</v>
      </c>
      <c r="C49" s="19">
        <f>Jaguari!F40</f>
        <v>1285756.51</v>
      </c>
      <c r="D49" s="20">
        <f t="shared" si="0"/>
        <v>5.0211344090954249E-2</v>
      </c>
    </row>
    <row r="50" spans="2:4" ht="14.25" thickTop="1" thickBot="1" x14ac:dyDescent="0.25">
      <c r="B50" s="18" t="s">
        <v>121</v>
      </c>
      <c r="C50" s="19">
        <f>'Santo Ângelo'!F49</f>
        <v>1029772.41</v>
      </c>
      <c r="D50" s="20">
        <f t="shared" si="0"/>
        <v>4.0214656827894428E-2</v>
      </c>
    </row>
    <row r="51" spans="2:4" ht="14.25" thickTop="1" thickBot="1" x14ac:dyDescent="0.25">
      <c r="B51" s="18" t="s">
        <v>122</v>
      </c>
      <c r="C51" s="19">
        <f>'Frederico Westphalen'!F51</f>
        <v>2310757.7000000002</v>
      </c>
      <c r="D51" s="20">
        <f t="shared" si="0"/>
        <v>9.0239675306424877E-2</v>
      </c>
    </row>
    <row r="52" spans="2:4" ht="13.5" thickTop="1" x14ac:dyDescent="0.2">
      <c r="B52" s="23" t="s">
        <v>94</v>
      </c>
      <c r="C52" s="22">
        <f>C13</f>
        <v>25606892.890000004</v>
      </c>
      <c r="D52" s="38">
        <f>SUM(D41:D51)</f>
        <v>0.99999999999999978</v>
      </c>
    </row>
    <row r="55" spans="2:4" x14ac:dyDescent="0.2">
      <c r="C55" s="33"/>
    </row>
  </sheetData>
  <mergeCells count="9">
    <mergeCell ref="B1:R1"/>
    <mergeCell ref="P3:R3"/>
    <mergeCell ref="B38:D38"/>
    <mergeCell ref="B3:D3"/>
    <mergeCell ref="B39:D39"/>
    <mergeCell ref="B4:D4"/>
    <mergeCell ref="B15:D15"/>
    <mergeCell ref="B26:D26"/>
    <mergeCell ref="P4:R4"/>
  </mergeCells>
  <hyperlinks>
    <hyperlink ref="P6:R6" location="'Despesas Correntes'!A1" display="'Despesas Correntes'!A1"/>
    <hyperlink ref="P7:R7" location="Folha!A1" display="Folha!A1"/>
    <hyperlink ref="P8:R8" location="Investimentos!A1" display="Investimentos!A1"/>
    <hyperlink ref="B41:D41" location="Reitoria!A1" display="REITORIA"/>
    <hyperlink ref="B42:D42" location="'Santo Augusto'!A1" display="SANTO AUGUSTO"/>
    <hyperlink ref="B43:D43" location="Alegrete!A1" display="ALEGRETE"/>
    <hyperlink ref="B44:D44" location="'São Vicente do Sul'!A1" display="SÃO VICENTE DO SUL"/>
    <hyperlink ref="B45:D45" location="'Júlio de Castilhos'!A1" display="JÚLIO DE CASTILHOS"/>
    <hyperlink ref="B46:D46" location="'São Borja'!A1" display="SÃO BORJA"/>
    <hyperlink ref="B47:D47" location="'Santa Rosa'!A1" display="SANTA ROSA"/>
    <hyperlink ref="B48:D48" location="Panambi!A1" display="PANAMBI"/>
    <hyperlink ref="B49:D49" location="Jaguari!A1" display="JAGUARI"/>
    <hyperlink ref="B50:D50" location="'Santo Ângelo'!A1" display="SANTO ÂNGELO"/>
    <hyperlink ref="B51:D51" location="'Frederico Westphalen'!A1" display="FREDERICO WESTPHALEN"/>
    <hyperlink ref="B1:G1" location="'1º Trimestre'!A1" display="DEMONSTRAÇÃO DE DOTAÇÃO ORÇAMENTÁRIA"/>
    <hyperlink ref="B1:F1" location="ANUAL!A1" display="DEMONSTRAÇÃO DE DESPESAS COM INVESTIMENTO"/>
    <hyperlink ref="B1:D1" location="'NATUREZA DE DESPESA'!A1" display="DEMONSTRAÇÃO DE DESPESAS DE CUSTEIO EMPENHADAS E PAGAS IFFAR JULHO DE 2019"/>
    <hyperlink ref="B6:D12" location="'Despesas Correntes'!A1" display="'Despesas Correntes'!A1"/>
    <hyperlink ref="B17:D23" location="Folha!A1" display="Folha!A1"/>
    <hyperlink ref="B28:D35" location="Investimentos!A1" display="Investimentos!A1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3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2" max="2" width="54.28515625" style="32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51" t="s">
        <v>225</v>
      </c>
      <c r="C1" s="51"/>
      <c r="D1" s="51"/>
      <c r="E1" s="51"/>
      <c r="F1" s="51"/>
      <c r="G1" s="51"/>
    </row>
    <row r="3" spans="2:7" ht="14.25" customHeight="1" thickBot="1" x14ac:dyDescent="0.25">
      <c r="B3" s="31" t="s">
        <v>90</v>
      </c>
      <c r="C3" s="14" t="s">
        <v>87</v>
      </c>
      <c r="D3" s="25" t="s">
        <v>109</v>
      </c>
      <c r="E3" s="15" t="s">
        <v>1</v>
      </c>
      <c r="F3" s="15" t="s">
        <v>88</v>
      </c>
      <c r="G3" s="15" t="s">
        <v>91</v>
      </c>
    </row>
    <row r="4" spans="2:7" ht="14.25" customHeight="1" thickTop="1" thickBot="1" x14ac:dyDescent="0.25">
      <c r="B4" s="50" t="s">
        <v>124</v>
      </c>
      <c r="C4" s="42" t="s">
        <v>4</v>
      </c>
      <c r="D4" s="3">
        <v>4541.18</v>
      </c>
      <c r="E4" s="4"/>
      <c r="F4" s="29">
        <f>SUM(D4,E4)</f>
        <v>4541.18</v>
      </c>
      <c r="G4" s="12">
        <f>F4/$F$53</f>
        <v>2.1339205609846802E-3</v>
      </c>
    </row>
    <row r="5" spans="2:7" ht="14.25" thickTop="1" thickBot="1" x14ac:dyDescent="0.25">
      <c r="B5" s="50"/>
      <c r="C5" s="42" t="s">
        <v>5</v>
      </c>
      <c r="D5" s="3">
        <v>27850</v>
      </c>
      <c r="E5" s="4">
        <v>1400</v>
      </c>
      <c r="F5" s="29">
        <f t="shared" ref="F5:F52" si="0">SUM(D5,E5)</f>
        <v>29250</v>
      </c>
      <c r="G5" s="12">
        <f t="shared" ref="G5:G52" si="1">F5/$F$53</f>
        <v>1.3744704329888243E-2</v>
      </c>
    </row>
    <row r="6" spans="2:7" ht="14.25" thickTop="1" thickBot="1" x14ac:dyDescent="0.25">
      <c r="B6" s="50"/>
      <c r="C6" s="42" t="s">
        <v>11</v>
      </c>
      <c r="D6" s="3">
        <v>770.64</v>
      </c>
      <c r="E6" s="4"/>
      <c r="F6" s="29">
        <f t="shared" si="0"/>
        <v>770.64</v>
      </c>
      <c r="G6" s="12">
        <f t="shared" si="1"/>
        <v>3.6212714341145557E-4</v>
      </c>
    </row>
    <row r="7" spans="2:7" ht="14.25" thickTop="1" thickBot="1" x14ac:dyDescent="0.25">
      <c r="B7" s="50"/>
      <c r="C7" s="42" t="s">
        <v>19</v>
      </c>
      <c r="D7" s="3">
        <v>10062.07</v>
      </c>
      <c r="E7" s="4">
        <v>458.4</v>
      </c>
      <c r="F7" s="29">
        <f t="shared" si="0"/>
        <v>10520.47</v>
      </c>
      <c r="G7" s="12">
        <f t="shared" si="1"/>
        <v>4.9436153696225419E-3</v>
      </c>
    </row>
    <row r="8" spans="2:7" ht="14.25" thickTop="1" thickBot="1" x14ac:dyDescent="0.25">
      <c r="B8" s="50"/>
      <c r="C8" s="42" t="s">
        <v>21</v>
      </c>
      <c r="D8" s="3">
        <v>87.78</v>
      </c>
      <c r="E8" s="4"/>
      <c r="F8" s="29">
        <f t="shared" si="0"/>
        <v>87.78</v>
      </c>
      <c r="G8" s="12">
        <f t="shared" si="1"/>
        <v>4.1248210122310768E-5</v>
      </c>
    </row>
    <row r="9" spans="2:7" ht="14.25" thickTop="1" thickBot="1" x14ac:dyDescent="0.25">
      <c r="B9" s="50"/>
      <c r="C9" s="42" t="s">
        <v>22</v>
      </c>
      <c r="D9" s="3">
        <v>485.04</v>
      </c>
      <c r="E9" s="4"/>
      <c r="F9" s="29">
        <f t="shared" si="0"/>
        <v>485.04</v>
      </c>
      <c r="G9" s="12">
        <f t="shared" si="1"/>
        <v>2.2792244062116217E-4</v>
      </c>
    </row>
    <row r="10" spans="2:7" ht="14.25" thickTop="1" thickBot="1" x14ac:dyDescent="0.25">
      <c r="B10" s="50"/>
      <c r="C10" s="42" t="s">
        <v>24</v>
      </c>
      <c r="D10" s="3">
        <v>2409.94</v>
      </c>
      <c r="E10" s="4"/>
      <c r="F10" s="29">
        <f t="shared" si="0"/>
        <v>2409.94</v>
      </c>
      <c r="G10" s="12">
        <f t="shared" si="1"/>
        <v>1.1324414616331923E-3</v>
      </c>
    </row>
    <row r="11" spans="2:7" ht="14.25" thickTop="1" thickBot="1" x14ac:dyDescent="0.25">
      <c r="B11" s="50"/>
      <c r="C11" s="42" t="s">
        <v>25</v>
      </c>
      <c r="D11" s="3"/>
      <c r="E11" s="4">
        <v>1000</v>
      </c>
      <c r="F11" s="29">
        <f t="shared" si="0"/>
        <v>1000</v>
      </c>
      <c r="G11" s="12">
        <f t="shared" si="1"/>
        <v>4.6990442153464079E-4</v>
      </c>
    </row>
    <row r="12" spans="2:7" ht="14.25" thickTop="1" thickBot="1" x14ac:dyDescent="0.25">
      <c r="B12" s="50"/>
      <c r="C12" s="42" t="s">
        <v>31</v>
      </c>
      <c r="D12" s="3">
        <v>641.07000000000005</v>
      </c>
      <c r="E12" s="4"/>
      <c r="F12" s="29">
        <f t="shared" si="0"/>
        <v>641.07000000000005</v>
      </c>
      <c r="G12" s="12">
        <f t="shared" si="1"/>
        <v>3.0124162751321218E-4</v>
      </c>
    </row>
    <row r="13" spans="2:7" ht="14.25" thickTop="1" thickBot="1" x14ac:dyDescent="0.25">
      <c r="B13" s="50"/>
      <c r="C13" s="42" t="s">
        <v>40</v>
      </c>
      <c r="D13" s="3">
        <v>80659.48</v>
      </c>
      <c r="E13" s="4">
        <v>104918.53</v>
      </c>
      <c r="F13" s="9">
        <f t="shared" si="0"/>
        <v>185578.01</v>
      </c>
      <c r="G13" s="12">
        <f t="shared" si="1"/>
        <v>8.7203927438599782E-2</v>
      </c>
    </row>
    <row r="14" spans="2:7" ht="14.25" thickTop="1" thickBot="1" x14ac:dyDescent="0.25">
      <c r="B14" s="50"/>
      <c r="C14" s="42" t="s">
        <v>41</v>
      </c>
      <c r="D14" s="3">
        <v>274418.78000000003</v>
      </c>
      <c r="E14" s="4">
        <v>101554.32</v>
      </c>
      <c r="F14" s="9">
        <f t="shared" si="0"/>
        <v>375973.10000000003</v>
      </c>
      <c r="G14" s="12">
        <f t="shared" si="1"/>
        <v>0.17667142206808567</v>
      </c>
    </row>
    <row r="15" spans="2:7" ht="14.25" thickTop="1" thickBot="1" x14ac:dyDescent="0.25">
      <c r="B15" s="50"/>
      <c r="C15" s="42" t="s">
        <v>42</v>
      </c>
      <c r="D15" s="3">
        <v>117522.71</v>
      </c>
      <c r="E15" s="4">
        <v>35913.14</v>
      </c>
      <c r="F15" s="9">
        <f t="shared" si="0"/>
        <v>153435.85</v>
      </c>
      <c r="G15" s="12">
        <f t="shared" si="1"/>
        <v>7.2100184336925915E-2</v>
      </c>
    </row>
    <row r="16" spans="2:7" ht="14.25" thickTop="1" thickBot="1" x14ac:dyDescent="0.25">
      <c r="B16" s="50"/>
      <c r="C16" s="42" t="s">
        <v>43</v>
      </c>
      <c r="D16" s="3">
        <v>16649.91</v>
      </c>
      <c r="E16" s="4">
        <v>18256.7</v>
      </c>
      <c r="F16" s="29">
        <f t="shared" si="0"/>
        <v>34906.61</v>
      </c>
      <c r="G16" s="12">
        <f t="shared" si="1"/>
        <v>1.6402770379785308E-2</v>
      </c>
    </row>
    <row r="17" spans="2:7" ht="14.25" thickTop="1" thickBot="1" x14ac:dyDescent="0.25">
      <c r="B17" s="50"/>
      <c r="C17" s="42" t="s">
        <v>83</v>
      </c>
      <c r="D17" s="3">
        <v>1217.58</v>
      </c>
      <c r="E17" s="4"/>
      <c r="F17" s="29">
        <f t="shared" si="0"/>
        <v>1217.58</v>
      </c>
      <c r="G17" s="12">
        <f t="shared" si="1"/>
        <v>5.7214622557214792E-4</v>
      </c>
    </row>
    <row r="18" spans="2:7" ht="14.25" thickTop="1" thickBot="1" x14ac:dyDescent="0.25">
      <c r="B18" s="50"/>
      <c r="C18" s="42" t="s">
        <v>131</v>
      </c>
      <c r="D18" s="3">
        <v>486</v>
      </c>
      <c r="E18" s="4"/>
      <c r="F18" s="29">
        <f t="shared" si="0"/>
        <v>486</v>
      </c>
      <c r="G18" s="12">
        <f t="shared" si="1"/>
        <v>2.2837354886583541E-4</v>
      </c>
    </row>
    <row r="19" spans="2:7" ht="14.25" thickTop="1" thickBot="1" x14ac:dyDescent="0.25">
      <c r="B19" s="50"/>
      <c r="C19" s="42" t="s">
        <v>48</v>
      </c>
      <c r="D19" s="3">
        <v>85.85</v>
      </c>
      <c r="E19" s="4">
        <v>207443.51</v>
      </c>
      <c r="F19" s="9">
        <f t="shared" si="0"/>
        <v>207529.36000000002</v>
      </c>
      <c r="G19" s="12">
        <f t="shared" si="1"/>
        <v>9.7518963862254227E-2</v>
      </c>
    </row>
    <row r="20" spans="2:7" ht="14.25" thickTop="1" thickBot="1" x14ac:dyDescent="0.25">
      <c r="B20" s="50"/>
      <c r="C20" s="42" t="s">
        <v>49</v>
      </c>
      <c r="D20" s="3">
        <v>17222.259999999998</v>
      </c>
      <c r="E20" s="4">
        <v>18332.259999999998</v>
      </c>
      <c r="F20" s="29">
        <f t="shared" si="0"/>
        <v>35554.519999999997</v>
      </c>
      <c r="G20" s="12">
        <f t="shared" si="1"/>
        <v>1.6707226153541813E-2</v>
      </c>
    </row>
    <row r="21" spans="2:7" ht="14.25" thickTop="1" thickBot="1" x14ac:dyDescent="0.25">
      <c r="B21" s="50"/>
      <c r="C21" s="42" t="s">
        <v>51</v>
      </c>
      <c r="D21" s="3"/>
      <c r="E21" s="4">
        <v>817.3</v>
      </c>
      <c r="F21" s="29">
        <f t="shared" si="0"/>
        <v>817.3</v>
      </c>
      <c r="G21" s="12">
        <f t="shared" si="1"/>
        <v>3.8405288372026186E-4</v>
      </c>
    </row>
    <row r="22" spans="2:7" ht="14.25" thickTop="1" thickBot="1" x14ac:dyDescent="0.25">
      <c r="B22" s="50"/>
      <c r="C22" s="42" t="s">
        <v>55</v>
      </c>
      <c r="D22" s="3">
        <v>106756.2</v>
      </c>
      <c r="E22" s="4">
        <v>86198.9</v>
      </c>
      <c r="F22" s="9">
        <f t="shared" si="0"/>
        <v>192955.09999999998</v>
      </c>
      <c r="G22" s="12">
        <f t="shared" si="1"/>
        <v>9.0670454647658758E-2</v>
      </c>
    </row>
    <row r="23" spans="2:7" ht="14.25" thickTop="1" thickBot="1" x14ac:dyDescent="0.25">
      <c r="B23" s="50"/>
      <c r="C23" s="42" t="s">
        <v>56</v>
      </c>
      <c r="D23" s="3">
        <v>16769.150000000001</v>
      </c>
      <c r="E23" s="4">
        <v>21712.31</v>
      </c>
      <c r="F23" s="29">
        <f t="shared" si="0"/>
        <v>38481.460000000006</v>
      </c>
      <c r="G23" s="12">
        <f t="shared" si="1"/>
        <v>1.8082608201108422E-2</v>
      </c>
    </row>
    <row r="24" spans="2:7" ht="14.25" thickTop="1" thickBot="1" x14ac:dyDescent="0.25">
      <c r="B24" s="50"/>
      <c r="C24" s="42" t="s">
        <v>57</v>
      </c>
      <c r="D24" s="3"/>
      <c r="E24" s="4">
        <v>1052.18</v>
      </c>
      <c r="F24" s="29">
        <f t="shared" si="0"/>
        <v>1052.18</v>
      </c>
      <c r="G24" s="12">
        <f t="shared" si="1"/>
        <v>4.9442403425031833E-4</v>
      </c>
    </row>
    <row r="25" spans="2:7" ht="14.25" thickTop="1" thickBot="1" x14ac:dyDescent="0.25">
      <c r="B25" s="50"/>
      <c r="C25" s="42" t="s">
        <v>58</v>
      </c>
      <c r="D25" s="3">
        <v>9295.73</v>
      </c>
      <c r="E25" s="4">
        <v>5203.26</v>
      </c>
      <c r="F25" s="29">
        <f t="shared" si="0"/>
        <v>14498.99</v>
      </c>
      <c r="G25" s="12">
        <f t="shared" si="1"/>
        <v>6.8131395087865409E-3</v>
      </c>
    </row>
    <row r="26" spans="2:7" ht="14.25" thickTop="1" thickBot="1" x14ac:dyDescent="0.25">
      <c r="B26" s="50"/>
      <c r="C26" s="42" t="s">
        <v>60</v>
      </c>
      <c r="D26" s="3"/>
      <c r="E26" s="4">
        <v>2199.39</v>
      </c>
      <c r="F26" s="29">
        <f t="shared" si="0"/>
        <v>2199.39</v>
      </c>
      <c r="G26" s="12">
        <f t="shared" si="1"/>
        <v>1.0335030856790735E-3</v>
      </c>
    </row>
    <row r="27" spans="2:7" ht="14.25" thickTop="1" thickBot="1" x14ac:dyDescent="0.25">
      <c r="B27" s="50"/>
      <c r="C27" s="42" t="s">
        <v>61</v>
      </c>
      <c r="D27" s="3">
        <v>2251.7800000000002</v>
      </c>
      <c r="E27" s="4"/>
      <c r="F27" s="29">
        <f t="shared" si="0"/>
        <v>2251.7800000000002</v>
      </c>
      <c r="G27" s="12">
        <f t="shared" si="1"/>
        <v>1.0581213783232735E-3</v>
      </c>
    </row>
    <row r="28" spans="2:7" ht="14.25" thickTop="1" thickBot="1" x14ac:dyDescent="0.25">
      <c r="B28" s="50"/>
      <c r="C28" s="42" t="s">
        <v>63</v>
      </c>
      <c r="D28" s="3">
        <v>50538.559999999998</v>
      </c>
      <c r="E28" s="4">
        <v>53456.59</v>
      </c>
      <c r="F28" s="29">
        <f t="shared" si="0"/>
        <v>103995.15</v>
      </c>
      <c r="G28" s="12">
        <f t="shared" si="1"/>
        <v>4.8867780803158192E-2</v>
      </c>
    </row>
    <row r="29" spans="2:7" ht="14.25" thickTop="1" thickBot="1" x14ac:dyDescent="0.25">
      <c r="B29" s="50"/>
      <c r="C29" s="42" t="s">
        <v>41</v>
      </c>
      <c r="D29" s="3">
        <v>5745</v>
      </c>
      <c r="E29" s="4">
        <v>5363.5</v>
      </c>
      <c r="F29" s="29">
        <f t="shared" si="0"/>
        <v>11108.5</v>
      </c>
      <c r="G29" s="12">
        <f t="shared" si="1"/>
        <v>5.2199332666175574E-3</v>
      </c>
    </row>
    <row r="30" spans="2:7" ht="14.25" thickTop="1" thickBot="1" x14ac:dyDescent="0.25">
      <c r="B30" s="50"/>
      <c r="C30" s="42" t="s">
        <v>39</v>
      </c>
      <c r="D30" s="3">
        <v>58035.17</v>
      </c>
      <c r="E30" s="4">
        <v>19719.310000000001</v>
      </c>
      <c r="F30" s="29">
        <f t="shared" si="0"/>
        <v>77754.48</v>
      </c>
      <c r="G30" s="12">
        <f t="shared" si="1"/>
        <v>3.6537173946126794E-2</v>
      </c>
    </row>
    <row r="31" spans="2:7" ht="14.25" thickTop="1" thickBot="1" x14ac:dyDescent="0.25">
      <c r="B31" s="50"/>
      <c r="C31" s="42" t="s">
        <v>104</v>
      </c>
      <c r="D31" s="3">
        <v>1920</v>
      </c>
      <c r="E31" s="4">
        <v>1665</v>
      </c>
      <c r="F31" s="29">
        <f t="shared" si="0"/>
        <v>3585</v>
      </c>
      <c r="G31" s="12">
        <f t="shared" si="1"/>
        <v>1.6846073512016872E-3</v>
      </c>
    </row>
    <row r="32" spans="2:7" ht="14.25" thickTop="1" thickBot="1" x14ac:dyDescent="0.25">
      <c r="B32" s="50"/>
      <c r="C32" s="42" t="s">
        <v>71</v>
      </c>
      <c r="D32" s="3">
        <v>4194.96</v>
      </c>
      <c r="E32" s="4">
        <v>8553.7000000000007</v>
      </c>
      <c r="F32" s="29">
        <f t="shared" si="0"/>
        <v>12748.66</v>
      </c>
      <c r="G32" s="12">
        <f t="shared" si="1"/>
        <v>5.9906517026418133E-3</v>
      </c>
    </row>
    <row r="33" spans="2:7" ht="14.25" thickTop="1" thickBot="1" x14ac:dyDescent="0.25">
      <c r="B33" s="50"/>
      <c r="C33" s="42" t="s">
        <v>72</v>
      </c>
      <c r="D33" s="3">
        <v>6394.87</v>
      </c>
      <c r="E33" s="4"/>
      <c r="F33" s="29">
        <f t="shared" si="0"/>
        <v>6394.87</v>
      </c>
      <c r="G33" s="12">
        <f t="shared" si="1"/>
        <v>3.0049776881392281E-3</v>
      </c>
    </row>
    <row r="34" spans="2:7" ht="14.25" thickTop="1" thickBot="1" x14ac:dyDescent="0.25">
      <c r="B34" s="50"/>
      <c r="C34" s="42" t="s">
        <v>140</v>
      </c>
      <c r="D34" s="3">
        <v>56.79</v>
      </c>
      <c r="E34" s="4"/>
      <c r="F34" s="29">
        <f t="shared" si="0"/>
        <v>56.79</v>
      </c>
      <c r="G34" s="12">
        <f t="shared" si="1"/>
        <v>2.668587209895225E-5</v>
      </c>
    </row>
    <row r="35" spans="2:7" ht="14.25" thickTop="1" thickBot="1" x14ac:dyDescent="0.25">
      <c r="B35" s="50"/>
      <c r="C35" s="42" t="s">
        <v>74</v>
      </c>
      <c r="D35" s="3">
        <v>14.07</v>
      </c>
      <c r="E35" s="4"/>
      <c r="F35" s="29">
        <f t="shared" si="0"/>
        <v>14.07</v>
      </c>
      <c r="G35" s="12">
        <f t="shared" si="1"/>
        <v>6.611555210992396E-6</v>
      </c>
    </row>
    <row r="36" spans="2:7" ht="14.25" thickTop="1" thickBot="1" x14ac:dyDescent="0.25">
      <c r="B36" s="50"/>
      <c r="C36" s="42" t="s">
        <v>76</v>
      </c>
      <c r="D36" s="3">
        <v>783.48</v>
      </c>
      <c r="E36" s="4">
        <v>1954.5</v>
      </c>
      <c r="F36" s="29">
        <f t="shared" si="0"/>
        <v>2737.98</v>
      </c>
      <c r="G36" s="12">
        <f t="shared" si="1"/>
        <v>1.2865889080734157E-3</v>
      </c>
    </row>
    <row r="37" spans="2:7" ht="14.25" thickTop="1" thickBot="1" x14ac:dyDescent="0.25">
      <c r="B37" s="50"/>
      <c r="C37" s="42" t="s">
        <v>57</v>
      </c>
      <c r="D37" s="3"/>
      <c r="E37" s="4">
        <v>627.76</v>
      </c>
      <c r="F37" s="29">
        <f t="shared" si="0"/>
        <v>627.76</v>
      </c>
      <c r="G37" s="12">
        <f t="shared" si="1"/>
        <v>2.9498719966258608E-4</v>
      </c>
    </row>
    <row r="38" spans="2:7" ht="14.25" thickTop="1" thickBot="1" x14ac:dyDescent="0.25">
      <c r="B38" s="50" t="s">
        <v>82</v>
      </c>
      <c r="C38" s="42" t="s">
        <v>5</v>
      </c>
      <c r="D38" s="3">
        <v>322715.34999999998</v>
      </c>
      <c r="E38" s="4"/>
      <c r="F38" s="9">
        <f t="shared" si="0"/>
        <v>322715.34999999998</v>
      </c>
      <c r="G38" s="12">
        <f t="shared" si="1"/>
        <v>0.15164536986209912</v>
      </c>
    </row>
    <row r="39" spans="2:7" ht="14.25" thickTop="1" thickBot="1" x14ac:dyDescent="0.25">
      <c r="B39" s="50"/>
      <c r="C39" s="42" t="s">
        <v>13</v>
      </c>
      <c r="D39" s="3"/>
      <c r="E39" s="4">
        <v>845.5</v>
      </c>
      <c r="F39" s="29">
        <f t="shared" si="0"/>
        <v>845.5</v>
      </c>
      <c r="G39" s="12">
        <f t="shared" si="1"/>
        <v>3.9730418840753877E-4</v>
      </c>
    </row>
    <row r="40" spans="2:7" ht="14.25" thickTop="1" thickBot="1" x14ac:dyDescent="0.25">
      <c r="B40" s="50"/>
      <c r="C40" s="42" t="s">
        <v>17</v>
      </c>
      <c r="D40" s="3"/>
      <c r="E40" s="4">
        <v>5976</v>
      </c>
      <c r="F40" s="29">
        <f t="shared" si="0"/>
        <v>5976</v>
      </c>
      <c r="G40" s="12">
        <f t="shared" si="1"/>
        <v>2.8081488230910132E-3</v>
      </c>
    </row>
    <row r="41" spans="2:7" ht="14.25" thickTop="1" thickBot="1" x14ac:dyDescent="0.25">
      <c r="B41" s="50"/>
      <c r="C41" s="42" t="s">
        <v>21</v>
      </c>
      <c r="D41" s="3"/>
      <c r="E41" s="4">
        <v>187.3</v>
      </c>
      <c r="F41" s="29">
        <f t="shared" si="0"/>
        <v>187.3</v>
      </c>
      <c r="G41" s="12">
        <f t="shared" si="1"/>
        <v>8.8013098153438216E-5</v>
      </c>
    </row>
    <row r="42" spans="2:7" ht="14.25" thickTop="1" thickBot="1" x14ac:dyDescent="0.25">
      <c r="B42" s="50"/>
      <c r="C42" s="42" t="s">
        <v>22</v>
      </c>
      <c r="D42" s="3"/>
      <c r="E42" s="4">
        <v>393.8</v>
      </c>
      <c r="F42" s="29">
        <f t="shared" si="0"/>
        <v>393.8</v>
      </c>
      <c r="G42" s="12">
        <f t="shared" si="1"/>
        <v>1.8504836120034155E-4</v>
      </c>
    </row>
    <row r="43" spans="2:7" ht="14.25" thickTop="1" thickBot="1" x14ac:dyDescent="0.25">
      <c r="B43" s="50"/>
      <c r="C43" s="42" t="s">
        <v>24</v>
      </c>
      <c r="D43" s="3"/>
      <c r="E43" s="4">
        <v>135.80000000000001</v>
      </c>
      <c r="F43" s="29">
        <f t="shared" si="0"/>
        <v>135.80000000000001</v>
      </c>
      <c r="G43" s="12">
        <f t="shared" si="1"/>
        <v>6.381302044440422E-5</v>
      </c>
    </row>
    <row r="44" spans="2:7" ht="14.25" thickTop="1" thickBot="1" x14ac:dyDescent="0.25">
      <c r="B44" s="50"/>
      <c r="C44" s="42" t="s">
        <v>30</v>
      </c>
      <c r="D44" s="3"/>
      <c r="E44" s="4">
        <v>1067.8</v>
      </c>
      <c r="F44" s="29">
        <f t="shared" si="0"/>
        <v>1067.8</v>
      </c>
      <c r="G44" s="12">
        <f t="shared" si="1"/>
        <v>5.017639413146894E-4</v>
      </c>
    </row>
    <row r="45" spans="2:7" ht="14.25" thickTop="1" thickBot="1" x14ac:dyDescent="0.25">
      <c r="B45" s="50"/>
      <c r="C45" s="42" t="s">
        <v>40</v>
      </c>
      <c r="D45" s="3">
        <v>14488.65</v>
      </c>
      <c r="E45" s="4">
        <v>28533.16</v>
      </c>
      <c r="F45" s="29">
        <f t="shared" si="0"/>
        <v>43021.81</v>
      </c>
      <c r="G45" s="12">
        <f t="shared" si="1"/>
        <v>2.0216138741423223E-2</v>
      </c>
    </row>
    <row r="46" spans="2:7" ht="14.25" thickTop="1" thickBot="1" x14ac:dyDescent="0.25">
      <c r="B46" s="50"/>
      <c r="C46" s="42" t="s">
        <v>42</v>
      </c>
      <c r="D46" s="3">
        <v>25674.92</v>
      </c>
      <c r="E46" s="4">
        <v>21854.28</v>
      </c>
      <c r="F46" s="29">
        <f t="shared" si="0"/>
        <v>47529.2</v>
      </c>
      <c r="G46" s="12">
        <f t="shared" si="1"/>
        <v>2.2334181232004247E-2</v>
      </c>
    </row>
    <row r="47" spans="2:7" ht="14.25" thickTop="1" thickBot="1" x14ac:dyDescent="0.25">
      <c r="B47" s="50"/>
      <c r="C47" s="42" t="s">
        <v>83</v>
      </c>
      <c r="D47" s="3">
        <v>11657.28</v>
      </c>
      <c r="E47" s="4">
        <v>115186.08</v>
      </c>
      <c r="F47" s="9">
        <f t="shared" si="0"/>
        <v>126843.36</v>
      </c>
      <c r="G47" s="12">
        <f t="shared" si="1"/>
        <v>5.9604255706310193E-2</v>
      </c>
    </row>
    <row r="48" spans="2:7" ht="14.25" thickTop="1" thickBot="1" x14ac:dyDescent="0.25">
      <c r="B48" s="50"/>
      <c r="C48" s="42" t="s">
        <v>48</v>
      </c>
      <c r="D48" s="3"/>
      <c r="E48" s="4">
        <v>7415.38</v>
      </c>
      <c r="F48" s="29">
        <f t="shared" si="0"/>
        <v>7415.38</v>
      </c>
      <c r="G48" s="12">
        <f t="shared" si="1"/>
        <v>3.4845198493595447E-3</v>
      </c>
    </row>
    <row r="49" spans="2:7" ht="14.25" thickTop="1" thickBot="1" x14ac:dyDescent="0.25">
      <c r="B49" s="50"/>
      <c r="C49" s="42" t="s">
        <v>54</v>
      </c>
      <c r="D49" s="3"/>
      <c r="E49" s="4">
        <v>31361.119999999999</v>
      </c>
      <c r="F49" s="29">
        <f t="shared" si="0"/>
        <v>31361.119999999999</v>
      </c>
      <c r="G49" s="12">
        <f t="shared" si="1"/>
        <v>1.4736728952278453E-2</v>
      </c>
    </row>
    <row r="50" spans="2:7" ht="14.25" thickTop="1" thickBot="1" x14ac:dyDescent="0.25">
      <c r="B50" s="50"/>
      <c r="C50" s="42" t="s">
        <v>55</v>
      </c>
      <c r="D50" s="3"/>
      <c r="E50" s="4">
        <v>24919.1</v>
      </c>
      <c r="F50" s="29">
        <f>SUM(D50,E50)</f>
        <v>24919.1</v>
      </c>
      <c r="G50" s="12">
        <f>F50/$F$53</f>
        <v>1.1709595270663866E-2</v>
      </c>
    </row>
    <row r="51" spans="2:7" ht="14.25" thickTop="1" thickBot="1" x14ac:dyDescent="0.25">
      <c r="B51" s="50"/>
      <c r="C51" s="42" t="s">
        <v>140</v>
      </c>
      <c r="D51" s="3">
        <v>12.18</v>
      </c>
      <c r="E51" s="4"/>
      <c r="F51" s="29">
        <f t="shared" si="0"/>
        <v>12.18</v>
      </c>
      <c r="G51" s="12">
        <f t="shared" si="1"/>
        <v>5.7234358542919248E-6</v>
      </c>
    </row>
    <row r="52" spans="2:7" ht="14.25" thickTop="1" thickBot="1" x14ac:dyDescent="0.25">
      <c r="B52" s="50"/>
      <c r="C52" s="42" t="s">
        <v>74</v>
      </c>
      <c r="D52" s="3">
        <v>2.0299999999999998</v>
      </c>
      <c r="E52" s="4"/>
      <c r="F52" s="29">
        <f t="shared" si="0"/>
        <v>2.0299999999999998</v>
      </c>
      <c r="G52" s="12">
        <f t="shared" si="1"/>
        <v>9.5390597571532065E-7</v>
      </c>
    </row>
    <row r="53" spans="2:7" ht="13.5" thickTop="1" x14ac:dyDescent="0.2">
      <c r="B53" s="35"/>
      <c r="C53" s="13"/>
      <c r="D53" s="5">
        <f>SUM(D4:D52)</f>
        <v>1192416.4599999997</v>
      </c>
      <c r="E53" s="5">
        <f t="shared" ref="E53:G53" si="2">SUM(E4:E52)</f>
        <v>935675.88000000035</v>
      </c>
      <c r="F53" s="5">
        <f t="shared" si="2"/>
        <v>2128092.34</v>
      </c>
      <c r="G53" s="36">
        <f t="shared" si="2"/>
        <v>1.0000000000000002</v>
      </c>
    </row>
  </sheetData>
  <mergeCells count="3">
    <mergeCell ref="B1:G1"/>
    <mergeCell ref="B4:B37"/>
    <mergeCell ref="B38:B52"/>
  </mergeCells>
  <conditionalFormatting sqref="G4:G52">
    <cfRule type="cellIs" dxfId="7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9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2" max="2" width="54.28515625" style="32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51" t="s">
        <v>225</v>
      </c>
      <c r="C1" s="51"/>
      <c r="D1" s="51"/>
      <c r="E1" s="51"/>
      <c r="F1" s="51"/>
      <c r="G1" s="51"/>
    </row>
    <row r="3" spans="2:7" ht="14.25" customHeight="1" thickBot="1" x14ac:dyDescent="0.25">
      <c r="B3" s="31" t="s">
        <v>90</v>
      </c>
      <c r="C3" s="14" t="s">
        <v>87</v>
      </c>
      <c r="D3" s="25" t="s">
        <v>109</v>
      </c>
      <c r="E3" s="15" t="s">
        <v>1</v>
      </c>
      <c r="F3" s="15" t="s">
        <v>88</v>
      </c>
      <c r="G3" s="15" t="s">
        <v>91</v>
      </c>
    </row>
    <row r="4" spans="2:7" ht="14.25" customHeight="1" thickTop="1" thickBot="1" x14ac:dyDescent="0.25">
      <c r="B4" s="50" t="s">
        <v>124</v>
      </c>
      <c r="C4" s="42" t="s">
        <v>4</v>
      </c>
      <c r="D4" s="3">
        <v>1969.5</v>
      </c>
      <c r="E4" s="4"/>
      <c r="F4" s="29">
        <f>SUM(D4,E4)</f>
        <v>1969.5</v>
      </c>
      <c r="G4" s="12">
        <f>F4/$F$49</f>
        <v>1.166233108627837E-3</v>
      </c>
    </row>
    <row r="5" spans="2:7" ht="14.25" thickTop="1" thickBot="1" x14ac:dyDescent="0.25">
      <c r="B5" s="50"/>
      <c r="C5" s="42" t="s">
        <v>5</v>
      </c>
      <c r="D5" s="3">
        <v>23080</v>
      </c>
      <c r="E5" s="4"/>
      <c r="F5" s="29">
        <f t="shared" ref="F5:F48" si="0">SUM(D5,E5)</f>
        <v>23080</v>
      </c>
      <c r="G5" s="12">
        <f t="shared" ref="G5:G48" si="1">F5/$F$49</f>
        <v>1.3666747980264269E-2</v>
      </c>
    </row>
    <row r="6" spans="2:7" ht="14.25" thickTop="1" thickBot="1" x14ac:dyDescent="0.25">
      <c r="B6" s="50"/>
      <c r="C6" s="42" t="s">
        <v>7</v>
      </c>
      <c r="D6" s="3">
        <v>14747.7</v>
      </c>
      <c r="E6" s="4"/>
      <c r="F6" s="29">
        <f t="shared" si="0"/>
        <v>14747.7</v>
      </c>
      <c r="G6" s="12">
        <f t="shared" si="1"/>
        <v>8.7328032577358473E-3</v>
      </c>
    </row>
    <row r="7" spans="2:7" ht="14.25" thickTop="1" thickBot="1" x14ac:dyDescent="0.25">
      <c r="B7" s="50"/>
      <c r="C7" s="42" t="s">
        <v>9</v>
      </c>
      <c r="D7" s="3"/>
      <c r="E7" s="4">
        <v>579.6</v>
      </c>
      <c r="F7" s="29">
        <f t="shared" si="0"/>
        <v>579.6</v>
      </c>
      <c r="G7" s="12">
        <f t="shared" si="1"/>
        <v>3.4320828116816163E-4</v>
      </c>
    </row>
    <row r="8" spans="2:7" ht="14.25" thickTop="1" thickBot="1" x14ac:dyDescent="0.25">
      <c r="B8" s="50"/>
      <c r="C8" s="42" t="s">
        <v>15</v>
      </c>
      <c r="D8" s="3">
        <v>3982.82</v>
      </c>
      <c r="E8" s="4">
        <v>5305.55</v>
      </c>
      <c r="F8" s="29">
        <f t="shared" si="0"/>
        <v>9288.3700000000008</v>
      </c>
      <c r="G8" s="12">
        <f t="shared" si="1"/>
        <v>5.5000785068218044E-3</v>
      </c>
    </row>
    <row r="9" spans="2:7" ht="14.25" thickTop="1" thickBot="1" x14ac:dyDescent="0.25">
      <c r="B9" s="50"/>
      <c r="C9" s="42" t="s">
        <v>18</v>
      </c>
      <c r="D9" s="3"/>
      <c r="E9" s="4">
        <v>4838.82</v>
      </c>
      <c r="F9" s="29">
        <f t="shared" si="0"/>
        <v>4838.82</v>
      </c>
      <c r="G9" s="12">
        <f t="shared" si="1"/>
        <v>2.8652917444481085E-3</v>
      </c>
    </row>
    <row r="10" spans="2:7" ht="14.25" thickTop="1" thickBot="1" x14ac:dyDescent="0.25">
      <c r="B10" s="50"/>
      <c r="C10" s="42" t="s">
        <v>19</v>
      </c>
      <c r="D10" s="3"/>
      <c r="E10" s="4">
        <v>1652.36</v>
      </c>
      <c r="F10" s="29">
        <f t="shared" si="0"/>
        <v>1652.36</v>
      </c>
      <c r="G10" s="12">
        <f t="shared" si="1"/>
        <v>9.7843967472571345E-4</v>
      </c>
    </row>
    <row r="11" spans="2:7" ht="14.25" thickTop="1" thickBot="1" x14ac:dyDescent="0.25">
      <c r="B11" s="50"/>
      <c r="C11" s="42" t="s">
        <v>21</v>
      </c>
      <c r="D11" s="3"/>
      <c r="E11" s="4">
        <v>875.82</v>
      </c>
      <c r="F11" s="29">
        <f t="shared" si="0"/>
        <v>875.82</v>
      </c>
      <c r="G11" s="12">
        <f t="shared" si="1"/>
        <v>5.1861400416269724E-4</v>
      </c>
    </row>
    <row r="12" spans="2:7" ht="14.25" thickTop="1" thickBot="1" x14ac:dyDescent="0.25">
      <c r="B12" s="50"/>
      <c r="C12" s="42" t="s">
        <v>22</v>
      </c>
      <c r="D12" s="3"/>
      <c r="E12" s="4">
        <v>3992.06</v>
      </c>
      <c r="F12" s="29">
        <f t="shared" si="0"/>
        <v>3992.06</v>
      </c>
      <c r="G12" s="12">
        <f t="shared" si="1"/>
        <v>2.3638855260872519E-3</v>
      </c>
    </row>
    <row r="13" spans="2:7" ht="14.25" thickTop="1" thickBot="1" x14ac:dyDescent="0.25">
      <c r="B13" s="50"/>
      <c r="C13" s="42" t="s">
        <v>23</v>
      </c>
      <c r="D13" s="3"/>
      <c r="E13" s="4">
        <v>409.5</v>
      </c>
      <c r="F13" s="29">
        <f t="shared" si="0"/>
        <v>409.5</v>
      </c>
      <c r="G13" s="12">
        <f t="shared" si="1"/>
        <v>2.424841116948968E-4</v>
      </c>
    </row>
    <row r="14" spans="2:7" ht="14.25" thickTop="1" thickBot="1" x14ac:dyDescent="0.25">
      <c r="B14" s="50"/>
      <c r="C14" s="42" t="s">
        <v>24</v>
      </c>
      <c r="D14" s="3"/>
      <c r="E14" s="4">
        <v>35085.75</v>
      </c>
      <c r="F14" s="29">
        <f t="shared" si="0"/>
        <v>35085.75</v>
      </c>
      <c r="G14" s="12">
        <f t="shared" si="1"/>
        <v>2.0775914339192247E-2</v>
      </c>
    </row>
    <row r="15" spans="2:7" ht="14.25" thickTop="1" thickBot="1" x14ac:dyDescent="0.25">
      <c r="B15" s="50"/>
      <c r="C15" s="42" t="s">
        <v>26</v>
      </c>
      <c r="D15" s="3"/>
      <c r="E15" s="4">
        <v>4158.1400000000003</v>
      </c>
      <c r="F15" s="29">
        <f t="shared" si="0"/>
        <v>4158.1400000000003</v>
      </c>
      <c r="G15" s="12">
        <f t="shared" si="1"/>
        <v>2.4622292654530361E-3</v>
      </c>
    </row>
    <row r="16" spans="2:7" ht="14.25" thickTop="1" thickBot="1" x14ac:dyDescent="0.25">
      <c r="B16" s="50"/>
      <c r="C16" s="42" t="s">
        <v>29</v>
      </c>
      <c r="D16" s="3">
        <v>1975.8</v>
      </c>
      <c r="E16" s="4">
        <v>2142.88</v>
      </c>
      <c r="F16" s="29">
        <f t="shared" si="0"/>
        <v>4118.68</v>
      </c>
      <c r="G16" s="12">
        <f t="shared" si="1"/>
        <v>2.4388631530049758E-3</v>
      </c>
    </row>
    <row r="17" spans="2:7" ht="14.25" thickTop="1" thickBot="1" x14ac:dyDescent="0.25">
      <c r="B17" s="50"/>
      <c r="C17" s="42" t="s">
        <v>30</v>
      </c>
      <c r="D17" s="3"/>
      <c r="E17" s="4">
        <v>634</v>
      </c>
      <c r="F17" s="29">
        <f t="shared" si="0"/>
        <v>634</v>
      </c>
      <c r="G17" s="12">
        <f t="shared" si="1"/>
        <v>3.7542106670223339E-4</v>
      </c>
    </row>
    <row r="18" spans="2:7" ht="14.25" thickTop="1" thickBot="1" x14ac:dyDescent="0.25">
      <c r="B18" s="50"/>
      <c r="C18" s="42" t="s">
        <v>127</v>
      </c>
      <c r="D18" s="3">
        <v>1538.9</v>
      </c>
      <c r="E18" s="4">
        <v>5249.11</v>
      </c>
      <c r="F18" s="29">
        <f t="shared" si="0"/>
        <v>6788.01</v>
      </c>
      <c r="G18" s="12">
        <f t="shared" si="1"/>
        <v>4.0194983517120308E-3</v>
      </c>
    </row>
    <row r="19" spans="2:7" ht="14.25" thickTop="1" thickBot="1" x14ac:dyDescent="0.25">
      <c r="B19" s="50"/>
      <c r="C19" s="42" t="s">
        <v>31</v>
      </c>
      <c r="D19" s="3"/>
      <c r="E19" s="4">
        <v>5217.0600000000004</v>
      </c>
      <c r="F19" s="29">
        <f t="shared" si="0"/>
        <v>5217.0600000000004</v>
      </c>
      <c r="G19" s="12">
        <f t="shared" si="1"/>
        <v>3.0892653473967727E-3</v>
      </c>
    </row>
    <row r="20" spans="2:7" ht="14.25" thickTop="1" thickBot="1" x14ac:dyDescent="0.25">
      <c r="B20" s="50"/>
      <c r="C20" s="42" t="s">
        <v>34</v>
      </c>
      <c r="D20" s="3">
        <v>2906.72</v>
      </c>
      <c r="E20" s="4"/>
      <c r="F20" s="29">
        <f t="shared" si="0"/>
        <v>2906.72</v>
      </c>
      <c r="G20" s="12">
        <f t="shared" si="1"/>
        <v>1.721204925874946E-3</v>
      </c>
    </row>
    <row r="21" spans="2:7" ht="14.25" thickTop="1" thickBot="1" x14ac:dyDescent="0.25">
      <c r="B21" s="50"/>
      <c r="C21" s="42" t="s">
        <v>125</v>
      </c>
      <c r="D21" s="3">
        <v>11347.44</v>
      </c>
      <c r="E21" s="4"/>
      <c r="F21" s="29">
        <f t="shared" si="0"/>
        <v>11347.44</v>
      </c>
      <c r="G21" s="12">
        <f t="shared" si="1"/>
        <v>6.7193502036902069E-3</v>
      </c>
    </row>
    <row r="22" spans="2:7" ht="14.25" thickTop="1" thickBot="1" x14ac:dyDescent="0.25">
      <c r="B22" s="50"/>
      <c r="C22" s="42" t="s">
        <v>40</v>
      </c>
      <c r="D22" s="3">
        <v>168468.36</v>
      </c>
      <c r="E22" s="4">
        <v>22460.83</v>
      </c>
      <c r="F22" s="9">
        <f t="shared" si="0"/>
        <v>190929.19</v>
      </c>
      <c r="G22" s="12">
        <f t="shared" si="1"/>
        <v>0.11305810753058895</v>
      </c>
    </row>
    <row r="23" spans="2:7" ht="14.25" thickTop="1" thickBot="1" x14ac:dyDescent="0.25">
      <c r="B23" s="50"/>
      <c r="C23" s="42" t="s">
        <v>41</v>
      </c>
      <c r="D23" s="3">
        <v>286769.25</v>
      </c>
      <c r="E23" s="4">
        <v>36746.93</v>
      </c>
      <c r="F23" s="9">
        <f t="shared" si="0"/>
        <v>323516.18</v>
      </c>
      <c r="G23" s="12">
        <f t="shared" si="1"/>
        <v>0.19156906844011315</v>
      </c>
    </row>
    <row r="24" spans="2:7" ht="14.25" thickTop="1" thickBot="1" x14ac:dyDescent="0.25">
      <c r="B24" s="50"/>
      <c r="C24" s="42" t="s">
        <v>42</v>
      </c>
      <c r="D24" s="3">
        <v>167250.16</v>
      </c>
      <c r="E24" s="4">
        <v>20906.27</v>
      </c>
      <c r="F24" s="9">
        <f t="shared" si="0"/>
        <v>188156.43</v>
      </c>
      <c r="G24" s="12">
        <f t="shared" si="1"/>
        <v>0.11141622658909164</v>
      </c>
    </row>
    <row r="25" spans="2:7" ht="14.25" thickTop="1" thickBot="1" x14ac:dyDescent="0.25">
      <c r="B25" s="50"/>
      <c r="C25" s="42" t="s">
        <v>100</v>
      </c>
      <c r="D25" s="3">
        <v>17177</v>
      </c>
      <c r="E25" s="4"/>
      <c r="F25" s="29">
        <f t="shared" si="0"/>
        <v>17177</v>
      </c>
      <c r="G25" s="12">
        <f t="shared" si="1"/>
        <v>1.0171305461741739E-2</v>
      </c>
    </row>
    <row r="26" spans="2:7" ht="14.25" thickTop="1" thickBot="1" x14ac:dyDescent="0.25">
      <c r="B26" s="50"/>
      <c r="C26" s="42" t="s">
        <v>48</v>
      </c>
      <c r="D26" s="3">
        <v>72925.78</v>
      </c>
      <c r="E26" s="4">
        <v>272214.24</v>
      </c>
      <c r="F26" s="9">
        <f t="shared" si="0"/>
        <v>345140.02</v>
      </c>
      <c r="G26" s="12">
        <f t="shared" si="1"/>
        <v>0.20437355594641982</v>
      </c>
    </row>
    <row r="27" spans="2:7" ht="14.25" thickTop="1" thickBot="1" x14ac:dyDescent="0.25">
      <c r="B27" s="50"/>
      <c r="C27" s="42" t="s">
        <v>49</v>
      </c>
      <c r="D27" s="3">
        <v>4158.6099999999997</v>
      </c>
      <c r="E27" s="4">
        <v>7432.8</v>
      </c>
      <c r="F27" s="29">
        <f t="shared" si="0"/>
        <v>11591.41</v>
      </c>
      <c r="G27" s="12">
        <f t="shared" si="1"/>
        <v>6.8638162567554182E-3</v>
      </c>
    </row>
    <row r="28" spans="2:7" ht="14.25" thickTop="1" thickBot="1" x14ac:dyDescent="0.25">
      <c r="B28" s="50"/>
      <c r="C28" s="42" t="s">
        <v>52</v>
      </c>
      <c r="D28" s="3">
        <v>5579.76</v>
      </c>
      <c r="E28" s="4"/>
      <c r="F28" s="29">
        <f t="shared" si="0"/>
        <v>5579.76</v>
      </c>
      <c r="G28" s="12">
        <f t="shared" si="1"/>
        <v>3.3040369891836809E-3</v>
      </c>
    </row>
    <row r="29" spans="2:7" ht="14.25" thickTop="1" thickBot="1" x14ac:dyDescent="0.25">
      <c r="B29" s="50"/>
      <c r="C29" s="42" t="s">
        <v>54</v>
      </c>
      <c r="D29" s="3">
        <v>12882.1</v>
      </c>
      <c r="E29" s="4"/>
      <c r="F29" s="29">
        <f t="shared" si="0"/>
        <v>12882.1</v>
      </c>
      <c r="G29" s="12">
        <f t="shared" si="1"/>
        <v>7.6280942008909161E-3</v>
      </c>
    </row>
    <row r="30" spans="2:7" ht="14.25" thickTop="1" thickBot="1" x14ac:dyDescent="0.25">
      <c r="B30" s="50"/>
      <c r="C30" s="42" t="s">
        <v>55</v>
      </c>
      <c r="D30" s="3">
        <v>105077.53</v>
      </c>
      <c r="E30" s="4">
        <v>42614.17</v>
      </c>
      <c r="F30" s="9">
        <f t="shared" si="0"/>
        <v>147691.70000000001</v>
      </c>
      <c r="G30" s="12">
        <f t="shared" si="1"/>
        <v>8.7455166493795339E-2</v>
      </c>
    </row>
    <row r="31" spans="2:7" ht="14.25" thickTop="1" thickBot="1" x14ac:dyDescent="0.25">
      <c r="B31" s="50"/>
      <c r="C31" s="42" t="s">
        <v>56</v>
      </c>
      <c r="D31" s="3">
        <v>13221.39</v>
      </c>
      <c r="E31" s="4">
        <v>6915.15</v>
      </c>
      <c r="F31" s="29">
        <f t="shared" si="0"/>
        <v>20136.54</v>
      </c>
      <c r="G31" s="12">
        <f t="shared" si="1"/>
        <v>1.1923787581217966E-2</v>
      </c>
    </row>
    <row r="32" spans="2:7" ht="14.25" thickTop="1" thickBot="1" x14ac:dyDescent="0.25">
      <c r="B32" s="50"/>
      <c r="C32" s="42" t="s">
        <v>57</v>
      </c>
      <c r="D32" s="3"/>
      <c r="E32" s="4">
        <v>212.2</v>
      </c>
      <c r="F32" s="29">
        <f t="shared" si="0"/>
        <v>212.2</v>
      </c>
      <c r="G32" s="12">
        <f t="shared" si="1"/>
        <v>1.2565354945459609E-4</v>
      </c>
    </row>
    <row r="33" spans="2:7" ht="14.25" thickTop="1" thickBot="1" x14ac:dyDescent="0.25">
      <c r="B33" s="50"/>
      <c r="C33" s="42" t="s">
        <v>58</v>
      </c>
      <c r="D33" s="3">
        <v>13152.83</v>
      </c>
      <c r="E33" s="4">
        <v>3781.34</v>
      </c>
      <c r="F33" s="29">
        <f t="shared" si="0"/>
        <v>16934.169999999998</v>
      </c>
      <c r="G33" s="12">
        <f t="shared" si="1"/>
        <v>1.002751445602044E-2</v>
      </c>
    </row>
    <row r="34" spans="2:7" ht="14.25" thickTop="1" thickBot="1" x14ac:dyDescent="0.25">
      <c r="B34" s="50"/>
      <c r="C34" s="42" t="s">
        <v>59</v>
      </c>
      <c r="D34" s="3">
        <v>989.89</v>
      </c>
      <c r="E34" s="4"/>
      <c r="F34" s="29">
        <f t="shared" si="0"/>
        <v>989.89</v>
      </c>
      <c r="G34" s="12">
        <f t="shared" si="1"/>
        <v>5.8616018882945398E-4</v>
      </c>
    </row>
    <row r="35" spans="2:7" ht="14.25" thickTop="1" thickBot="1" x14ac:dyDescent="0.25">
      <c r="B35" s="50"/>
      <c r="C35" s="42" t="s">
        <v>60</v>
      </c>
      <c r="D35" s="3">
        <v>9831.2999999999993</v>
      </c>
      <c r="E35" s="4"/>
      <c r="F35" s="29">
        <f t="shared" si="0"/>
        <v>9831.2999999999993</v>
      </c>
      <c r="G35" s="12">
        <f t="shared" si="1"/>
        <v>5.8215727650941119E-3</v>
      </c>
    </row>
    <row r="36" spans="2:7" ht="14.25" thickTop="1" thickBot="1" x14ac:dyDescent="0.25">
      <c r="B36" s="50"/>
      <c r="C36" s="42" t="s">
        <v>137</v>
      </c>
      <c r="D36" s="3">
        <v>17530</v>
      </c>
      <c r="E36" s="4"/>
      <c r="F36" s="29">
        <f t="shared" si="0"/>
        <v>17530</v>
      </c>
      <c r="G36" s="12">
        <f t="shared" si="1"/>
        <v>1.0380333279637463E-2</v>
      </c>
    </row>
    <row r="37" spans="2:7" ht="14.25" thickTop="1" thickBot="1" x14ac:dyDescent="0.25">
      <c r="B37" s="50"/>
      <c r="C37" s="42" t="s">
        <v>61</v>
      </c>
      <c r="D37" s="3">
        <v>14682.36</v>
      </c>
      <c r="E37" s="4"/>
      <c r="F37" s="29">
        <f t="shared" si="0"/>
        <v>14682.36</v>
      </c>
      <c r="G37" s="12">
        <f t="shared" si="1"/>
        <v>8.6941123862873879E-3</v>
      </c>
    </row>
    <row r="38" spans="2:7" ht="14.25" thickTop="1" thickBot="1" x14ac:dyDescent="0.25">
      <c r="B38" s="50"/>
      <c r="C38" s="42" t="s">
        <v>41</v>
      </c>
      <c r="D38" s="3"/>
      <c r="E38" s="4">
        <v>3534.59</v>
      </c>
      <c r="F38" s="29">
        <f t="shared" si="0"/>
        <v>3534.59</v>
      </c>
      <c r="G38" s="12">
        <f t="shared" si="1"/>
        <v>2.0929961327366673E-3</v>
      </c>
    </row>
    <row r="39" spans="2:7" ht="14.25" thickTop="1" thickBot="1" x14ac:dyDescent="0.25">
      <c r="B39" s="50"/>
      <c r="C39" s="42" t="s">
        <v>67</v>
      </c>
      <c r="D39" s="3">
        <v>152.63999999999999</v>
      </c>
      <c r="E39" s="4"/>
      <c r="F39" s="29">
        <f t="shared" si="0"/>
        <v>152.63999999999999</v>
      </c>
      <c r="G39" s="12">
        <f t="shared" si="1"/>
        <v>9.0385286469130762E-5</v>
      </c>
    </row>
    <row r="40" spans="2:7" ht="14.25" thickTop="1" thickBot="1" x14ac:dyDescent="0.25">
      <c r="B40" s="50"/>
      <c r="C40" s="42" t="s">
        <v>104</v>
      </c>
      <c r="D40" s="3">
        <v>7944</v>
      </c>
      <c r="E40" s="4"/>
      <c r="F40" s="29">
        <f t="shared" si="0"/>
        <v>7944</v>
      </c>
      <c r="G40" s="12">
        <f t="shared" si="1"/>
        <v>4.7040141228431266E-3</v>
      </c>
    </row>
    <row r="41" spans="2:7" ht="14.25" thickTop="1" thickBot="1" x14ac:dyDescent="0.25">
      <c r="B41" s="50"/>
      <c r="C41" s="42" t="s">
        <v>71</v>
      </c>
      <c r="D41" s="3">
        <v>3015.33</v>
      </c>
      <c r="E41" s="4">
        <v>7576.48</v>
      </c>
      <c r="F41" s="29">
        <f t="shared" si="0"/>
        <v>10591.81</v>
      </c>
      <c r="G41" s="12">
        <f t="shared" si="1"/>
        <v>6.2719063225668489E-3</v>
      </c>
    </row>
    <row r="42" spans="2:7" ht="14.25" thickTop="1" thickBot="1" x14ac:dyDescent="0.25">
      <c r="B42" s="50"/>
      <c r="C42" s="42" t="s">
        <v>72</v>
      </c>
      <c r="D42" s="3">
        <v>177.56</v>
      </c>
      <c r="E42" s="4"/>
      <c r="F42" s="29">
        <f t="shared" si="0"/>
        <v>177.56</v>
      </c>
      <c r="G42" s="12">
        <f t="shared" si="1"/>
        <v>1.0514158454834158E-4</v>
      </c>
    </row>
    <row r="43" spans="2:7" ht="14.25" thickTop="1" thickBot="1" x14ac:dyDescent="0.25">
      <c r="B43" s="50"/>
      <c r="C43" s="42" t="s">
        <v>73</v>
      </c>
      <c r="D43" s="3">
        <v>135.72999999999999</v>
      </c>
      <c r="E43" s="4"/>
      <c r="F43" s="29">
        <f t="shared" si="0"/>
        <v>135.72999999999999</v>
      </c>
      <c r="G43" s="12">
        <f t="shared" si="1"/>
        <v>8.037208420109485E-5</v>
      </c>
    </row>
    <row r="44" spans="2:7" ht="14.25" thickTop="1" thickBot="1" x14ac:dyDescent="0.25">
      <c r="B44" s="50"/>
      <c r="C44" s="42" t="s">
        <v>74</v>
      </c>
      <c r="D44" s="3">
        <v>146.22999999999999</v>
      </c>
      <c r="E44" s="4"/>
      <c r="F44" s="29">
        <f t="shared" si="0"/>
        <v>146.22999999999999</v>
      </c>
      <c r="G44" s="12">
        <f t="shared" si="1"/>
        <v>8.6589625526605022E-5</v>
      </c>
    </row>
    <row r="45" spans="2:7" ht="14.25" thickTop="1" thickBot="1" x14ac:dyDescent="0.25">
      <c r="B45" s="50"/>
      <c r="C45" s="42" t="s">
        <v>75</v>
      </c>
      <c r="D45" s="3">
        <v>2269.48</v>
      </c>
      <c r="E45" s="4"/>
      <c r="F45" s="29">
        <f t="shared" si="0"/>
        <v>2269.48</v>
      </c>
      <c r="G45" s="12">
        <f t="shared" si="1"/>
        <v>1.3438653035636981E-3</v>
      </c>
    </row>
    <row r="46" spans="2:7" ht="14.25" thickTop="1" thickBot="1" x14ac:dyDescent="0.25">
      <c r="B46" s="50"/>
      <c r="C46" s="42" t="s">
        <v>66</v>
      </c>
      <c r="D46" s="3"/>
      <c r="E46" s="4">
        <v>495.6</v>
      </c>
      <c r="F46" s="29">
        <f t="shared" si="0"/>
        <v>495.6</v>
      </c>
      <c r="G46" s="12">
        <f t="shared" si="1"/>
        <v>2.9346795056408025E-4</v>
      </c>
    </row>
    <row r="47" spans="2:7" ht="14.25" thickTop="1" thickBot="1" x14ac:dyDescent="0.25">
      <c r="B47" s="50" t="s">
        <v>82</v>
      </c>
      <c r="C47" s="42" t="s">
        <v>5</v>
      </c>
      <c r="D47" s="3">
        <v>171760</v>
      </c>
      <c r="E47" s="4"/>
      <c r="F47" s="9">
        <f t="shared" si="0"/>
        <v>171760</v>
      </c>
      <c r="G47" s="12">
        <f t="shared" si="1"/>
        <v>0.10170713314948834</v>
      </c>
    </row>
    <row r="48" spans="2:7" ht="14.25" thickTop="1" thickBot="1" x14ac:dyDescent="0.25">
      <c r="B48" s="50"/>
      <c r="C48" s="42" t="s">
        <v>54</v>
      </c>
      <c r="D48" s="3"/>
      <c r="E48" s="4">
        <v>36893.019999999997</v>
      </c>
      <c r="F48" s="29">
        <f t="shared" si="0"/>
        <v>36893.019999999997</v>
      </c>
      <c r="G48" s="12">
        <f t="shared" si="1"/>
        <v>2.1846083473606986E-2</v>
      </c>
    </row>
    <row r="49" spans="2:7" ht="13.5" thickTop="1" x14ac:dyDescent="0.2">
      <c r="B49" s="35"/>
      <c r="C49" s="13"/>
      <c r="D49" s="5">
        <f>SUM(D4:D48)</f>
        <v>1156846.17</v>
      </c>
      <c r="E49" s="5">
        <f t="shared" ref="E49:G49" si="2">SUM(E4:E48)</f>
        <v>531924.27</v>
      </c>
      <c r="F49" s="5">
        <f t="shared" si="2"/>
        <v>1688770.44</v>
      </c>
      <c r="G49" s="36">
        <f>SUM(G4:G48)</f>
        <v>0.99999999999999989</v>
      </c>
    </row>
  </sheetData>
  <mergeCells count="3">
    <mergeCell ref="B1:G1"/>
    <mergeCell ref="B4:B46"/>
    <mergeCell ref="B47:B48"/>
  </mergeCells>
  <conditionalFormatting sqref="G4:G48">
    <cfRule type="cellIs" dxfId="6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7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2" max="2" width="54.28515625" style="32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51" t="s">
        <v>225</v>
      </c>
      <c r="C1" s="51"/>
      <c r="D1" s="51"/>
      <c r="E1" s="51"/>
      <c r="F1" s="51"/>
      <c r="G1" s="51"/>
    </row>
    <row r="3" spans="2:7" ht="14.25" customHeight="1" thickBot="1" x14ac:dyDescent="0.25">
      <c r="B3" s="31" t="s">
        <v>90</v>
      </c>
      <c r="C3" s="14" t="s">
        <v>87</v>
      </c>
      <c r="D3" s="25" t="s">
        <v>109</v>
      </c>
      <c r="E3" s="15" t="s">
        <v>1</v>
      </c>
      <c r="F3" s="15" t="s">
        <v>88</v>
      </c>
      <c r="G3" s="15" t="s">
        <v>91</v>
      </c>
    </row>
    <row r="4" spans="2:7" ht="14.25" customHeight="1" thickTop="1" thickBot="1" x14ac:dyDescent="0.25">
      <c r="B4" s="50" t="s">
        <v>124</v>
      </c>
      <c r="C4" s="42" t="s">
        <v>4</v>
      </c>
      <c r="D4" s="3">
        <v>943.88</v>
      </c>
      <c r="E4" s="4"/>
      <c r="F4" s="29">
        <f>SUM(D4,E4)</f>
        <v>943.88</v>
      </c>
      <c r="G4" s="12">
        <f>F4/$F$47</f>
        <v>7.1881867723472563E-4</v>
      </c>
    </row>
    <row r="5" spans="2:7" ht="14.25" thickTop="1" thickBot="1" x14ac:dyDescent="0.25">
      <c r="B5" s="50"/>
      <c r="C5" s="42" t="s">
        <v>5</v>
      </c>
      <c r="D5" s="3">
        <v>25750</v>
      </c>
      <c r="E5" s="4"/>
      <c r="F5" s="29">
        <f t="shared" ref="F5:F46" si="0">SUM(D5,E5)</f>
        <v>25750</v>
      </c>
      <c r="G5" s="12">
        <f t="shared" ref="G5:G46" si="1">F5/$F$47</f>
        <v>1.9610099735977226E-2</v>
      </c>
    </row>
    <row r="6" spans="2:7" ht="14.25" thickTop="1" thickBot="1" x14ac:dyDescent="0.25">
      <c r="B6" s="50"/>
      <c r="C6" s="42" t="s">
        <v>7</v>
      </c>
      <c r="D6" s="3">
        <v>8467.56</v>
      </c>
      <c r="E6" s="4"/>
      <c r="F6" s="29">
        <f t="shared" si="0"/>
        <v>8467.56</v>
      </c>
      <c r="G6" s="12">
        <f t="shared" si="1"/>
        <v>6.4485318881697604E-3</v>
      </c>
    </row>
    <row r="7" spans="2:7" ht="14.25" thickTop="1" thickBot="1" x14ac:dyDescent="0.25">
      <c r="B7" s="50"/>
      <c r="C7" s="42" t="s">
        <v>15</v>
      </c>
      <c r="D7" s="3"/>
      <c r="E7" s="4">
        <v>3033.82</v>
      </c>
      <c r="F7" s="29">
        <f t="shared" si="0"/>
        <v>3033.82</v>
      </c>
      <c r="G7" s="12">
        <f t="shared" si="1"/>
        <v>2.3104276808156286E-3</v>
      </c>
    </row>
    <row r="8" spans="2:7" ht="14.25" thickTop="1" thickBot="1" x14ac:dyDescent="0.25">
      <c r="B8" s="50"/>
      <c r="C8" s="42" t="s">
        <v>17</v>
      </c>
      <c r="D8" s="3">
        <v>8608.74</v>
      </c>
      <c r="E8" s="4"/>
      <c r="F8" s="29">
        <f t="shared" si="0"/>
        <v>8608.74</v>
      </c>
      <c r="G8" s="12">
        <f t="shared" si="1"/>
        <v>6.5560485437319068E-3</v>
      </c>
    </row>
    <row r="9" spans="2:7" ht="14.25" thickTop="1" thickBot="1" x14ac:dyDescent="0.25">
      <c r="B9" s="50"/>
      <c r="C9" s="42" t="s">
        <v>134</v>
      </c>
      <c r="D9" s="3">
        <v>5885.1</v>
      </c>
      <c r="E9" s="4"/>
      <c r="F9" s="29">
        <f t="shared" si="0"/>
        <v>5885.1</v>
      </c>
      <c r="G9" s="12">
        <f t="shared" si="1"/>
        <v>4.4818406973281396E-3</v>
      </c>
    </row>
    <row r="10" spans="2:7" ht="14.25" thickTop="1" thickBot="1" x14ac:dyDescent="0.25">
      <c r="B10" s="50"/>
      <c r="C10" s="42" t="s">
        <v>19</v>
      </c>
      <c r="D10" s="3">
        <v>3933.8</v>
      </c>
      <c r="E10" s="4">
        <v>22631.39</v>
      </c>
      <c r="F10" s="29">
        <f t="shared" si="0"/>
        <v>26565.19</v>
      </c>
      <c r="G10" s="12">
        <f t="shared" si="1"/>
        <v>2.0230913607968345E-2</v>
      </c>
    </row>
    <row r="11" spans="2:7" ht="14.25" thickTop="1" thickBot="1" x14ac:dyDescent="0.25">
      <c r="B11" s="50"/>
      <c r="C11" s="42" t="s">
        <v>21</v>
      </c>
      <c r="D11" s="3">
        <v>5214.2</v>
      </c>
      <c r="E11" s="4"/>
      <c r="F11" s="29">
        <f t="shared" si="0"/>
        <v>5214.2</v>
      </c>
      <c r="G11" s="12">
        <f t="shared" si="1"/>
        <v>3.970911924012911E-3</v>
      </c>
    </row>
    <row r="12" spans="2:7" ht="14.25" thickTop="1" thickBot="1" x14ac:dyDescent="0.25">
      <c r="B12" s="50"/>
      <c r="C12" s="42" t="s">
        <v>24</v>
      </c>
      <c r="D12" s="3">
        <v>9925.91</v>
      </c>
      <c r="E12" s="4">
        <v>1678.69</v>
      </c>
      <c r="F12" s="29">
        <f t="shared" si="0"/>
        <v>11604.6</v>
      </c>
      <c r="G12" s="12">
        <f t="shared" si="1"/>
        <v>8.8375675105289847E-3</v>
      </c>
    </row>
    <row r="13" spans="2:7" ht="14.25" thickTop="1" thickBot="1" x14ac:dyDescent="0.25">
      <c r="B13" s="50"/>
      <c r="C13" s="42" t="s">
        <v>25</v>
      </c>
      <c r="D13" s="3">
        <v>3380</v>
      </c>
      <c r="E13" s="4"/>
      <c r="F13" s="29">
        <f t="shared" si="0"/>
        <v>3380</v>
      </c>
      <c r="G13" s="12">
        <f t="shared" si="1"/>
        <v>2.5740635769942923E-3</v>
      </c>
    </row>
    <row r="14" spans="2:7" ht="14.25" thickTop="1" thickBot="1" x14ac:dyDescent="0.25">
      <c r="B14" s="50"/>
      <c r="C14" s="42" t="s">
        <v>26</v>
      </c>
      <c r="D14" s="3"/>
      <c r="E14" s="4">
        <v>44309.55</v>
      </c>
      <c r="F14" s="29">
        <f t="shared" si="0"/>
        <v>44309.55</v>
      </c>
      <c r="G14" s="12">
        <f t="shared" si="1"/>
        <v>3.374425999053475E-2</v>
      </c>
    </row>
    <row r="15" spans="2:7" ht="14.25" thickTop="1" thickBot="1" x14ac:dyDescent="0.25">
      <c r="B15" s="50"/>
      <c r="C15" s="42" t="s">
        <v>126</v>
      </c>
      <c r="D15" s="3"/>
      <c r="E15" s="4">
        <v>1030</v>
      </c>
      <c r="F15" s="29">
        <f t="shared" si="0"/>
        <v>1030</v>
      </c>
      <c r="G15" s="12">
        <f t="shared" si="1"/>
        <v>7.8440398943908907E-4</v>
      </c>
    </row>
    <row r="16" spans="2:7" ht="14.25" thickTop="1" thickBot="1" x14ac:dyDescent="0.25">
      <c r="B16" s="50"/>
      <c r="C16" s="42" t="s">
        <v>27</v>
      </c>
      <c r="D16" s="3">
        <v>1078</v>
      </c>
      <c r="E16" s="4">
        <v>178.25</v>
      </c>
      <c r="F16" s="29">
        <f t="shared" si="0"/>
        <v>1256.25</v>
      </c>
      <c r="G16" s="12">
        <f t="shared" si="1"/>
        <v>9.5670632207073367E-4</v>
      </c>
    </row>
    <row r="17" spans="2:7" ht="14.25" thickTop="1" thickBot="1" x14ac:dyDescent="0.25">
      <c r="B17" s="50"/>
      <c r="C17" s="42" t="s">
        <v>28</v>
      </c>
      <c r="D17" s="3">
        <v>21929.43</v>
      </c>
      <c r="E17" s="4">
        <v>2159.4</v>
      </c>
      <c r="F17" s="29">
        <f t="shared" si="0"/>
        <v>24088.83</v>
      </c>
      <c r="G17" s="12">
        <f t="shared" si="1"/>
        <v>1.8345023643611662E-2</v>
      </c>
    </row>
    <row r="18" spans="2:7" ht="14.25" thickTop="1" thickBot="1" x14ac:dyDescent="0.25">
      <c r="B18" s="50"/>
      <c r="C18" s="42" t="s">
        <v>29</v>
      </c>
      <c r="D18" s="3">
        <v>802.74</v>
      </c>
      <c r="E18" s="4">
        <v>7333.15</v>
      </c>
      <c r="F18" s="29">
        <f t="shared" si="0"/>
        <v>8135.8899999999994</v>
      </c>
      <c r="G18" s="12">
        <f t="shared" si="1"/>
        <v>6.1959461879976608E-3</v>
      </c>
    </row>
    <row r="19" spans="2:7" ht="14.25" thickTop="1" thickBot="1" x14ac:dyDescent="0.25">
      <c r="B19" s="50"/>
      <c r="C19" s="42" t="s">
        <v>31</v>
      </c>
      <c r="D19" s="3">
        <v>919.24</v>
      </c>
      <c r="E19" s="4">
        <v>1659.59</v>
      </c>
      <c r="F19" s="29">
        <f t="shared" si="0"/>
        <v>2578.83</v>
      </c>
      <c r="G19" s="12">
        <f t="shared" si="1"/>
        <v>1.9639267379468021E-3</v>
      </c>
    </row>
    <row r="20" spans="2:7" ht="14.25" thickTop="1" thickBot="1" x14ac:dyDescent="0.25">
      <c r="B20" s="50"/>
      <c r="C20" s="42" t="s">
        <v>33</v>
      </c>
      <c r="D20" s="3">
        <v>587.65</v>
      </c>
      <c r="E20" s="4"/>
      <c r="F20" s="29">
        <f t="shared" si="0"/>
        <v>587.65</v>
      </c>
      <c r="G20" s="12">
        <f t="shared" si="1"/>
        <v>4.4752913047949581E-4</v>
      </c>
    </row>
    <row r="21" spans="2:7" ht="14.25" thickTop="1" thickBot="1" x14ac:dyDescent="0.25">
      <c r="B21" s="50"/>
      <c r="C21" s="42" t="s">
        <v>40</v>
      </c>
      <c r="D21" s="3">
        <v>30082.73</v>
      </c>
      <c r="E21" s="4">
        <v>23502.87</v>
      </c>
      <c r="F21" s="29">
        <f t="shared" si="0"/>
        <v>53585.599999999999</v>
      </c>
      <c r="G21" s="12">
        <f t="shared" si="1"/>
        <v>4.0808503316977912E-2</v>
      </c>
    </row>
    <row r="22" spans="2:7" ht="14.25" thickTop="1" thickBot="1" x14ac:dyDescent="0.25">
      <c r="B22" s="50"/>
      <c r="C22" s="42" t="s">
        <v>41</v>
      </c>
      <c r="D22" s="3">
        <v>145908.46</v>
      </c>
      <c r="E22" s="4">
        <v>92420.65</v>
      </c>
      <c r="F22" s="9">
        <f t="shared" si="0"/>
        <v>238329.11</v>
      </c>
      <c r="G22" s="12">
        <f t="shared" si="1"/>
        <v>0.18150126668297814</v>
      </c>
    </row>
    <row r="23" spans="2:7" ht="14.25" thickTop="1" thickBot="1" x14ac:dyDescent="0.25">
      <c r="B23" s="50"/>
      <c r="C23" s="42" t="s">
        <v>42</v>
      </c>
      <c r="D23" s="3">
        <v>174491.28</v>
      </c>
      <c r="E23" s="4">
        <v>96991.360000000001</v>
      </c>
      <c r="F23" s="9">
        <f t="shared" si="0"/>
        <v>271482.64</v>
      </c>
      <c r="G23" s="12">
        <f t="shared" si="1"/>
        <v>0.20674957852374373</v>
      </c>
    </row>
    <row r="24" spans="2:7" ht="14.25" thickTop="1" thickBot="1" x14ac:dyDescent="0.25">
      <c r="B24" s="50"/>
      <c r="C24" s="42" t="s">
        <v>43</v>
      </c>
      <c r="D24" s="3">
        <v>25790.83</v>
      </c>
      <c r="E24" s="4">
        <v>12965.59</v>
      </c>
      <c r="F24" s="29">
        <f t="shared" si="0"/>
        <v>38756.42</v>
      </c>
      <c r="G24" s="12">
        <f t="shared" si="1"/>
        <v>2.9515233460560099E-2</v>
      </c>
    </row>
    <row r="25" spans="2:7" ht="14.25" thickTop="1" thickBot="1" x14ac:dyDescent="0.25">
      <c r="B25" s="50"/>
      <c r="C25" s="42" t="s">
        <v>48</v>
      </c>
      <c r="D25" s="3">
        <v>2796.61</v>
      </c>
      <c r="E25" s="4">
        <v>3044</v>
      </c>
      <c r="F25" s="29">
        <f t="shared" si="0"/>
        <v>5840.6100000000006</v>
      </c>
      <c r="G25" s="12">
        <f t="shared" si="1"/>
        <v>4.4479590143279985E-3</v>
      </c>
    </row>
    <row r="26" spans="2:7" ht="14.25" thickTop="1" thickBot="1" x14ac:dyDescent="0.25">
      <c r="B26" s="50"/>
      <c r="C26" s="42" t="s">
        <v>49</v>
      </c>
      <c r="D26" s="3">
        <v>3220.98</v>
      </c>
      <c r="E26" s="4">
        <v>658.83</v>
      </c>
      <c r="F26" s="29">
        <f t="shared" si="0"/>
        <v>3879.81</v>
      </c>
      <c r="G26" s="12">
        <f t="shared" si="1"/>
        <v>2.9546975167627884E-3</v>
      </c>
    </row>
    <row r="27" spans="2:7" ht="14.25" thickTop="1" thickBot="1" x14ac:dyDescent="0.25">
      <c r="B27" s="50"/>
      <c r="C27" s="42" t="s">
        <v>55</v>
      </c>
      <c r="D27" s="3">
        <v>13063.79</v>
      </c>
      <c r="E27" s="4">
        <v>120230.29</v>
      </c>
      <c r="F27" s="9">
        <f t="shared" si="0"/>
        <v>133294.07999999999</v>
      </c>
      <c r="G27" s="12">
        <f t="shared" si="1"/>
        <v>0.10151107584525543</v>
      </c>
    </row>
    <row r="28" spans="2:7" ht="14.25" thickTop="1" thickBot="1" x14ac:dyDescent="0.25">
      <c r="B28" s="50"/>
      <c r="C28" s="42" t="s">
        <v>56</v>
      </c>
      <c r="D28" s="3">
        <v>10921.86</v>
      </c>
      <c r="E28" s="4">
        <v>5459.56</v>
      </c>
      <c r="F28" s="29">
        <f t="shared" si="0"/>
        <v>16381.420000000002</v>
      </c>
      <c r="G28" s="12">
        <f t="shared" si="1"/>
        <v>1.2475389515220665E-2</v>
      </c>
    </row>
    <row r="29" spans="2:7" ht="14.25" thickTop="1" thickBot="1" x14ac:dyDescent="0.25">
      <c r="B29" s="50"/>
      <c r="C29" s="42" t="s">
        <v>57</v>
      </c>
      <c r="D29" s="3">
        <v>715.85</v>
      </c>
      <c r="E29" s="4">
        <v>681.23</v>
      </c>
      <c r="F29" s="29">
        <f t="shared" si="0"/>
        <v>1397.08</v>
      </c>
      <c r="G29" s="12">
        <f t="shared" si="1"/>
        <v>1.0639564325879247E-3</v>
      </c>
    </row>
    <row r="30" spans="2:7" ht="14.25" thickTop="1" thickBot="1" x14ac:dyDescent="0.25">
      <c r="B30" s="50"/>
      <c r="C30" s="42" t="s">
        <v>38</v>
      </c>
      <c r="D30" s="3">
        <v>6180</v>
      </c>
      <c r="E30" s="4"/>
      <c r="F30" s="29">
        <f t="shared" si="0"/>
        <v>6180</v>
      </c>
      <c r="G30" s="12">
        <f t="shared" si="1"/>
        <v>4.7064239366345342E-3</v>
      </c>
    </row>
    <row r="31" spans="2:7" ht="14.25" thickTop="1" thickBot="1" x14ac:dyDescent="0.25">
      <c r="B31" s="50"/>
      <c r="C31" s="42" t="s">
        <v>58</v>
      </c>
      <c r="D31" s="3">
        <v>10950.23</v>
      </c>
      <c r="E31" s="4">
        <v>3206.95</v>
      </c>
      <c r="F31" s="29">
        <f t="shared" si="0"/>
        <v>14157.18</v>
      </c>
      <c r="G31" s="12">
        <f t="shared" si="1"/>
        <v>1.0781503370104159E-2</v>
      </c>
    </row>
    <row r="32" spans="2:7" ht="14.25" thickTop="1" thickBot="1" x14ac:dyDescent="0.25">
      <c r="B32" s="50"/>
      <c r="C32" s="42" t="s">
        <v>60</v>
      </c>
      <c r="D32" s="3">
        <v>257.7</v>
      </c>
      <c r="E32" s="4">
        <v>5569.1</v>
      </c>
      <c r="F32" s="29">
        <f t="shared" si="0"/>
        <v>5826.8</v>
      </c>
      <c r="G32" s="12">
        <f t="shared" si="1"/>
        <v>4.4374419084113438E-3</v>
      </c>
    </row>
    <row r="33" spans="2:7" ht="14.25" thickTop="1" thickBot="1" x14ac:dyDescent="0.25">
      <c r="B33" s="50"/>
      <c r="C33" s="42" t="s">
        <v>61</v>
      </c>
      <c r="D33" s="3">
        <v>5735.12</v>
      </c>
      <c r="E33" s="4"/>
      <c r="F33" s="29">
        <f t="shared" si="0"/>
        <v>5735.12</v>
      </c>
      <c r="G33" s="12">
        <f t="shared" si="1"/>
        <v>4.3676223377785523E-3</v>
      </c>
    </row>
    <row r="34" spans="2:7" ht="14.25" thickTop="1" thickBot="1" x14ac:dyDescent="0.25">
      <c r="B34" s="50"/>
      <c r="C34" s="42" t="s">
        <v>63</v>
      </c>
      <c r="D34" s="3">
        <v>17581.96</v>
      </c>
      <c r="E34" s="4">
        <v>4942.84</v>
      </c>
      <c r="F34" s="29">
        <f t="shared" si="0"/>
        <v>22524.799999999999</v>
      </c>
      <c r="G34" s="12">
        <f t="shared" si="1"/>
        <v>1.7153925224580188E-2</v>
      </c>
    </row>
    <row r="35" spans="2:7" ht="14.25" thickTop="1" thickBot="1" x14ac:dyDescent="0.25">
      <c r="B35" s="50"/>
      <c r="C35" s="42" t="s">
        <v>41</v>
      </c>
      <c r="D35" s="3">
        <v>4336.4799999999996</v>
      </c>
      <c r="E35" s="4">
        <v>2159.1799999999998</v>
      </c>
      <c r="F35" s="29">
        <f t="shared" si="0"/>
        <v>6495.66</v>
      </c>
      <c r="G35" s="12">
        <f t="shared" si="1"/>
        <v>4.9468171048931194E-3</v>
      </c>
    </row>
    <row r="36" spans="2:7" ht="14.25" thickTop="1" thickBot="1" x14ac:dyDescent="0.25">
      <c r="B36" s="50"/>
      <c r="C36" s="42" t="s">
        <v>66</v>
      </c>
      <c r="D36" s="3"/>
      <c r="E36" s="4">
        <v>267.12</v>
      </c>
      <c r="F36" s="29">
        <f t="shared" si="0"/>
        <v>267.12</v>
      </c>
      <c r="G36" s="12">
        <f t="shared" si="1"/>
        <v>2.0342717830967912E-4</v>
      </c>
    </row>
    <row r="37" spans="2:7" ht="14.25" thickTop="1" thickBot="1" x14ac:dyDescent="0.25">
      <c r="B37" s="50"/>
      <c r="C37" s="42" t="s">
        <v>104</v>
      </c>
      <c r="D37" s="3">
        <v>1642.5</v>
      </c>
      <c r="E37" s="4"/>
      <c r="F37" s="29">
        <f t="shared" si="0"/>
        <v>1642.5</v>
      </c>
      <c r="G37" s="12">
        <f t="shared" si="1"/>
        <v>1.2508578181103921E-3</v>
      </c>
    </row>
    <row r="38" spans="2:7" ht="14.25" thickTop="1" thickBot="1" x14ac:dyDescent="0.25">
      <c r="B38" s="50"/>
      <c r="C38" s="42" t="s">
        <v>69</v>
      </c>
      <c r="D38" s="3">
        <v>8279.14</v>
      </c>
      <c r="E38" s="4">
        <v>8794.0400000000009</v>
      </c>
      <c r="F38" s="29">
        <f t="shared" si="0"/>
        <v>17073.18</v>
      </c>
      <c r="G38" s="12">
        <f t="shared" si="1"/>
        <v>1.300220437321521E-2</v>
      </c>
    </row>
    <row r="39" spans="2:7" ht="14.25" thickTop="1" thickBot="1" x14ac:dyDescent="0.25">
      <c r="B39" s="50"/>
      <c r="C39" s="42" t="s">
        <v>70</v>
      </c>
      <c r="D39" s="3">
        <v>336.56</v>
      </c>
      <c r="E39" s="4">
        <v>247.04</v>
      </c>
      <c r="F39" s="29">
        <f t="shared" si="0"/>
        <v>583.6</v>
      </c>
      <c r="G39" s="12">
        <f t="shared" si="1"/>
        <v>4.4444482353073048E-4</v>
      </c>
    </row>
    <row r="40" spans="2:7" ht="14.25" thickTop="1" thickBot="1" x14ac:dyDescent="0.25">
      <c r="B40" s="50"/>
      <c r="C40" s="42" t="s">
        <v>71</v>
      </c>
      <c r="D40" s="3"/>
      <c r="E40" s="4">
        <v>4346.84</v>
      </c>
      <c r="F40" s="29">
        <f t="shared" si="0"/>
        <v>4346.84</v>
      </c>
      <c r="G40" s="12">
        <f t="shared" si="1"/>
        <v>3.3103676091780681E-3</v>
      </c>
    </row>
    <row r="41" spans="2:7" ht="14.25" thickTop="1" thickBot="1" x14ac:dyDescent="0.25">
      <c r="B41" s="50"/>
      <c r="C41" s="42" t="s">
        <v>72</v>
      </c>
      <c r="D41" s="3">
        <v>5455.13</v>
      </c>
      <c r="E41" s="4"/>
      <c r="F41" s="29">
        <f t="shared" si="0"/>
        <v>5455.13</v>
      </c>
      <c r="G41" s="12">
        <f t="shared" si="1"/>
        <v>4.154393917387241E-3</v>
      </c>
    </row>
    <row r="42" spans="2:7" ht="14.25" thickTop="1" thickBot="1" x14ac:dyDescent="0.25">
      <c r="B42" s="50"/>
      <c r="C42" s="42" t="s">
        <v>73</v>
      </c>
      <c r="D42" s="3">
        <v>75.2</v>
      </c>
      <c r="E42" s="4"/>
      <c r="F42" s="29">
        <f t="shared" si="0"/>
        <v>75.2</v>
      </c>
      <c r="G42" s="12">
        <f t="shared" si="1"/>
        <v>5.726910680176651E-5</v>
      </c>
    </row>
    <row r="43" spans="2:7" ht="14.25" thickTop="1" thickBot="1" x14ac:dyDescent="0.25">
      <c r="B43" s="50"/>
      <c r="C43" s="42" t="s">
        <v>76</v>
      </c>
      <c r="D43" s="3">
        <v>126.07</v>
      </c>
      <c r="E43" s="4">
        <v>4226.75</v>
      </c>
      <c r="F43" s="29">
        <f t="shared" si="0"/>
        <v>4352.82</v>
      </c>
      <c r="G43" s="12">
        <f t="shared" si="1"/>
        <v>3.3149217216604421E-3</v>
      </c>
    </row>
    <row r="44" spans="2:7" ht="14.25" thickTop="1" thickBot="1" x14ac:dyDescent="0.25">
      <c r="B44" s="50"/>
      <c r="C44" s="42" t="s">
        <v>66</v>
      </c>
      <c r="D44" s="3"/>
      <c r="E44" s="4">
        <v>788.74</v>
      </c>
      <c r="F44" s="29">
        <f t="shared" si="0"/>
        <v>788.74</v>
      </c>
      <c r="G44" s="12">
        <f t="shared" si="1"/>
        <v>6.0067068216523021E-4</v>
      </c>
    </row>
    <row r="45" spans="2:7" ht="14.25" thickTop="1" thickBot="1" x14ac:dyDescent="0.25">
      <c r="B45" s="50" t="s">
        <v>82</v>
      </c>
      <c r="C45" s="42" t="s">
        <v>5</v>
      </c>
      <c r="D45" s="3">
        <v>219200</v>
      </c>
      <c r="E45" s="4"/>
      <c r="F45" s="9">
        <f t="shared" si="0"/>
        <v>219200</v>
      </c>
      <c r="G45" s="12">
        <f t="shared" si="1"/>
        <v>0.16693335386897895</v>
      </c>
    </row>
    <row r="46" spans="2:7" ht="14.25" thickTop="1" thickBot="1" x14ac:dyDescent="0.25">
      <c r="B46" s="50"/>
      <c r="C46" s="42" t="s">
        <v>54</v>
      </c>
      <c r="D46" s="3">
        <v>14539.73</v>
      </c>
      <c r="E46" s="4">
        <v>39467.599999999999</v>
      </c>
      <c r="F46" s="29">
        <f t="shared" si="0"/>
        <v>54007.33</v>
      </c>
      <c r="G46" s="12">
        <f t="shared" si="1"/>
        <v>4.1129674865003303E-2</v>
      </c>
    </row>
    <row r="47" spans="2:7" ht="13.5" thickTop="1" x14ac:dyDescent="0.2">
      <c r="B47" s="35"/>
      <c r="C47" s="13"/>
      <c r="D47" s="5">
        <f>SUM(D4:D46)</f>
        <v>799114.45999999985</v>
      </c>
      <c r="E47" s="5">
        <f t="shared" ref="E47:G47" si="2">SUM(E4:E46)</f>
        <v>513984.41999999993</v>
      </c>
      <c r="F47" s="5">
        <f t="shared" si="2"/>
        <v>1313098.8800000004</v>
      </c>
      <c r="G47" s="36">
        <f t="shared" si="2"/>
        <v>0.99999999999999967</v>
      </c>
    </row>
  </sheetData>
  <mergeCells count="3">
    <mergeCell ref="B1:G1"/>
    <mergeCell ref="B4:B44"/>
    <mergeCell ref="B45:B46"/>
  </mergeCells>
  <conditionalFormatting sqref="G4:G46">
    <cfRule type="cellIs" dxfId="5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2" max="2" width="54.28515625" style="32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51" t="s">
        <v>225</v>
      </c>
      <c r="C1" s="51"/>
      <c r="D1" s="51"/>
      <c r="E1" s="51"/>
      <c r="F1" s="51"/>
      <c r="G1" s="51"/>
    </row>
    <row r="3" spans="2:7" ht="14.25" customHeight="1" thickBot="1" x14ac:dyDescent="0.25">
      <c r="B3" s="31" t="s">
        <v>90</v>
      </c>
      <c r="C3" s="14" t="s">
        <v>87</v>
      </c>
      <c r="D3" s="25" t="s">
        <v>109</v>
      </c>
      <c r="E3" s="15" t="s">
        <v>1</v>
      </c>
      <c r="F3" s="15" t="s">
        <v>88</v>
      </c>
      <c r="G3" s="15" t="s">
        <v>91</v>
      </c>
    </row>
    <row r="4" spans="2:7" ht="14.25" customHeight="1" thickTop="1" thickBot="1" x14ac:dyDescent="0.25">
      <c r="B4" s="50" t="s">
        <v>124</v>
      </c>
      <c r="C4" s="42" t="s">
        <v>4</v>
      </c>
      <c r="D4" s="3">
        <v>789.62</v>
      </c>
      <c r="E4" s="4"/>
      <c r="F4" s="29">
        <f>SUM(D4,E4)</f>
        <v>789.62</v>
      </c>
      <c r="G4" s="12">
        <f>F4/$F$40</f>
        <v>6.1412872021935163E-4</v>
      </c>
    </row>
    <row r="5" spans="2:7" ht="14.25" thickTop="1" thickBot="1" x14ac:dyDescent="0.25">
      <c r="B5" s="50"/>
      <c r="C5" s="42" t="s">
        <v>7</v>
      </c>
      <c r="D5" s="3">
        <v>6486.48</v>
      </c>
      <c r="E5" s="4"/>
      <c r="F5" s="29">
        <f t="shared" ref="F5:F39" si="0">SUM(D5,E5)</f>
        <v>6486.48</v>
      </c>
      <c r="G5" s="12">
        <f t="shared" ref="G5:G39" si="1">F5/$F$40</f>
        <v>5.0448743207218913E-3</v>
      </c>
    </row>
    <row r="6" spans="2:7" ht="14.25" thickTop="1" thickBot="1" x14ac:dyDescent="0.25">
      <c r="B6" s="50"/>
      <c r="C6" s="42" t="s">
        <v>9</v>
      </c>
      <c r="D6" s="3"/>
      <c r="E6" s="4">
        <v>3972</v>
      </c>
      <c r="F6" s="29">
        <f t="shared" si="0"/>
        <v>3972</v>
      </c>
      <c r="G6" s="12">
        <f t="shared" si="1"/>
        <v>3.08923187952593E-3</v>
      </c>
    </row>
    <row r="7" spans="2:7" ht="14.25" thickTop="1" thickBot="1" x14ac:dyDescent="0.25">
      <c r="B7" s="50"/>
      <c r="C7" s="42" t="s">
        <v>11</v>
      </c>
      <c r="D7" s="3"/>
      <c r="E7" s="4">
        <v>75.319999999999993</v>
      </c>
      <c r="F7" s="29">
        <f t="shared" si="0"/>
        <v>75.319999999999993</v>
      </c>
      <c r="G7" s="12">
        <f t="shared" si="1"/>
        <v>5.8580298380134191E-5</v>
      </c>
    </row>
    <row r="8" spans="2:7" ht="14.25" thickTop="1" thickBot="1" x14ac:dyDescent="0.25">
      <c r="B8" s="50"/>
      <c r="C8" s="42" t="s">
        <v>15</v>
      </c>
      <c r="D8" s="3"/>
      <c r="E8" s="4">
        <v>541.32000000000005</v>
      </c>
      <c r="F8" s="29">
        <f t="shared" si="0"/>
        <v>541.32000000000005</v>
      </c>
      <c r="G8" s="12">
        <f t="shared" si="1"/>
        <v>4.2101284013720456E-4</v>
      </c>
    </row>
    <row r="9" spans="2:7" ht="14.25" thickTop="1" thickBot="1" x14ac:dyDescent="0.25">
      <c r="B9" s="50"/>
      <c r="C9" s="42" t="s">
        <v>18</v>
      </c>
      <c r="D9" s="3"/>
      <c r="E9" s="4">
        <v>3196.79</v>
      </c>
      <c r="F9" s="29">
        <f t="shared" si="0"/>
        <v>3196.79</v>
      </c>
      <c r="G9" s="12">
        <f t="shared" si="1"/>
        <v>2.4863105690205683E-3</v>
      </c>
    </row>
    <row r="10" spans="2:7" ht="14.25" thickTop="1" thickBot="1" x14ac:dyDescent="0.25">
      <c r="B10" s="50"/>
      <c r="C10" s="42" t="s">
        <v>19</v>
      </c>
      <c r="D10" s="3">
        <v>168</v>
      </c>
      <c r="E10" s="4">
        <v>50114.63</v>
      </c>
      <c r="F10" s="29">
        <f t="shared" si="0"/>
        <v>50282.63</v>
      </c>
      <c r="G10" s="12">
        <f t="shared" si="1"/>
        <v>3.9107427890837584E-2</v>
      </c>
    </row>
    <row r="11" spans="2:7" ht="14.25" thickTop="1" thickBot="1" x14ac:dyDescent="0.25">
      <c r="B11" s="50"/>
      <c r="C11" s="42" t="s">
        <v>23</v>
      </c>
      <c r="D11" s="3"/>
      <c r="E11" s="4">
        <v>455.4</v>
      </c>
      <c r="F11" s="29">
        <f t="shared" si="0"/>
        <v>455.4</v>
      </c>
      <c r="G11" s="12">
        <f t="shared" si="1"/>
        <v>3.5418836806045025E-4</v>
      </c>
    </row>
    <row r="12" spans="2:7" ht="14.25" thickTop="1" thickBot="1" x14ac:dyDescent="0.25">
      <c r="B12" s="50"/>
      <c r="C12" s="42" t="s">
        <v>24</v>
      </c>
      <c r="D12" s="3"/>
      <c r="E12" s="4">
        <v>29169.119999999999</v>
      </c>
      <c r="F12" s="29">
        <f t="shared" si="0"/>
        <v>29169.119999999999</v>
      </c>
      <c r="G12" s="12">
        <f t="shared" si="1"/>
        <v>2.2686348288448486E-2</v>
      </c>
    </row>
    <row r="13" spans="2:7" ht="14.25" thickTop="1" thickBot="1" x14ac:dyDescent="0.25">
      <c r="B13" s="50"/>
      <c r="C13" s="42" t="s">
        <v>25</v>
      </c>
      <c r="D13" s="3">
        <v>1000</v>
      </c>
      <c r="E13" s="4">
        <v>3046.06</v>
      </c>
      <c r="F13" s="29">
        <f t="shared" si="0"/>
        <v>4046.06</v>
      </c>
      <c r="G13" s="12">
        <f t="shared" si="1"/>
        <v>3.1468322100892958E-3</v>
      </c>
    </row>
    <row r="14" spans="2:7" ht="14.25" thickTop="1" thickBot="1" x14ac:dyDescent="0.25">
      <c r="B14" s="50"/>
      <c r="C14" s="42" t="s">
        <v>26</v>
      </c>
      <c r="D14" s="3">
        <v>1121</v>
      </c>
      <c r="E14" s="4">
        <v>26446.18</v>
      </c>
      <c r="F14" s="29">
        <f t="shared" si="0"/>
        <v>27567.18</v>
      </c>
      <c r="G14" s="12">
        <f t="shared" si="1"/>
        <v>2.1440435872263248E-2</v>
      </c>
    </row>
    <row r="15" spans="2:7" ht="14.25" thickTop="1" thickBot="1" x14ac:dyDescent="0.25">
      <c r="B15" s="50"/>
      <c r="C15" s="42" t="s">
        <v>28</v>
      </c>
      <c r="D15" s="3"/>
      <c r="E15" s="4">
        <v>29374.68</v>
      </c>
      <c r="F15" s="29">
        <f t="shared" si="0"/>
        <v>29374.68</v>
      </c>
      <c r="G15" s="12">
        <f t="shared" si="1"/>
        <v>2.2846223037984073E-2</v>
      </c>
    </row>
    <row r="16" spans="2:7" ht="14.25" thickTop="1" thickBot="1" x14ac:dyDescent="0.25">
      <c r="B16" s="50"/>
      <c r="C16" s="42" t="s">
        <v>129</v>
      </c>
      <c r="D16" s="3"/>
      <c r="E16" s="4">
        <v>10432.75</v>
      </c>
      <c r="F16" s="29">
        <f t="shared" si="0"/>
        <v>10432.75</v>
      </c>
      <c r="G16" s="12">
        <f t="shared" si="1"/>
        <v>8.1140946352276297E-3</v>
      </c>
    </row>
    <row r="17" spans="2:7" ht="14.25" thickTop="1" thickBot="1" x14ac:dyDescent="0.25">
      <c r="B17" s="50"/>
      <c r="C17" s="42" t="s">
        <v>31</v>
      </c>
      <c r="D17" s="3"/>
      <c r="E17" s="4">
        <v>6718.03</v>
      </c>
      <c r="F17" s="29">
        <f t="shared" si="0"/>
        <v>6718.03</v>
      </c>
      <c r="G17" s="12">
        <f t="shared" si="1"/>
        <v>5.2249628508589073E-3</v>
      </c>
    </row>
    <row r="18" spans="2:7" ht="14.25" thickTop="1" thickBot="1" x14ac:dyDescent="0.25">
      <c r="B18" s="50"/>
      <c r="C18" s="42" t="s">
        <v>100</v>
      </c>
      <c r="D18" s="3">
        <v>1200</v>
      </c>
      <c r="E18" s="4"/>
      <c r="F18" s="29">
        <f t="shared" si="0"/>
        <v>1200</v>
      </c>
      <c r="G18" s="12">
        <f t="shared" si="1"/>
        <v>9.3330268263623259E-4</v>
      </c>
    </row>
    <row r="19" spans="2:7" ht="14.25" thickTop="1" thickBot="1" x14ac:dyDescent="0.25">
      <c r="B19" s="50"/>
      <c r="C19" s="42" t="s">
        <v>40</v>
      </c>
      <c r="D19" s="3">
        <v>143084.65</v>
      </c>
      <c r="E19" s="4">
        <v>32000.27</v>
      </c>
      <c r="F19" s="9">
        <f t="shared" si="0"/>
        <v>175084.91999999998</v>
      </c>
      <c r="G19" s="12">
        <f t="shared" si="1"/>
        <v>0.13617268793762513</v>
      </c>
    </row>
    <row r="20" spans="2:7" ht="14.25" thickTop="1" thickBot="1" x14ac:dyDescent="0.25">
      <c r="B20" s="50"/>
      <c r="C20" s="42" t="s">
        <v>41</v>
      </c>
      <c r="D20" s="3">
        <v>112646.96</v>
      </c>
      <c r="E20" s="4">
        <v>58895.79</v>
      </c>
      <c r="F20" s="9">
        <f t="shared" si="0"/>
        <v>171542.75</v>
      </c>
      <c r="G20" s="12">
        <f t="shared" si="1"/>
        <v>0.13341775730149716</v>
      </c>
    </row>
    <row r="21" spans="2:7" ht="14.25" thickTop="1" thickBot="1" x14ac:dyDescent="0.25">
      <c r="B21" s="50"/>
      <c r="C21" s="42" t="s">
        <v>42</v>
      </c>
      <c r="D21" s="3">
        <v>61269.9</v>
      </c>
      <c r="E21" s="4">
        <v>15530.02</v>
      </c>
      <c r="F21" s="9">
        <f t="shared" si="0"/>
        <v>76799.92</v>
      </c>
      <c r="G21" s="12">
        <f t="shared" si="1"/>
        <v>5.9731309468540043E-2</v>
      </c>
    </row>
    <row r="22" spans="2:7" ht="14.25" thickTop="1" thickBot="1" x14ac:dyDescent="0.25">
      <c r="B22" s="50"/>
      <c r="C22" s="42" t="s">
        <v>43</v>
      </c>
      <c r="D22" s="3">
        <v>26958.78</v>
      </c>
      <c r="E22" s="4">
        <v>40839.01</v>
      </c>
      <c r="F22" s="9">
        <f t="shared" si="0"/>
        <v>67797.790000000008</v>
      </c>
      <c r="G22" s="12">
        <f t="shared" si="1"/>
        <v>5.2729882736506625E-2</v>
      </c>
    </row>
    <row r="23" spans="2:7" ht="14.25" thickTop="1" thickBot="1" x14ac:dyDescent="0.25">
      <c r="B23" s="50"/>
      <c r="C23" s="42" t="s">
        <v>100</v>
      </c>
      <c r="D23" s="3"/>
      <c r="E23" s="4">
        <v>17500</v>
      </c>
      <c r="F23" s="29">
        <f t="shared" si="0"/>
        <v>17500</v>
      </c>
      <c r="G23" s="12">
        <f t="shared" si="1"/>
        <v>1.3610664121778391E-2</v>
      </c>
    </row>
    <row r="24" spans="2:7" ht="14.25" thickTop="1" thickBot="1" x14ac:dyDescent="0.25">
      <c r="B24" s="50"/>
      <c r="C24" s="42" t="s">
        <v>49</v>
      </c>
      <c r="D24" s="3">
        <v>3193.6</v>
      </c>
      <c r="E24" s="4">
        <v>740</v>
      </c>
      <c r="F24" s="29">
        <f t="shared" si="0"/>
        <v>3933.6</v>
      </c>
      <c r="G24" s="12">
        <f t="shared" si="1"/>
        <v>3.0593661936815703E-3</v>
      </c>
    </row>
    <row r="25" spans="2:7" ht="14.25" thickTop="1" thickBot="1" x14ac:dyDescent="0.25">
      <c r="B25" s="50"/>
      <c r="C25" s="42" t="s">
        <v>55</v>
      </c>
      <c r="D25" s="3">
        <v>46452.57</v>
      </c>
      <c r="E25" s="4">
        <v>21250.09</v>
      </c>
      <c r="F25" s="9">
        <f t="shared" si="0"/>
        <v>67702.66</v>
      </c>
      <c r="G25" s="12">
        <f t="shared" si="1"/>
        <v>5.2655895166340637E-2</v>
      </c>
    </row>
    <row r="26" spans="2:7" ht="14.25" thickTop="1" thickBot="1" x14ac:dyDescent="0.25">
      <c r="B26" s="50"/>
      <c r="C26" s="42" t="s">
        <v>57</v>
      </c>
      <c r="D26" s="3">
        <v>287.63</v>
      </c>
      <c r="E26" s="4"/>
      <c r="F26" s="29">
        <f t="shared" si="0"/>
        <v>287.63</v>
      </c>
      <c r="G26" s="12">
        <f t="shared" si="1"/>
        <v>2.2370487550554965E-4</v>
      </c>
    </row>
    <row r="27" spans="2:7" ht="14.25" thickTop="1" thickBot="1" x14ac:dyDescent="0.25">
      <c r="B27" s="50"/>
      <c r="C27" s="42" t="s">
        <v>58</v>
      </c>
      <c r="D27" s="3">
        <v>13465.11</v>
      </c>
      <c r="E27" s="4"/>
      <c r="F27" s="29">
        <f t="shared" si="0"/>
        <v>13465.11</v>
      </c>
      <c r="G27" s="12">
        <f t="shared" si="1"/>
        <v>1.0472519404159969E-2</v>
      </c>
    </row>
    <row r="28" spans="2:7" ht="14.25" thickTop="1" thickBot="1" x14ac:dyDescent="0.25">
      <c r="B28" s="50"/>
      <c r="C28" s="42" t="s">
        <v>60</v>
      </c>
      <c r="D28" s="3"/>
      <c r="E28" s="4">
        <v>218.65</v>
      </c>
      <c r="F28" s="29">
        <f t="shared" si="0"/>
        <v>218.65</v>
      </c>
      <c r="G28" s="12">
        <f t="shared" si="1"/>
        <v>1.7005552629867688E-4</v>
      </c>
    </row>
    <row r="29" spans="2:7" ht="14.25" thickTop="1" thickBot="1" x14ac:dyDescent="0.25">
      <c r="B29" s="50"/>
      <c r="C29" s="42" t="s">
        <v>62</v>
      </c>
      <c r="D29" s="3"/>
      <c r="E29" s="4">
        <v>398.72</v>
      </c>
      <c r="F29" s="29">
        <f t="shared" si="0"/>
        <v>398.72</v>
      </c>
      <c r="G29" s="12">
        <f t="shared" si="1"/>
        <v>3.101053713505989E-4</v>
      </c>
    </row>
    <row r="30" spans="2:7" ht="14.25" thickTop="1" thickBot="1" x14ac:dyDescent="0.25">
      <c r="B30" s="50"/>
      <c r="C30" s="42" t="s">
        <v>63</v>
      </c>
      <c r="D30" s="3">
        <v>25881.439999999999</v>
      </c>
      <c r="E30" s="4">
        <v>3906.58</v>
      </c>
      <c r="F30" s="29">
        <f t="shared" si="0"/>
        <v>29788.019999999997</v>
      </c>
      <c r="G30" s="12">
        <f t="shared" si="1"/>
        <v>2.316769914701812E-2</v>
      </c>
    </row>
    <row r="31" spans="2:7" ht="14.25" thickTop="1" thickBot="1" x14ac:dyDescent="0.25">
      <c r="B31" s="50"/>
      <c r="C31" s="42" t="s">
        <v>39</v>
      </c>
      <c r="D31" s="3"/>
      <c r="E31" s="4">
        <v>399.48</v>
      </c>
      <c r="F31" s="29">
        <f t="shared" si="0"/>
        <v>399.48</v>
      </c>
      <c r="G31" s="12">
        <f t="shared" si="1"/>
        <v>3.1069646304960182E-4</v>
      </c>
    </row>
    <row r="32" spans="2:7" ht="14.25" thickTop="1" thickBot="1" x14ac:dyDescent="0.25">
      <c r="B32" s="50"/>
      <c r="C32" s="42" t="s">
        <v>104</v>
      </c>
      <c r="D32" s="3">
        <v>21088</v>
      </c>
      <c r="E32" s="4"/>
      <c r="F32" s="29">
        <f t="shared" si="0"/>
        <v>21088</v>
      </c>
      <c r="G32" s="12">
        <f t="shared" si="1"/>
        <v>1.6401239142860728E-2</v>
      </c>
    </row>
    <row r="33" spans="2:7" ht="14.25" thickTop="1" thickBot="1" x14ac:dyDescent="0.25">
      <c r="B33" s="50"/>
      <c r="C33" s="42" t="s">
        <v>71</v>
      </c>
      <c r="D33" s="3"/>
      <c r="E33" s="4">
        <v>1972.9</v>
      </c>
      <c r="F33" s="29">
        <f t="shared" si="0"/>
        <v>1972.9</v>
      </c>
      <c r="G33" s="12">
        <f t="shared" si="1"/>
        <v>1.5344273854775194E-3</v>
      </c>
    </row>
    <row r="34" spans="2:7" ht="14.25" thickTop="1" thickBot="1" x14ac:dyDescent="0.25">
      <c r="B34" s="50" t="s">
        <v>82</v>
      </c>
      <c r="C34" s="42" t="s">
        <v>5</v>
      </c>
      <c r="D34" s="3">
        <v>121680</v>
      </c>
      <c r="E34" s="4"/>
      <c r="F34" s="9">
        <f t="shared" si="0"/>
        <v>121680</v>
      </c>
      <c r="G34" s="12">
        <f t="shared" si="1"/>
        <v>9.4636892019313981E-2</v>
      </c>
    </row>
    <row r="35" spans="2:7" ht="14.25" thickTop="1" thickBot="1" x14ac:dyDescent="0.25">
      <c r="B35" s="50"/>
      <c r="C35" s="42" t="s">
        <v>11</v>
      </c>
      <c r="D35" s="3">
        <v>7583.69</v>
      </c>
      <c r="E35" s="4">
        <v>16236.76</v>
      </c>
      <c r="F35" s="29">
        <f t="shared" si="0"/>
        <v>23820.45</v>
      </c>
      <c r="G35" s="12">
        <f t="shared" si="1"/>
        <v>1.8526408238835206E-2</v>
      </c>
    </row>
    <row r="36" spans="2:7" ht="14.25" thickTop="1" thickBot="1" x14ac:dyDescent="0.25">
      <c r="B36" s="50"/>
      <c r="C36" s="42" t="s">
        <v>22</v>
      </c>
      <c r="D36" s="3">
        <v>1849</v>
      </c>
      <c r="E36" s="4"/>
      <c r="F36" s="29">
        <f t="shared" si="0"/>
        <v>1849</v>
      </c>
      <c r="G36" s="12">
        <f t="shared" si="1"/>
        <v>1.4380638834953284E-3</v>
      </c>
    </row>
    <row r="37" spans="2:7" ht="14.25" thickTop="1" thickBot="1" x14ac:dyDescent="0.25">
      <c r="B37" s="50"/>
      <c r="C37" s="42" t="s">
        <v>29</v>
      </c>
      <c r="D37" s="3"/>
      <c r="E37" s="4">
        <v>628.15</v>
      </c>
      <c r="F37" s="29">
        <f t="shared" si="0"/>
        <v>628.15</v>
      </c>
      <c r="G37" s="12">
        <f t="shared" si="1"/>
        <v>4.885450667482912E-4</v>
      </c>
    </row>
    <row r="38" spans="2:7" ht="14.25" thickTop="1" thickBot="1" x14ac:dyDescent="0.25">
      <c r="B38" s="50"/>
      <c r="C38" s="42" t="s">
        <v>42</v>
      </c>
      <c r="D38" s="3">
        <v>87057.17</v>
      </c>
      <c r="E38" s="4">
        <v>23290.44</v>
      </c>
      <c r="F38" s="9">
        <f t="shared" si="0"/>
        <v>110347.61</v>
      </c>
      <c r="G38" s="12">
        <f t="shared" si="1"/>
        <v>8.5823100362913976E-2</v>
      </c>
    </row>
    <row r="39" spans="2:7" ht="14.25" thickTop="1" thickBot="1" x14ac:dyDescent="0.25">
      <c r="B39" s="50"/>
      <c r="C39" s="42" t="s">
        <v>83</v>
      </c>
      <c r="D39" s="3">
        <v>147525.68</v>
      </c>
      <c r="E39" s="4">
        <v>57618.09</v>
      </c>
      <c r="F39" s="9">
        <f t="shared" si="0"/>
        <v>205143.77</v>
      </c>
      <c r="G39" s="12">
        <f t="shared" si="1"/>
        <v>0.15955102572259189</v>
      </c>
    </row>
    <row r="40" spans="2:7" ht="13.5" thickTop="1" x14ac:dyDescent="0.2">
      <c r="B40" s="35"/>
      <c r="C40" s="13"/>
      <c r="D40" s="5">
        <f>SUM(D4:D39)</f>
        <v>830789.28</v>
      </c>
      <c r="E40" s="5">
        <f t="shared" ref="E40:F40" si="2">SUM(E4:E39)</f>
        <v>454967.2300000001</v>
      </c>
      <c r="F40" s="5">
        <f t="shared" si="2"/>
        <v>1285756.51</v>
      </c>
      <c r="G40" s="36">
        <f>SUM(G4:G39)</f>
        <v>1</v>
      </c>
    </row>
  </sheetData>
  <mergeCells count="3">
    <mergeCell ref="B1:G1"/>
    <mergeCell ref="B4:B33"/>
    <mergeCell ref="B34:B39"/>
  </mergeCells>
  <conditionalFormatting sqref="G4:G39">
    <cfRule type="cellIs" dxfId="4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9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2" max="2" width="54.28515625" style="32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51" t="s">
        <v>225</v>
      </c>
      <c r="C1" s="51"/>
      <c r="D1" s="51"/>
      <c r="E1" s="51"/>
      <c r="F1" s="51"/>
      <c r="G1" s="51"/>
    </row>
    <row r="3" spans="2:7" ht="14.25" customHeight="1" thickBot="1" x14ac:dyDescent="0.25">
      <c r="B3" s="31" t="s">
        <v>90</v>
      </c>
      <c r="C3" s="14" t="s">
        <v>87</v>
      </c>
      <c r="D3" s="25" t="s">
        <v>109</v>
      </c>
      <c r="E3" s="15" t="s">
        <v>1</v>
      </c>
      <c r="F3" s="15" t="s">
        <v>88</v>
      </c>
      <c r="G3" s="15" t="s">
        <v>91</v>
      </c>
    </row>
    <row r="4" spans="2:7" ht="14.25" customHeight="1" thickTop="1" thickBot="1" x14ac:dyDescent="0.25">
      <c r="B4" s="50" t="s">
        <v>124</v>
      </c>
      <c r="C4" s="42" t="s">
        <v>4</v>
      </c>
      <c r="D4" s="3">
        <v>2670.16</v>
      </c>
      <c r="E4" s="4"/>
      <c r="F4" s="29">
        <f>SUM(D4,E4)</f>
        <v>2670.16</v>
      </c>
      <c r="G4" s="12">
        <f>F4/$F$49</f>
        <v>2.592961293262848E-3</v>
      </c>
    </row>
    <row r="5" spans="2:7" ht="14.25" thickTop="1" thickBot="1" x14ac:dyDescent="0.25">
      <c r="B5" s="50"/>
      <c r="C5" s="42" t="s">
        <v>5</v>
      </c>
      <c r="D5" s="3">
        <v>8000</v>
      </c>
      <c r="E5" s="4"/>
      <c r="F5" s="29">
        <f t="shared" ref="F5:F48" si="0">SUM(D5,E5)</f>
        <v>8000</v>
      </c>
      <c r="G5" s="12">
        <f t="shared" ref="G5:G48" si="1">F5/$F$49</f>
        <v>7.7687068737838875E-3</v>
      </c>
    </row>
    <row r="6" spans="2:7" ht="14.25" thickTop="1" thickBot="1" x14ac:dyDescent="0.25">
      <c r="B6" s="50"/>
      <c r="C6" s="42" t="s">
        <v>7</v>
      </c>
      <c r="D6" s="3">
        <v>4601.1499999999996</v>
      </c>
      <c r="E6" s="4"/>
      <c r="F6" s="29">
        <f t="shared" si="0"/>
        <v>4601.1499999999996</v>
      </c>
      <c r="G6" s="12">
        <f t="shared" si="1"/>
        <v>4.4681232040388414E-3</v>
      </c>
    </row>
    <row r="7" spans="2:7" ht="14.25" thickTop="1" thickBot="1" x14ac:dyDescent="0.25">
      <c r="B7" s="50"/>
      <c r="C7" s="42" t="s">
        <v>15</v>
      </c>
      <c r="D7" s="3">
        <v>3680</v>
      </c>
      <c r="E7" s="4"/>
      <c r="F7" s="29">
        <f t="shared" si="0"/>
        <v>3680</v>
      </c>
      <c r="G7" s="12">
        <f t="shared" si="1"/>
        <v>3.5736051619405882E-3</v>
      </c>
    </row>
    <row r="8" spans="2:7" ht="14.25" thickTop="1" thickBot="1" x14ac:dyDescent="0.25">
      <c r="B8" s="50"/>
      <c r="C8" s="42" t="s">
        <v>17</v>
      </c>
      <c r="D8" s="3">
        <v>4335.58</v>
      </c>
      <c r="E8" s="4"/>
      <c r="F8" s="29">
        <f t="shared" si="0"/>
        <v>4335.58</v>
      </c>
      <c r="G8" s="12">
        <f t="shared" si="1"/>
        <v>4.2102312684799935E-3</v>
      </c>
    </row>
    <row r="9" spans="2:7" ht="14.25" thickTop="1" thickBot="1" x14ac:dyDescent="0.25">
      <c r="B9" s="50"/>
      <c r="C9" s="42" t="s">
        <v>18</v>
      </c>
      <c r="D9" s="3">
        <v>966.4</v>
      </c>
      <c r="E9" s="4">
        <v>3004.03</v>
      </c>
      <c r="F9" s="29">
        <f t="shared" si="0"/>
        <v>3970.4300000000003</v>
      </c>
      <c r="G9" s="12">
        <f t="shared" si="1"/>
        <v>3.8556383541097205E-3</v>
      </c>
    </row>
    <row r="10" spans="2:7" ht="14.25" thickTop="1" thickBot="1" x14ac:dyDescent="0.25">
      <c r="B10" s="50"/>
      <c r="C10" s="42" t="s">
        <v>19</v>
      </c>
      <c r="D10" s="3">
        <v>2989.1</v>
      </c>
      <c r="E10" s="4"/>
      <c r="F10" s="29">
        <f t="shared" si="0"/>
        <v>2989.1</v>
      </c>
      <c r="G10" s="12">
        <f t="shared" si="1"/>
        <v>2.902680214553427E-3</v>
      </c>
    </row>
    <row r="11" spans="2:7" ht="14.25" thickTop="1" thickBot="1" x14ac:dyDescent="0.25">
      <c r="B11" s="50"/>
      <c r="C11" s="42" t="s">
        <v>21</v>
      </c>
      <c r="D11" s="3"/>
      <c r="E11" s="4">
        <v>18.95</v>
      </c>
      <c r="F11" s="29">
        <f t="shared" si="0"/>
        <v>18.95</v>
      </c>
      <c r="G11" s="12">
        <f t="shared" si="1"/>
        <v>1.8402124407275583E-5</v>
      </c>
    </row>
    <row r="12" spans="2:7" ht="14.25" thickTop="1" thickBot="1" x14ac:dyDescent="0.25">
      <c r="B12" s="50"/>
      <c r="C12" s="42" t="s">
        <v>23</v>
      </c>
      <c r="D12" s="3"/>
      <c r="E12" s="4">
        <v>11</v>
      </c>
      <c r="F12" s="29">
        <f t="shared" si="0"/>
        <v>11</v>
      </c>
      <c r="G12" s="12">
        <f t="shared" si="1"/>
        <v>1.0681971951452846E-5</v>
      </c>
    </row>
    <row r="13" spans="2:7" ht="14.25" thickTop="1" thickBot="1" x14ac:dyDescent="0.25">
      <c r="B13" s="50"/>
      <c r="C13" s="42" t="s">
        <v>142</v>
      </c>
      <c r="D13" s="3"/>
      <c r="E13" s="4">
        <v>108.64</v>
      </c>
      <c r="F13" s="29">
        <f t="shared" si="0"/>
        <v>108.64</v>
      </c>
      <c r="G13" s="12">
        <f t="shared" si="1"/>
        <v>1.054990393459852E-4</v>
      </c>
    </row>
    <row r="14" spans="2:7" ht="14.25" thickTop="1" thickBot="1" x14ac:dyDescent="0.25">
      <c r="B14" s="50"/>
      <c r="C14" s="42" t="s">
        <v>24</v>
      </c>
      <c r="D14" s="3">
        <v>1327.07</v>
      </c>
      <c r="E14" s="4">
        <v>5342.72</v>
      </c>
      <c r="F14" s="29">
        <f t="shared" si="0"/>
        <v>6669.79</v>
      </c>
      <c r="G14" s="12">
        <f t="shared" si="1"/>
        <v>6.4769554274618796E-3</v>
      </c>
    </row>
    <row r="15" spans="2:7" ht="14.25" thickTop="1" thickBot="1" x14ac:dyDescent="0.25">
      <c r="B15" s="50"/>
      <c r="C15" s="42" t="s">
        <v>26</v>
      </c>
      <c r="D15" s="3">
        <v>53.35</v>
      </c>
      <c r="E15" s="4">
        <v>392.39</v>
      </c>
      <c r="F15" s="29">
        <f t="shared" si="0"/>
        <v>445.74</v>
      </c>
      <c r="G15" s="12">
        <f t="shared" si="1"/>
        <v>4.3285292524005374E-4</v>
      </c>
    </row>
    <row r="16" spans="2:7" ht="14.25" thickTop="1" thickBot="1" x14ac:dyDescent="0.25">
      <c r="B16" s="50"/>
      <c r="C16" s="42" t="s">
        <v>98</v>
      </c>
      <c r="D16" s="3">
        <v>129.1</v>
      </c>
      <c r="E16" s="4"/>
      <c r="F16" s="29">
        <f t="shared" si="0"/>
        <v>129.1</v>
      </c>
      <c r="G16" s="12">
        <f t="shared" si="1"/>
        <v>1.2536750717568747E-4</v>
      </c>
    </row>
    <row r="17" spans="2:7" ht="14.25" thickTop="1" thickBot="1" x14ac:dyDescent="0.25">
      <c r="B17" s="50"/>
      <c r="C17" s="42" t="s">
        <v>135</v>
      </c>
      <c r="D17" s="3">
        <v>1013.31</v>
      </c>
      <c r="E17" s="4"/>
      <c r="F17" s="29">
        <f t="shared" si="0"/>
        <v>1013.31</v>
      </c>
      <c r="G17" s="12">
        <f t="shared" si="1"/>
        <v>9.8401354528424392E-4</v>
      </c>
    </row>
    <row r="18" spans="2:7" ht="14.25" thickTop="1" thickBot="1" x14ac:dyDescent="0.25">
      <c r="B18" s="50"/>
      <c r="C18" s="42" t="s">
        <v>28</v>
      </c>
      <c r="D18" s="3">
        <v>12310.22</v>
      </c>
      <c r="E18" s="4">
        <v>4276.74</v>
      </c>
      <c r="F18" s="29">
        <f t="shared" si="0"/>
        <v>16586.96</v>
      </c>
      <c r="G18" s="12">
        <f t="shared" si="1"/>
        <v>1.6107403770897297E-2</v>
      </c>
    </row>
    <row r="19" spans="2:7" ht="14.25" thickTop="1" thickBot="1" x14ac:dyDescent="0.25">
      <c r="B19" s="50"/>
      <c r="C19" s="42" t="s">
        <v>29</v>
      </c>
      <c r="D19" s="3"/>
      <c r="E19" s="4">
        <v>261.08</v>
      </c>
      <c r="F19" s="29">
        <f t="shared" si="0"/>
        <v>261.08</v>
      </c>
      <c r="G19" s="12">
        <f t="shared" si="1"/>
        <v>2.5353174882593717E-4</v>
      </c>
    </row>
    <row r="20" spans="2:7" ht="14.25" thickTop="1" thickBot="1" x14ac:dyDescent="0.25">
      <c r="B20" s="50"/>
      <c r="C20" s="42" t="s">
        <v>30</v>
      </c>
      <c r="D20" s="3"/>
      <c r="E20" s="4">
        <v>865</v>
      </c>
      <c r="F20" s="29">
        <f t="shared" si="0"/>
        <v>865</v>
      </c>
      <c r="G20" s="12">
        <f t="shared" si="1"/>
        <v>8.3999143072788283E-4</v>
      </c>
    </row>
    <row r="21" spans="2:7" ht="14.25" thickTop="1" thickBot="1" x14ac:dyDescent="0.25">
      <c r="B21" s="50"/>
      <c r="C21" s="42" t="s">
        <v>31</v>
      </c>
      <c r="D21" s="3"/>
      <c r="E21" s="4">
        <v>540</v>
      </c>
      <c r="F21" s="29">
        <f t="shared" si="0"/>
        <v>540</v>
      </c>
      <c r="G21" s="12">
        <f t="shared" si="1"/>
        <v>5.2438771398041241E-4</v>
      </c>
    </row>
    <row r="22" spans="2:7" ht="14.25" thickTop="1" thickBot="1" x14ac:dyDescent="0.25">
      <c r="B22" s="50"/>
      <c r="C22" s="42" t="s">
        <v>32</v>
      </c>
      <c r="D22" s="3">
        <v>3582</v>
      </c>
      <c r="E22" s="4"/>
      <c r="F22" s="29">
        <f t="shared" si="0"/>
        <v>3582</v>
      </c>
      <c r="G22" s="12">
        <f t="shared" si="1"/>
        <v>3.4784385027367359E-3</v>
      </c>
    </row>
    <row r="23" spans="2:7" ht="14.25" thickTop="1" thickBot="1" x14ac:dyDescent="0.25">
      <c r="B23" s="50"/>
      <c r="C23" s="42" t="s">
        <v>33</v>
      </c>
      <c r="D23" s="3">
        <v>833.6</v>
      </c>
      <c r="E23" s="4"/>
      <c r="F23" s="29">
        <f t="shared" si="0"/>
        <v>833.6</v>
      </c>
      <c r="G23" s="12">
        <f t="shared" si="1"/>
        <v>8.0949925624828115E-4</v>
      </c>
    </row>
    <row r="24" spans="2:7" ht="14.25" thickTop="1" thickBot="1" x14ac:dyDescent="0.25">
      <c r="B24" s="50"/>
      <c r="C24" s="42" t="s">
        <v>99</v>
      </c>
      <c r="D24" s="3">
        <v>1930.13</v>
      </c>
      <c r="E24" s="4">
        <v>123.55</v>
      </c>
      <c r="F24" s="29">
        <f t="shared" si="0"/>
        <v>2053.6800000000003</v>
      </c>
      <c r="G24" s="12">
        <f t="shared" si="1"/>
        <v>1.9943047415690619E-3</v>
      </c>
    </row>
    <row r="25" spans="2:7" ht="14.25" thickTop="1" thickBot="1" x14ac:dyDescent="0.25">
      <c r="B25" s="50"/>
      <c r="C25" s="42" t="s">
        <v>40</v>
      </c>
      <c r="D25" s="3">
        <v>66855.240000000005</v>
      </c>
      <c r="E25" s="4">
        <v>22022.66</v>
      </c>
      <c r="F25" s="9">
        <f t="shared" si="0"/>
        <v>88877.900000000009</v>
      </c>
      <c r="G25" s="12">
        <f t="shared" si="1"/>
        <v>8.6308294082184628E-2</v>
      </c>
    </row>
    <row r="26" spans="2:7" ht="14.25" thickTop="1" thickBot="1" x14ac:dyDescent="0.25">
      <c r="B26" s="50"/>
      <c r="C26" s="42" t="s">
        <v>41</v>
      </c>
      <c r="D26" s="3">
        <v>74048.75</v>
      </c>
      <c r="E26" s="4">
        <v>21528.05</v>
      </c>
      <c r="F26" s="9">
        <f t="shared" si="0"/>
        <v>95576.8</v>
      </c>
      <c r="G26" s="12">
        <f t="shared" si="1"/>
        <v>9.2813517891783492E-2</v>
      </c>
    </row>
    <row r="27" spans="2:7" ht="14.25" thickTop="1" thickBot="1" x14ac:dyDescent="0.25">
      <c r="B27" s="50"/>
      <c r="C27" s="42" t="s">
        <v>42</v>
      </c>
      <c r="D27" s="3">
        <v>212045.48</v>
      </c>
      <c r="E27" s="4">
        <v>72809.38</v>
      </c>
      <c r="F27" s="9">
        <f t="shared" si="0"/>
        <v>284854.86</v>
      </c>
      <c r="G27" s="12">
        <f t="shared" si="1"/>
        <v>0.27661923861409338</v>
      </c>
    </row>
    <row r="28" spans="2:7" ht="14.25" thickTop="1" thickBot="1" x14ac:dyDescent="0.25">
      <c r="B28" s="50"/>
      <c r="C28" s="42" t="s">
        <v>37</v>
      </c>
      <c r="D28" s="3"/>
      <c r="E28" s="4">
        <v>3300</v>
      </c>
      <c r="F28" s="29">
        <f t="shared" si="0"/>
        <v>3300</v>
      </c>
      <c r="G28" s="12">
        <f t="shared" si="1"/>
        <v>3.2045915854358536E-3</v>
      </c>
    </row>
    <row r="29" spans="2:7" ht="14.25" thickTop="1" thickBot="1" x14ac:dyDescent="0.25">
      <c r="B29" s="50"/>
      <c r="C29" s="42" t="s">
        <v>48</v>
      </c>
      <c r="D29" s="3">
        <v>44440</v>
      </c>
      <c r="E29" s="4">
        <v>25854.16</v>
      </c>
      <c r="F29" s="9">
        <f t="shared" si="0"/>
        <v>70294.16</v>
      </c>
      <c r="G29" s="12">
        <f t="shared" si="1"/>
        <v>6.8261840497358048E-2</v>
      </c>
    </row>
    <row r="30" spans="2:7" ht="14.25" thickTop="1" thickBot="1" x14ac:dyDescent="0.25">
      <c r="B30" s="50"/>
      <c r="C30" s="42" t="s">
        <v>49</v>
      </c>
      <c r="D30" s="3">
        <v>11466.68</v>
      </c>
      <c r="E30" s="4">
        <v>15250.47</v>
      </c>
      <c r="F30" s="29">
        <f t="shared" si="0"/>
        <v>26717.15</v>
      </c>
      <c r="G30" s="12">
        <f t="shared" si="1"/>
        <v>2.5944713356614399E-2</v>
      </c>
    </row>
    <row r="31" spans="2:7" ht="14.25" thickTop="1" thickBot="1" x14ac:dyDescent="0.25">
      <c r="B31" s="50"/>
      <c r="C31" s="42" t="s">
        <v>102</v>
      </c>
      <c r="D31" s="3">
        <v>536.12</v>
      </c>
      <c r="E31" s="4"/>
      <c r="F31" s="29">
        <f t="shared" si="0"/>
        <v>536.12</v>
      </c>
      <c r="G31" s="12">
        <f t="shared" si="1"/>
        <v>5.2061989114662725E-4</v>
      </c>
    </row>
    <row r="32" spans="2:7" ht="14.25" thickTop="1" thickBot="1" x14ac:dyDescent="0.25">
      <c r="B32" s="50"/>
      <c r="C32" s="42" t="s">
        <v>55</v>
      </c>
      <c r="D32" s="3">
        <v>114589.35</v>
      </c>
      <c r="E32" s="4">
        <v>19461.87</v>
      </c>
      <c r="F32" s="9">
        <f t="shared" si="0"/>
        <v>134051.22</v>
      </c>
      <c r="G32" s="12">
        <f t="shared" si="1"/>
        <v>0.13017557928163953</v>
      </c>
    </row>
    <row r="33" spans="2:7" ht="14.25" thickTop="1" thickBot="1" x14ac:dyDescent="0.25">
      <c r="B33" s="50"/>
      <c r="C33" s="42" t="s">
        <v>56</v>
      </c>
      <c r="D33" s="3">
        <v>11534.22</v>
      </c>
      <c r="E33" s="4">
        <v>8062.31</v>
      </c>
      <c r="F33" s="29">
        <f t="shared" si="0"/>
        <v>19596.53</v>
      </c>
      <c r="G33" s="12">
        <f t="shared" si="1"/>
        <v>1.902996216416402E-2</v>
      </c>
    </row>
    <row r="34" spans="2:7" ht="14.25" thickTop="1" thickBot="1" x14ac:dyDescent="0.25">
      <c r="B34" s="50"/>
      <c r="C34" s="42" t="s">
        <v>57</v>
      </c>
      <c r="D34" s="3"/>
      <c r="E34" s="4">
        <v>726.21</v>
      </c>
      <c r="F34" s="29">
        <f t="shared" si="0"/>
        <v>726.21</v>
      </c>
      <c r="G34" s="12">
        <f t="shared" si="1"/>
        <v>7.0521407735132469E-4</v>
      </c>
    </row>
    <row r="35" spans="2:7" ht="14.25" thickTop="1" thickBot="1" x14ac:dyDescent="0.25">
      <c r="B35" s="50"/>
      <c r="C35" s="42" t="s">
        <v>60</v>
      </c>
      <c r="D35" s="3"/>
      <c r="E35" s="4">
        <v>711.3</v>
      </c>
      <c r="F35" s="29">
        <f t="shared" si="0"/>
        <v>711.3</v>
      </c>
      <c r="G35" s="12">
        <f t="shared" si="1"/>
        <v>6.9073514991530981E-4</v>
      </c>
    </row>
    <row r="36" spans="2:7" ht="14.25" thickTop="1" thickBot="1" x14ac:dyDescent="0.25">
      <c r="B36" s="50"/>
      <c r="C36" s="42" t="s">
        <v>61</v>
      </c>
      <c r="D36" s="3">
        <v>1300</v>
      </c>
      <c r="E36" s="4"/>
      <c r="F36" s="29">
        <f t="shared" si="0"/>
        <v>1300</v>
      </c>
      <c r="G36" s="12">
        <f t="shared" si="1"/>
        <v>1.2624148669898817E-3</v>
      </c>
    </row>
    <row r="37" spans="2:7" ht="14.25" thickTop="1" thickBot="1" x14ac:dyDescent="0.25">
      <c r="B37" s="50"/>
      <c r="C37" s="42" t="s">
        <v>63</v>
      </c>
      <c r="D37" s="3">
        <v>20539.400000000001</v>
      </c>
      <c r="E37" s="4">
        <v>5688.84</v>
      </c>
      <c r="F37" s="29">
        <f t="shared" si="0"/>
        <v>26228.240000000002</v>
      </c>
      <c r="G37" s="12">
        <f t="shared" si="1"/>
        <v>2.5469938546906691E-2</v>
      </c>
    </row>
    <row r="38" spans="2:7" ht="14.25" thickTop="1" thickBot="1" x14ac:dyDescent="0.25">
      <c r="B38" s="50"/>
      <c r="C38" s="42" t="s">
        <v>64</v>
      </c>
      <c r="D38" s="3">
        <v>2711.7</v>
      </c>
      <c r="E38" s="4"/>
      <c r="F38" s="29">
        <f t="shared" si="0"/>
        <v>2711.7</v>
      </c>
      <c r="G38" s="12">
        <f t="shared" si="1"/>
        <v>2.6333003037049708E-3</v>
      </c>
    </row>
    <row r="39" spans="2:7" ht="14.25" thickTop="1" thickBot="1" x14ac:dyDescent="0.25">
      <c r="B39" s="50"/>
      <c r="C39" s="42" t="s">
        <v>66</v>
      </c>
      <c r="D39" s="3">
        <v>102.4</v>
      </c>
      <c r="E39" s="4">
        <v>355.52</v>
      </c>
      <c r="F39" s="29">
        <f t="shared" si="0"/>
        <v>457.91999999999996</v>
      </c>
      <c r="G39" s="12">
        <f t="shared" si="1"/>
        <v>4.4468078145538969E-4</v>
      </c>
    </row>
    <row r="40" spans="2:7" ht="14.25" thickTop="1" thickBot="1" x14ac:dyDescent="0.25">
      <c r="B40" s="50"/>
      <c r="C40" s="42" t="s">
        <v>69</v>
      </c>
      <c r="D40" s="3">
        <v>17644.98</v>
      </c>
      <c r="E40" s="4">
        <v>5881.66</v>
      </c>
      <c r="F40" s="29">
        <f t="shared" si="0"/>
        <v>23526.639999999999</v>
      </c>
      <c r="G40" s="12">
        <f t="shared" si="1"/>
        <v>2.2846446235629869E-2</v>
      </c>
    </row>
    <row r="41" spans="2:7" ht="14.25" thickTop="1" thickBot="1" x14ac:dyDescent="0.25">
      <c r="B41" s="50"/>
      <c r="C41" s="42" t="s">
        <v>70</v>
      </c>
      <c r="D41" s="3">
        <v>1586.78</v>
      </c>
      <c r="E41" s="4">
        <v>550.37</v>
      </c>
      <c r="F41" s="29">
        <f t="shared" si="0"/>
        <v>2137.15</v>
      </c>
      <c r="G41" s="12">
        <f t="shared" si="1"/>
        <v>2.0753614869134045E-3</v>
      </c>
    </row>
    <row r="42" spans="2:7" ht="14.25" thickTop="1" thickBot="1" x14ac:dyDescent="0.25">
      <c r="B42" s="50"/>
      <c r="C42" s="42" t="s">
        <v>71</v>
      </c>
      <c r="D42" s="3">
        <v>346.88</v>
      </c>
      <c r="E42" s="4">
        <v>5716.36</v>
      </c>
      <c r="F42" s="29">
        <f t="shared" si="0"/>
        <v>6063.24</v>
      </c>
      <c r="G42" s="12">
        <f t="shared" si="1"/>
        <v>5.8879417831751773E-3</v>
      </c>
    </row>
    <row r="43" spans="2:7" ht="14.25" thickTop="1" thickBot="1" x14ac:dyDescent="0.25">
      <c r="B43" s="50"/>
      <c r="C43" s="42" t="s">
        <v>74</v>
      </c>
      <c r="D43" s="3">
        <v>46.1</v>
      </c>
      <c r="E43" s="4"/>
      <c r="F43" s="29">
        <f t="shared" si="0"/>
        <v>46.1</v>
      </c>
      <c r="G43" s="12">
        <f t="shared" si="1"/>
        <v>4.4767173360179653E-5</v>
      </c>
    </row>
    <row r="44" spans="2:7" ht="14.25" thickTop="1" thickBot="1" x14ac:dyDescent="0.25">
      <c r="B44" s="50"/>
      <c r="C44" s="42" t="s">
        <v>76</v>
      </c>
      <c r="D44" s="3">
        <v>137.52000000000001</v>
      </c>
      <c r="E44" s="4"/>
      <c r="F44" s="29">
        <f t="shared" si="0"/>
        <v>137.52000000000001</v>
      </c>
      <c r="G44" s="12">
        <f t="shared" si="1"/>
        <v>1.3354407116034504E-4</v>
      </c>
    </row>
    <row r="45" spans="2:7" ht="14.25" thickTop="1" thickBot="1" x14ac:dyDescent="0.25">
      <c r="B45" s="50"/>
      <c r="C45" s="42" t="s">
        <v>73</v>
      </c>
      <c r="D45" s="3">
        <v>161.65</v>
      </c>
      <c r="E45" s="4"/>
      <c r="F45" s="29">
        <f t="shared" si="0"/>
        <v>161.65</v>
      </c>
      <c r="G45" s="12">
        <f t="shared" si="1"/>
        <v>1.5697643326839568E-4</v>
      </c>
    </row>
    <row r="46" spans="2:7" ht="14.25" thickTop="1" thickBot="1" x14ac:dyDescent="0.25">
      <c r="B46" s="50" t="s">
        <v>82</v>
      </c>
      <c r="C46" s="42" t="s">
        <v>5</v>
      </c>
      <c r="D46" s="3">
        <v>125440</v>
      </c>
      <c r="E46" s="4"/>
      <c r="F46" s="9">
        <f t="shared" si="0"/>
        <v>125440</v>
      </c>
      <c r="G46" s="12">
        <f t="shared" si="1"/>
        <v>0.12181332378093136</v>
      </c>
    </row>
    <row r="47" spans="2:7" ht="14.25" thickTop="1" thickBot="1" x14ac:dyDescent="0.25">
      <c r="B47" s="50"/>
      <c r="C47" s="42" t="s">
        <v>40</v>
      </c>
      <c r="D47" s="3">
        <v>25656.71</v>
      </c>
      <c r="E47" s="4"/>
      <c r="F47" s="29">
        <f t="shared" si="0"/>
        <v>25656.71</v>
      </c>
      <c r="G47" s="12">
        <f t="shared" si="1"/>
        <v>2.4914932416959974E-2</v>
      </c>
    </row>
    <row r="48" spans="2:7" ht="14.25" thickTop="1" thickBot="1" x14ac:dyDescent="0.25">
      <c r="B48" s="50"/>
      <c r="C48" s="42" t="s">
        <v>54</v>
      </c>
      <c r="D48" s="3"/>
      <c r="E48" s="4">
        <v>27298.02</v>
      </c>
      <c r="F48" s="29">
        <f t="shared" si="0"/>
        <v>27298.02</v>
      </c>
      <c r="G48" s="12">
        <f t="shared" si="1"/>
        <v>2.6508789451836254E-2</v>
      </c>
    </row>
    <row r="49" spans="2:7" ht="13.5" thickTop="1" x14ac:dyDescent="0.2">
      <c r="B49" s="35"/>
      <c r="C49" s="13"/>
      <c r="D49" s="5">
        <f>SUM(D4:D48)</f>
        <v>779611.13</v>
      </c>
      <c r="E49" s="5">
        <f t="shared" ref="E49:G49" si="2">SUM(E4:E48)</f>
        <v>250161.27999999994</v>
      </c>
      <c r="F49" s="5">
        <f t="shared" si="2"/>
        <v>1029772.41</v>
      </c>
      <c r="G49" s="36">
        <f t="shared" si="2"/>
        <v>1.0000000000000004</v>
      </c>
    </row>
  </sheetData>
  <mergeCells count="3">
    <mergeCell ref="B1:G1"/>
    <mergeCell ref="B4:B45"/>
    <mergeCell ref="B46:B48"/>
  </mergeCells>
  <conditionalFormatting sqref="G4:G48">
    <cfRule type="cellIs" dxfId="3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1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2" max="2" width="54.28515625" style="32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51" t="s">
        <v>225</v>
      </c>
      <c r="C1" s="51"/>
      <c r="D1" s="51"/>
      <c r="E1" s="51"/>
      <c r="F1" s="51"/>
      <c r="G1" s="51"/>
    </row>
    <row r="3" spans="2:7" ht="14.25" customHeight="1" thickBot="1" x14ac:dyDescent="0.25">
      <c r="B3" s="31" t="s">
        <v>90</v>
      </c>
      <c r="C3" s="14" t="s">
        <v>87</v>
      </c>
      <c r="D3" s="25" t="s">
        <v>109</v>
      </c>
      <c r="E3" s="15" t="s">
        <v>1</v>
      </c>
      <c r="F3" s="15" t="s">
        <v>88</v>
      </c>
      <c r="G3" s="15" t="s">
        <v>91</v>
      </c>
    </row>
    <row r="4" spans="2:7" ht="14.25" customHeight="1" thickTop="1" thickBot="1" x14ac:dyDescent="0.25">
      <c r="B4" s="50" t="s">
        <v>124</v>
      </c>
      <c r="C4" s="42" t="s">
        <v>4</v>
      </c>
      <c r="D4" s="3">
        <v>1834.83</v>
      </c>
      <c r="E4" s="4"/>
      <c r="F4" s="29">
        <f>SUM(D4,E4)</f>
        <v>1834.83</v>
      </c>
      <c r="G4" s="12">
        <f>F4/$F$51</f>
        <v>7.9403824987795118E-4</v>
      </c>
    </row>
    <row r="5" spans="2:7" ht="14.25" thickTop="1" thickBot="1" x14ac:dyDescent="0.25">
      <c r="B5" s="50"/>
      <c r="C5" s="42" t="s">
        <v>5</v>
      </c>
      <c r="D5" s="3">
        <v>14872.2</v>
      </c>
      <c r="E5" s="4"/>
      <c r="F5" s="29">
        <f t="shared" ref="F5:F50" si="0">SUM(D5,E5)</f>
        <v>14872.2</v>
      </c>
      <c r="G5" s="12">
        <f t="shared" ref="G5:G50" si="1">F5/$F$51</f>
        <v>6.4360707312584092E-3</v>
      </c>
    </row>
    <row r="6" spans="2:7" ht="14.25" thickTop="1" thickBot="1" x14ac:dyDescent="0.25">
      <c r="B6" s="50"/>
      <c r="C6" s="42" t="s">
        <v>13</v>
      </c>
      <c r="D6" s="3"/>
      <c r="E6" s="4">
        <v>700.1</v>
      </c>
      <c r="F6" s="29">
        <f t="shared" si="0"/>
        <v>700.1</v>
      </c>
      <c r="G6" s="12">
        <f t="shared" si="1"/>
        <v>3.0297421490794985E-4</v>
      </c>
    </row>
    <row r="7" spans="2:7" ht="14.25" thickTop="1" thickBot="1" x14ac:dyDescent="0.25">
      <c r="B7" s="50"/>
      <c r="C7" s="42" t="s">
        <v>15</v>
      </c>
      <c r="D7" s="3"/>
      <c r="E7" s="4">
        <v>7559.8</v>
      </c>
      <c r="F7" s="29">
        <f t="shared" si="0"/>
        <v>7559.8</v>
      </c>
      <c r="G7" s="12">
        <f t="shared" si="1"/>
        <v>3.271567590145864E-3</v>
      </c>
    </row>
    <row r="8" spans="2:7" ht="14.25" thickTop="1" thickBot="1" x14ac:dyDescent="0.25">
      <c r="B8" s="50"/>
      <c r="C8" s="42" t="s">
        <v>18</v>
      </c>
      <c r="D8" s="3"/>
      <c r="E8" s="4">
        <v>123.6</v>
      </c>
      <c r="F8" s="29">
        <f t="shared" si="0"/>
        <v>123.6</v>
      </c>
      <c r="G8" s="12">
        <f t="shared" si="1"/>
        <v>5.3488948668222544E-5</v>
      </c>
    </row>
    <row r="9" spans="2:7" ht="14.25" thickTop="1" thickBot="1" x14ac:dyDescent="0.25">
      <c r="B9" s="50"/>
      <c r="C9" s="42" t="s">
        <v>19</v>
      </c>
      <c r="D9" s="3">
        <v>7039.62</v>
      </c>
      <c r="E9" s="4">
        <v>5132</v>
      </c>
      <c r="F9" s="29">
        <f t="shared" si="0"/>
        <v>12171.619999999999</v>
      </c>
      <c r="G9" s="12">
        <f t="shared" si="1"/>
        <v>5.2673718235364958E-3</v>
      </c>
    </row>
    <row r="10" spans="2:7" ht="14.25" thickTop="1" thickBot="1" x14ac:dyDescent="0.25">
      <c r="B10" s="50"/>
      <c r="C10" s="42" t="s">
        <v>20</v>
      </c>
      <c r="D10" s="3"/>
      <c r="E10" s="4">
        <v>2862.45</v>
      </c>
      <c r="F10" s="29">
        <f t="shared" si="0"/>
        <v>2862.45</v>
      </c>
      <c r="G10" s="12">
        <f t="shared" si="1"/>
        <v>1.2387495235870033E-3</v>
      </c>
    </row>
    <row r="11" spans="2:7" ht="14.25" thickTop="1" thickBot="1" x14ac:dyDescent="0.25">
      <c r="B11" s="50"/>
      <c r="C11" s="42" t="s">
        <v>21</v>
      </c>
      <c r="D11" s="3"/>
      <c r="E11" s="4">
        <v>65.06</v>
      </c>
      <c r="F11" s="29">
        <f t="shared" si="0"/>
        <v>65.06</v>
      </c>
      <c r="G11" s="12">
        <f t="shared" si="1"/>
        <v>2.8155266993159861E-5</v>
      </c>
    </row>
    <row r="12" spans="2:7" ht="14.25" thickTop="1" thickBot="1" x14ac:dyDescent="0.25">
      <c r="B12" s="50"/>
      <c r="C12" s="42" t="s">
        <v>22</v>
      </c>
      <c r="D12" s="3"/>
      <c r="E12" s="4">
        <v>36</v>
      </c>
      <c r="F12" s="29">
        <f t="shared" si="0"/>
        <v>36</v>
      </c>
      <c r="G12" s="12">
        <f t="shared" si="1"/>
        <v>1.5579305437346372E-5</v>
      </c>
    </row>
    <row r="13" spans="2:7" ht="14.25" thickTop="1" thickBot="1" x14ac:dyDescent="0.25">
      <c r="B13" s="50"/>
      <c r="C13" s="42" t="s">
        <v>23</v>
      </c>
      <c r="D13" s="3"/>
      <c r="E13" s="4">
        <v>409.5</v>
      </c>
      <c r="F13" s="29">
        <f t="shared" si="0"/>
        <v>409.5</v>
      </c>
      <c r="G13" s="12">
        <f t="shared" si="1"/>
        <v>1.7721459934981498E-4</v>
      </c>
    </row>
    <row r="14" spans="2:7" ht="14.25" thickTop="1" thickBot="1" x14ac:dyDescent="0.25">
      <c r="B14" s="50"/>
      <c r="C14" s="42" t="s">
        <v>24</v>
      </c>
      <c r="D14" s="3"/>
      <c r="E14" s="4">
        <v>29596.6</v>
      </c>
      <c r="F14" s="29">
        <f t="shared" si="0"/>
        <v>29596.6</v>
      </c>
      <c r="G14" s="12">
        <f t="shared" si="1"/>
        <v>1.2808179758526822E-2</v>
      </c>
    </row>
    <row r="15" spans="2:7" ht="14.25" thickTop="1" thickBot="1" x14ac:dyDescent="0.25">
      <c r="B15" s="50"/>
      <c r="C15" s="42" t="s">
        <v>25</v>
      </c>
      <c r="D15" s="3">
        <v>1015.23</v>
      </c>
      <c r="E15" s="4"/>
      <c r="F15" s="29">
        <f t="shared" si="0"/>
        <v>1015.23</v>
      </c>
      <c r="G15" s="12">
        <f t="shared" si="1"/>
        <v>4.3934939608769884E-4</v>
      </c>
    </row>
    <row r="16" spans="2:7" ht="14.25" thickTop="1" thickBot="1" x14ac:dyDescent="0.25">
      <c r="B16" s="50"/>
      <c r="C16" s="42" t="s">
        <v>26</v>
      </c>
      <c r="D16" s="3"/>
      <c r="E16" s="4">
        <v>472.18</v>
      </c>
      <c r="F16" s="29">
        <f t="shared" si="0"/>
        <v>472.18</v>
      </c>
      <c r="G16" s="12">
        <f t="shared" si="1"/>
        <v>2.0433990115017249E-4</v>
      </c>
    </row>
    <row r="17" spans="2:7" ht="14.25" thickTop="1" thickBot="1" x14ac:dyDescent="0.25">
      <c r="B17" s="50"/>
      <c r="C17" s="42" t="s">
        <v>27</v>
      </c>
      <c r="D17" s="3"/>
      <c r="E17" s="4">
        <v>1091.21</v>
      </c>
      <c r="F17" s="29">
        <f t="shared" si="0"/>
        <v>1091.21</v>
      </c>
      <c r="G17" s="12">
        <f t="shared" si="1"/>
        <v>4.7223038573018707E-4</v>
      </c>
    </row>
    <row r="18" spans="2:7" ht="14.25" thickTop="1" thickBot="1" x14ac:dyDescent="0.25">
      <c r="B18" s="50"/>
      <c r="C18" s="42" t="s">
        <v>98</v>
      </c>
      <c r="D18" s="3"/>
      <c r="E18" s="4">
        <v>1523.5</v>
      </c>
      <c r="F18" s="29">
        <f t="shared" si="0"/>
        <v>1523.5</v>
      </c>
      <c r="G18" s="12">
        <f t="shared" si="1"/>
        <v>6.593075509388111E-4</v>
      </c>
    </row>
    <row r="19" spans="2:7" ht="14.25" thickTop="1" thickBot="1" x14ac:dyDescent="0.25">
      <c r="B19" s="50"/>
      <c r="C19" s="42" t="s">
        <v>28</v>
      </c>
      <c r="D19" s="3"/>
      <c r="E19" s="4">
        <v>4884.09</v>
      </c>
      <c r="F19" s="29">
        <f t="shared" si="0"/>
        <v>4884.09</v>
      </c>
      <c r="G19" s="12">
        <f t="shared" si="1"/>
        <v>2.1136313859302512E-3</v>
      </c>
    </row>
    <row r="20" spans="2:7" ht="14.25" thickTop="1" thickBot="1" x14ac:dyDescent="0.25">
      <c r="B20" s="50"/>
      <c r="C20" s="42" t="s">
        <v>29</v>
      </c>
      <c r="D20" s="3"/>
      <c r="E20" s="4">
        <v>14703.67</v>
      </c>
      <c r="F20" s="29">
        <f t="shared" si="0"/>
        <v>14703.67</v>
      </c>
      <c r="G20" s="12">
        <f t="shared" si="1"/>
        <v>6.3631379438874097E-3</v>
      </c>
    </row>
    <row r="21" spans="2:7" ht="14.25" thickTop="1" thickBot="1" x14ac:dyDescent="0.25">
      <c r="B21" s="50"/>
      <c r="C21" s="42" t="s">
        <v>30</v>
      </c>
      <c r="D21" s="3"/>
      <c r="E21" s="4">
        <v>212.57</v>
      </c>
      <c r="F21" s="29">
        <f t="shared" si="0"/>
        <v>212.57</v>
      </c>
      <c r="G21" s="12">
        <f t="shared" si="1"/>
        <v>9.1991471022686614E-5</v>
      </c>
    </row>
    <row r="22" spans="2:7" ht="14.25" thickTop="1" thickBot="1" x14ac:dyDescent="0.25">
      <c r="B22" s="50"/>
      <c r="C22" s="42" t="s">
        <v>31</v>
      </c>
      <c r="D22" s="3"/>
      <c r="E22" s="4">
        <v>1803.6</v>
      </c>
      <c r="F22" s="29">
        <f t="shared" si="0"/>
        <v>1803.6</v>
      </c>
      <c r="G22" s="12">
        <f t="shared" si="1"/>
        <v>7.8052320241105318E-4</v>
      </c>
    </row>
    <row r="23" spans="2:7" ht="14.25" thickTop="1" thickBot="1" x14ac:dyDescent="0.25">
      <c r="B23" s="50"/>
      <c r="C23" s="42" t="s">
        <v>34</v>
      </c>
      <c r="D23" s="3">
        <v>3230.99</v>
      </c>
      <c r="E23" s="4"/>
      <c r="F23" s="29">
        <f t="shared" si="0"/>
        <v>3230.99</v>
      </c>
      <c r="G23" s="12">
        <f t="shared" si="1"/>
        <v>1.398238335416993E-3</v>
      </c>
    </row>
    <row r="24" spans="2:7" ht="14.25" thickTop="1" thickBot="1" x14ac:dyDescent="0.25">
      <c r="B24" s="50"/>
      <c r="C24" s="42" t="s">
        <v>40</v>
      </c>
      <c r="D24" s="3">
        <v>256427.13</v>
      </c>
      <c r="E24" s="4">
        <v>59906.35</v>
      </c>
      <c r="F24" s="9">
        <f t="shared" si="0"/>
        <v>316333.48</v>
      </c>
      <c r="G24" s="12">
        <f t="shared" si="1"/>
        <v>0.13689599736051944</v>
      </c>
    </row>
    <row r="25" spans="2:7" ht="14.25" thickTop="1" thickBot="1" x14ac:dyDescent="0.25">
      <c r="B25" s="50"/>
      <c r="C25" s="42" t="s">
        <v>41</v>
      </c>
      <c r="D25" s="3">
        <v>193478.98</v>
      </c>
      <c r="E25" s="4"/>
      <c r="F25" s="9">
        <f t="shared" si="0"/>
        <v>193478.98</v>
      </c>
      <c r="G25" s="12">
        <f t="shared" si="1"/>
        <v>8.3729670142395282E-2</v>
      </c>
    </row>
    <row r="26" spans="2:7" ht="14.25" thickTop="1" thickBot="1" x14ac:dyDescent="0.25">
      <c r="B26" s="50"/>
      <c r="C26" s="42" t="s">
        <v>42</v>
      </c>
      <c r="D26" s="3">
        <v>167598.18</v>
      </c>
      <c r="E26" s="4">
        <v>27933.03</v>
      </c>
      <c r="F26" s="9">
        <f t="shared" si="0"/>
        <v>195531.21</v>
      </c>
      <c r="G26" s="12">
        <f t="shared" si="1"/>
        <v>8.4617790086775418E-2</v>
      </c>
    </row>
    <row r="27" spans="2:7" ht="14.25" thickTop="1" thickBot="1" x14ac:dyDescent="0.25">
      <c r="B27" s="50"/>
      <c r="C27" s="42" t="s">
        <v>43</v>
      </c>
      <c r="D27" s="3">
        <v>82858.850000000006</v>
      </c>
      <c r="E27" s="4"/>
      <c r="F27" s="29">
        <f t="shared" si="0"/>
        <v>82858.850000000006</v>
      </c>
      <c r="G27" s="12">
        <f t="shared" si="1"/>
        <v>3.5857870342701874E-2</v>
      </c>
    </row>
    <row r="28" spans="2:7" ht="14.25" thickTop="1" thickBot="1" x14ac:dyDescent="0.25">
      <c r="B28" s="50"/>
      <c r="C28" s="42" t="s">
        <v>48</v>
      </c>
      <c r="D28" s="3">
        <v>69695.100000000006</v>
      </c>
      <c r="E28" s="4">
        <v>169499.19</v>
      </c>
      <c r="F28" s="9">
        <f t="shared" si="0"/>
        <v>239194.29</v>
      </c>
      <c r="G28" s="12">
        <f t="shared" si="1"/>
        <v>0.10351335841053348</v>
      </c>
    </row>
    <row r="29" spans="2:7" ht="14.25" thickTop="1" thickBot="1" x14ac:dyDescent="0.25">
      <c r="B29" s="50"/>
      <c r="C29" s="42" t="s">
        <v>49</v>
      </c>
      <c r="D29" s="3">
        <v>1650</v>
      </c>
      <c r="E29" s="4">
        <v>2529.9899999999998</v>
      </c>
      <c r="F29" s="29">
        <f t="shared" si="0"/>
        <v>4179.99</v>
      </c>
      <c r="G29" s="12">
        <f t="shared" si="1"/>
        <v>1.8089261370848183E-3</v>
      </c>
    </row>
    <row r="30" spans="2:7" ht="14.25" thickTop="1" thickBot="1" x14ac:dyDescent="0.25">
      <c r="B30" s="50"/>
      <c r="C30" s="42" t="s">
        <v>51</v>
      </c>
      <c r="D30" s="3">
        <v>7815.08</v>
      </c>
      <c r="E30" s="4"/>
      <c r="F30" s="29">
        <f t="shared" si="0"/>
        <v>7815.08</v>
      </c>
      <c r="G30" s="12">
        <f t="shared" si="1"/>
        <v>3.3820421760360248E-3</v>
      </c>
    </row>
    <row r="31" spans="2:7" ht="14.25" thickTop="1" thickBot="1" x14ac:dyDescent="0.25">
      <c r="B31" s="50"/>
      <c r="C31" s="42" t="s">
        <v>55</v>
      </c>
      <c r="D31" s="3">
        <v>266310.44</v>
      </c>
      <c r="E31" s="4">
        <v>134805.88</v>
      </c>
      <c r="F31" s="9">
        <f t="shared" si="0"/>
        <v>401116.32</v>
      </c>
      <c r="G31" s="12">
        <f t="shared" si="1"/>
        <v>0.17358649069956578</v>
      </c>
    </row>
    <row r="32" spans="2:7" ht="14.25" thickTop="1" thickBot="1" x14ac:dyDescent="0.25">
      <c r="B32" s="50"/>
      <c r="C32" s="42" t="s">
        <v>56</v>
      </c>
      <c r="D32" s="3">
        <v>36564.589999999997</v>
      </c>
      <c r="E32" s="4">
        <v>54748.87</v>
      </c>
      <c r="F32" s="29">
        <f t="shared" si="0"/>
        <v>91313.459999999992</v>
      </c>
      <c r="G32" s="12">
        <f t="shared" si="1"/>
        <v>3.9516674552247506E-2</v>
      </c>
    </row>
    <row r="33" spans="2:7" ht="14.25" thickTop="1" thickBot="1" x14ac:dyDescent="0.25">
      <c r="B33" s="50"/>
      <c r="C33" s="42" t="s">
        <v>57</v>
      </c>
      <c r="D33" s="3">
        <v>414.44</v>
      </c>
      <c r="E33" s="4">
        <v>91.81</v>
      </c>
      <c r="F33" s="29">
        <f t="shared" si="0"/>
        <v>506.25</v>
      </c>
      <c r="G33" s="12">
        <f t="shared" si="1"/>
        <v>2.1908398271268335E-4</v>
      </c>
    </row>
    <row r="34" spans="2:7" ht="14.25" thickTop="1" thickBot="1" x14ac:dyDescent="0.25">
      <c r="B34" s="50"/>
      <c r="C34" s="42" t="s">
        <v>58</v>
      </c>
      <c r="D34" s="3">
        <v>11473.02</v>
      </c>
      <c r="E34" s="4">
        <v>5081.53</v>
      </c>
      <c r="F34" s="29">
        <f t="shared" si="0"/>
        <v>16554.55</v>
      </c>
      <c r="G34" s="12">
        <f t="shared" si="1"/>
        <v>7.1641219674395103E-3</v>
      </c>
    </row>
    <row r="35" spans="2:7" ht="14.25" thickTop="1" thickBot="1" x14ac:dyDescent="0.25">
      <c r="B35" s="50"/>
      <c r="C35" s="42" t="s">
        <v>60</v>
      </c>
      <c r="D35" s="3"/>
      <c r="E35" s="4">
        <v>670.6</v>
      </c>
      <c r="F35" s="29">
        <f t="shared" si="0"/>
        <v>670.6</v>
      </c>
      <c r="G35" s="12">
        <f t="shared" si="1"/>
        <v>2.9020783961901327E-4</v>
      </c>
    </row>
    <row r="36" spans="2:7" ht="14.25" thickTop="1" thickBot="1" x14ac:dyDescent="0.25">
      <c r="B36" s="50"/>
      <c r="C36" s="42" t="s">
        <v>61</v>
      </c>
      <c r="D36" s="3">
        <v>3927.57</v>
      </c>
      <c r="E36" s="4"/>
      <c r="F36" s="29">
        <f t="shared" si="0"/>
        <v>3927.57</v>
      </c>
      <c r="G36" s="12">
        <f t="shared" si="1"/>
        <v>1.6996892404599583E-3</v>
      </c>
    </row>
    <row r="37" spans="2:7" ht="14.25" thickTop="1" thickBot="1" x14ac:dyDescent="0.25">
      <c r="B37" s="50"/>
      <c r="C37" s="42" t="s">
        <v>41</v>
      </c>
      <c r="D37" s="3">
        <v>241.26</v>
      </c>
      <c r="E37" s="4">
        <v>75587.58</v>
      </c>
      <c r="F37" s="29">
        <f t="shared" si="0"/>
        <v>75828.84</v>
      </c>
      <c r="G37" s="12">
        <f t="shared" si="1"/>
        <v>3.2815573869990781E-2</v>
      </c>
    </row>
    <row r="38" spans="2:7" ht="14.25" thickTop="1" thickBot="1" x14ac:dyDescent="0.25">
      <c r="B38" s="50"/>
      <c r="C38" s="42" t="s">
        <v>39</v>
      </c>
      <c r="D38" s="3"/>
      <c r="E38" s="4">
        <v>38051.94</v>
      </c>
      <c r="F38" s="29">
        <f t="shared" si="0"/>
        <v>38051.94</v>
      </c>
      <c r="G38" s="12">
        <f t="shared" si="1"/>
        <v>1.6467299881766054E-2</v>
      </c>
    </row>
    <row r="39" spans="2:7" ht="14.25" thickTop="1" thickBot="1" x14ac:dyDescent="0.25">
      <c r="B39" s="50"/>
      <c r="C39" s="42" t="s">
        <v>69</v>
      </c>
      <c r="D39" s="3">
        <v>25128.36</v>
      </c>
      <c r="E39" s="4"/>
      <c r="F39" s="29">
        <f t="shared" si="0"/>
        <v>25128.36</v>
      </c>
      <c r="G39" s="12">
        <f t="shared" si="1"/>
        <v>1.0874510988322142E-2</v>
      </c>
    </row>
    <row r="40" spans="2:7" ht="14.25" thickTop="1" thickBot="1" x14ac:dyDescent="0.25">
      <c r="B40" s="50"/>
      <c r="C40" s="42" t="s">
        <v>71</v>
      </c>
      <c r="D40" s="3">
        <v>3527.73</v>
      </c>
      <c r="E40" s="4">
        <v>3415.53</v>
      </c>
      <c r="F40" s="29">
        <f t="shared" si="0"/>
        <v>6943.26</v>
      </c>
      <c r="G40" s="12">
        <f t="shared" si="1"/>
        <v>3.0047546741919329E-3</v>
      </c>
    </row>
    <row r="41" spans="2:7" ht="14.25" thickTop="1" thickBot="1" x14ac:dyDescent="0.25">
      <c r="B41" s="50"/>
      <c r="C41" s="42" t="s">
        <v>105</v>
      </c>
      <c r="D41" s="3">
        <v>2950</v>
      </c>
      <c r="E41" s="4"/>
      <c r="F41" s="29">
        <f t="shared" si="0"/>
        <v>2950</v>
      </c>
      <c r="G41" s="12">
        <f t="shared" si="1"/>
        <v>1.276637528893661E-3</v>
      </c>
    </row>
    <row r="42" spans="2:7" ht="14.25" thickTop="1" thickBot="1" x14ac:dyDescent="0.25">
      <c r="B42" s="50"/>
      <c r="C42" s="42" t="s">
        <v>66</v>
      </c>
      <c r="D42" s="3">
        <v>1153.6300000000001</v>
      </c>
      <c r="E42" s="4">
        <v>489.62</v>
      </c>
      <c r="F42" s="29">
        <f t="shared" si="0"/>
        <v>1643.25</v>
      </c>
      <c r="G42" s="12">
        <f t="shared" si="1"/>
        <v>7.1113037944220631E-4</v>
      </c>
    </row>
    <row r="43" spans="2:7" ht="14.25" thickTop="1" thickBot="1" x14ac:dyDescent="0.25">
      <c r="B43" s="50"/>
      <c r="C43" s="42" t="s">
        <v>74</v>
      </c>
      <c r="D43" s="3">
        <v>19.16</v>
      </c>
      <c r="E43" s="4"/>
      <c r="F43" s="29">
        <f t="shared" si="0"/>
        <v>19.16</v>
      </c>
      <c r="G43" s="12">
        <f t="shared" si="1"/>
        <v>8.2916525605432357E-6</v>
      </c>
    </row>
    <row r="44" spans="2:7" ht="14.25" thickTop="1" thickBot="1" x14ac:dyDescent="0.25">
      <c r="B44" s="50"/>
      <c r="C44" s="42" t="s">
        <v>144</v>
      </c>
      <c r="D44" s="3">
        <v>233.84</v>
      </c>
      <c r="E44" s="4"/>
      <c r="F44" s="29">
        <f t="shared" si="0"/>
        <v>233.84</v>
      </c>
      <c r="G44" s="12">
        <f t="shared" si="1"/>
        <v>1.011962439852521E-4</v>
      </c>
    </row>
    <row r="45" spans="2:7" ht="14.25" thickTop="1" thickBot="1" x14ac:dyDescent="0.25">
      <c r="B45" s="50" t="s">
        <v>82</v>
      </c>
      <c r="C45" s="42" t="s">
        <v>5</v>
      </c>
      <c r="D45" s="3">
        <v>92660</v>
      </c>
      <c r="E45" s="4"/>
      <c r="F45" s="29">
        <f t="shared" si="0"/>
        <v>92660</v>
      </c>
      <c r="G45" s="12">
        <f t="shared" si="1"/>
        <v>4.009940116179208E-2</v>
      </c>
    </row>
    <row r="46" spans="2:7" ht="14.25" thickTop="1" thickBot="1" x14ac:dyDescent="0.25">
      <c r="B46" s="50"/>
      <c r="C46" s="42" t="s">
        <v>40</v>
      </c>
      <c r="D46" s="3">
        <v>24073.9</v>
      </c>
      <c r="E46" s="4"/>
      <c r="F46" s="29">
        <f t="shared" si="0"/>
        <v>24073.9</v>
      </c>
      <c r="G46" s="12">
        <f t="shared" si="1"/>
        <v>1.041818447689258E-2</v>
      </c>
    </row>
    <row r="47" spans="2:7" ht="14.25" thickTop="1" thickBot="1" x14ac:dyDescent="0.25">
      <c r="B47" s="50"/>
      <c r="C47" s="42" t="s">
        <v>41</v>
      </c>
      <c r="D47" s="3">
        <v>59679.21</v>
      </c>
      <c r="E47" s="4"/>
      <c r="F47" s="29">
        <f t="shared" si="0"/>
        <v>59679.21</v>
      </c>
      <c r="G47" s="12">
        <f t="shared" si="1"/>
        <v>2.5826684468042666E-2</v>
      </c>
    </row>
    <row r="48" spans="2:7" ht="14.25" thickTop="1" thickBot="1" x14ac:dyDescent="0.25">
      <c r="B48" s="50"/>
      <c r="C48" s="42" t="s">
        <v>48</v>
      </c>
      <c r="D48" s="3"/>
      <c r="E48" s="4">
        <v>114928</v>
      </c>
      <c r="F48" s="29">
        <f t="shared" si="0"/>
        <v>114928</v>
      </c>
      <c r="G48" s="12">
        <f t="shared" si="1"/>
        <v>4.9736067091759553E-2</v>
      </c>
    </row>
    <row r="49" spans="2:7" ht="14.25" thickTop="1" thickBot="1" x14ac:dyDescent="0.25">
      <c r="B49" s="50"/>
      <c r="C49" s="42" t="s">
        <v>54</v>
      </c>
      <c r="D49" s="3"/>
      <c r="E49" s="4">
        <v>89468.4</v>
      </c>
      <c r="F49" s="29">
        <f t="shared" si="0"/>
        <v>89468.4</v>
      </c>
      <c r="G49" s="12">
        <f t="shared" si="1"/>
        <v>3.8718209183074448E-2</v>
      </c>
    </row>
    <row r="50" spans="2:7" ht="14.25" thickTop="1" thickBot="1" x14ac:dyDescent="0.25">
      <c r="B50" s="50"/>
      <c r="C50" s="42" t="s">
        <v>39</v>
      </c>
      <c r="D50" s="3">
        <v>88951.33</v>
      </c>
      <c r="E50" s="4">
        <v>37548.78</v>
      </c>
      <c r="F50" s="9">
        <f t="shared" si="0"/>
        <v>126500.11</v>
      </c>
      <c r="G50" s="12">
        <f t="shared" si="1"/>
        <v>5.4743995876330949E-2</v>
      </c>
    </row>
    <row r="51" spans="2:7" ht="13.5" thickTop="1" x14ac:dyDescent="0.2">
      <c r="B51" s="35"/>
      <c r="C51" s="13"/>
      <c r="D51" s="5">
        <f>SUM(D4:D50)</f>
        <v>1424824.67</v>
      </c>
      <c r="E51" s="5">
        <f t="shared" ref="E51:G51" si="2">SUM(E4:E50)</f>
        <v>885933.03</v>
      </c>
      <c r="F51" s="5">
        <f t="shared" si="2"/>
        <v>2310757.7000000002</v>
      </c>
      <c r="G51" s="36">
        <f t="shared" si="2"/>
        <v>1.0000000000000002</v>
      </c>
    </row>
  </sheetData>
  <mergeCells count="3">
    <mergeCell ref="B1:G1"/>
    <mergeCell ref="B4:B44"/>
    <mergeCell ref="B45:B50"/>
  </mergeCells>
  <conditionalFormatting sqref="G4:G50">
    <cfRule type="cellIs" dxfId="2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151"/>
  <sheetViews>
    <sheetView showGridLines="0" zoomScale="80" zoomScaleNormal="80" workbookViewId="0">
      <pane ySplit="1" topLeftCell="A2" activePane="bottomLeft" state="frozen"/>
      <selection pane="bottomLeft" activeCell="B1" sqref="B1:G1"/>
    </sheetView>
  </sheetViews>
  <sheetFormatPr defaultRowHeight="12.75" x14ac:dyDescent="0.2"/>
  <cols>
    <col min="2" max="2" width="54.28515625" style="32" customWidth="1"/>
    <col min="3" max="3" width="66.85546875" style="7" bestFit="1" customWidth="1"/>
    <col min="4" max="4" width="14.28515625" hidden="1" customWidth="1"/>
    <col min="5" max="5" width="15.7109375" hidden="1" customWidth="1"/>
    <col min="6" max="6" width="16" bestFit="1" customWidth="1"/>
    <col min="7" max="7" width="11.5703125" bestFit="1" customWidth="1"/>
  </cols>
  <sheetData>
    <row r="1" spans="2:7" ht="58.5" customHeight="1" x14ac:dyDescent="0.2">
      <c r="B1" s="51" t="s">
        <v>225</v>
      </c>
      <c r="C1" s="51"/>
      <c r="D1" s="51"/>
      <c r="E1" s="51"/>
      <c r="F1" s="51"/>
      <c r="G1" s="51"/>
    </row>
    <row r="3" spans="2:7" ht="14.25" customHeight="1" thickBot="1" x14ac:dyDescent="0.25">
      <c r="B3" s="52" t="s">
        <v>90</v>
      </c>
      <c r="C3" s="6" t="s">
        <v>87</v>
      </c>
      <c r="D3" s="1" t="s">
        <v>0</v>
      </c>
      <c r="E3" s="2" t="s">
        <v>1</v>
      </c>
      <c r="F3" s="6" t="s">
        <v>88</v>
      </c>
      <c r="G3" s="11" t="s">
        <v>91</v>
      </c>
    </row>
    <row r="4" spans="2:7" ht="22.5" thickTop="1" thickBot="1" x14ac:dyDescent="0.25">
      <c r="B4" s="40" t="s">
        <v>106</v>
      </c>
      <c r="C4" s="40" t="s">
        <v>107</v>
      </c>
      <c r="D4" s="3">
        <v>5799</v>
      </c>
      <c r="E4" s="4"/>
      <c r="F4" s="8">
        <f>SUM(D4,E4)</f>
        <v>5799</v>
      </c>
      <c r="G4" s="12">
        <f>F4/$F$151</f>
        <v>2.2646246168603391E-4</v>
      </c>
    </row>
    <row r="5" spans="2:7" ht="22.5" thickTop="1" thickBot="1" x14ac:dyDescent="0.25">
      <c r="B5" s="40" t="s">
        <v>2</v>
      </c>
      <c r="C5" s="40" t="s">
        <v>3</v>
      </c>
      <c r="D5" s="3">
        <v>56453</v>
      </c>
      <c r="E5" s="4"/>
      <c r="F5" s="8">
        <f t="shared" ref="F5:F68" si="0">SUM(D5,E5)</f>
        <v>56453</v>
      </c>
      <c r="G5" s="12">
        <f t="shared" ref="G5:G68" si="1">F5/$F$151</f>
        <v>2.2046017157374845E-3</v>
      </c>
    </row>
    <row r="6" spans="2:7" ht="14.25" thickTop="1" thickBot="1" x14ac:dyDescent="0.25">
      <c r="B6" s="50" t="s">
        <v>124</v>
      </c>
      <c r="C6" s="40" t="s">
        <v>3</v>
      </c>
      <c r="D6" s="3">
        <v>1500</v>
      </c>
      <c r="E6" s="4"/>
      <c r="F6" s="8">
        <f t="shared" si="0"/>
        <v>1500</v>
      </c>
      <c r="G6" s="12">
        <f t="shared" si="1"/>
        <v>5.8577977673573181E-5</v>
      </c>
    </row>
    <row r="7" spans="2:7" ht="14.25" thickTop="1" thickBot="1" x14ac:dyDescent="0.25">
      <c r="B7" s="50"/>
      <c r="C7" s="40" t="s">
        <v>4</v>
      </c>
      <c r="D7" s="3">
        <v>44329.75</v>
      </c>
      <c r="E7" s="4"/>
      <c r="F7" s="8">
        <f t="shared" si="0"/>
        <v>44329.75</v>
      </c>
      <c r="G7" s="12">
        <f t="shared" si="1"/>
        <v>1.7311647371833871E-3</v>
      </c>
    </row>
    <row r="8" spans="2:7" ht="14.25" thickTop="1" thickBot="1" x14ac:dyDescent="0.25">
      <c r="B8" s="50"/>
      <c r="C8" s="40" t="s">
        <v>5</v>
      </c>
      <c r="D8" s="3">
        <v>187212.2</v>
      </c>
      <c r="E8" s="4">
        <v>1400</v>
      </c>
      <c r="F8" s="8">
        <f t="shared" si="0"/>
        <v>188612.2</v>
      </c>
      <c r="G8" s="12">
        <f t="shared" si="1"/>
        <v>7.3656808270423464E-3</v>
      </c>
    </row>
    <row r="9" spans="2:7" ht="14.25" thickTop="1" thickBot="1" x14ac:dyDescent="0.25">
      <c r="B9" s="50"/>
      <c r="C9" s="40" t="s">
        <v>6</v>
      </c>
      <c r="D9" s="3">
        <v>45600</v>
      </c>
      <c r="E9" s="4"/>
      <c r="F9" s="8">
        <f t="shared" si="0"/>
        <v>45600</v>
      </c>
      <c r="G9" s="12">
        <f t="shared" si="1"/>
        <v>1.7807705212766246E-3</v>
      </c>
    </row>
    <row r="10" spans="2:7" ht="14.25" thickTop="1" thickBot="1" x14ac:dyDescent="0.25">
      <c r="B10" s="50"/>
      <c r="C10" s="40" t="s">
        <v>7</v>
      </c>
      <c r="D10" s="3">
        <v>66560.2</v>
      </c>
      <c r="E10" s="4"/>
      <c r="F10" s="8">
        <f t="shared" si="0"/>
        <v>66560.2</v>
      </c>
      <c r="G10" s="12">
        <f t="shared" si="1"/>
        <v>2.5993079396990433E-3</v>
      </c>
    </row>
    <row r="11" spans="2:7" ht="14.25" thickTop="1" thickBot="1" x14ac:dyDescent="0.25">
      <c r="B11" s="50"/>
      <c r="C11" s="40" t="s">
        <v>8</v>
      </c>
      <c r="D11" s="3">
        <v>78094.210000000006</v>
      </c>
      <c r="E11" s="4">
        <v>150433.88</v>
      </c>
      <c r="F11" s="8">
        <f t="shared" si="0"/>
        <v>228528.09000000003</v>
      </c>
      <c r="G11" s="12">
        <f t="shared" si="1"/>
        <v>8.9244755692028822E-3</v>
      </c>
    </row>
    <row r="12" spans="2:7" ht="14.25" thickTop="1" thickBot="1" x14ac:dyDescent="0.25">
      <c r="B12" s="50"/>
      <c r="C12" s="40" t="s">
        <v>97</v>
      </c>
      <c r="D12" s="3"/>
      <c r="E12" s="4">
        <v>2934.03</v>
      </c>
      <c r="F12" s="8">
        <f t="shared" si="0"/>
        <v>2934.03</v>
      </c>
      <c r="G12" s="12">
        <f t="shared" si="1"/>
        <v>1.1457969588906262E-4</v>
      </c>
    </row>
    <row r="13" spans="2:7" ht="14.25" thickTop="1" thickBot="1" x14ac:dyDescent="0.25">
      <c r="B13" s="50"/>
      <c r="C13" s="40" t="s">
        <v>9</v>
      </c>
      <c r="D13" s="3"/>
      <c r="E13" s="4">
        <v>17664.330000000002</v>
      </c>
      <c r="F13" s="8">
        <f t="shared" si="0"/>
        <v>17664.330000000002</v>
      </c>
      <c r="G13" s="12">
        <f t="shared" si="1"/>
        <v>6.8982715223908598E-4</v>
      </c>
    </row>
    <row r="14" spans="2:7" ht="14.25" thickTop="1" thickBot="1" x14ac:dyDescent="0.25">
      <c r="B14" s="50"/>
      <c r="C14" s="40" t="s">
        <v>10</v>
      </c>
      <c r="D14" s="3">
        <v>300692.78000000003</v>
      </c>
      <c r="E14" s="4">
        <v>19806.59</v>
      </c>
      <c r="F14" s="8">
        <f t="shared" si="0"/>
        <v>320499.37000000005</v>
      </c>
      <c r="G14" s="12">
        <f t="shared" si="1"/>
        <v>1.2516136626836181E-2</v>
      </c>
    </row>
    <row r="15" spans="2:7" ht="14.25" thickTop="1" thickBot="1" x14ac:dyDescent="0.25">
      <c r="B15" s="50"/>
      <c r="C15" s="40" t="s">
        <v>11</v>
      </c>
      <c r="D15" s="3">
        <v>6131.07</v>
      </c>
      <c r="E15" s="4">
        <v>23620.22</v>
      </c>
      <c r="F15" s="8">
        <f t="shared" si="0"/>
        <v>29751.29</v>
      </c>
      <c r="G15" s="12">
        <f t="shared" si="1"/>
        <v>1.161846934253334E-3</v>
      </c>
    </row>
    <row r="16" spans="2:7" ht="14.25" thickTop="1" thickBot="1" x14ac:dyDescent="0.25">
      <c r="B16" s="50"/>
      <c r="C16" s="40" t="s">
        <v>12</v>
      </c>
      <c r="D16" s="3"/>
      <c r="E16" s="4">
        <v>19226.84</v>
      </c>
      <c r="F16" s="8">
        <f t="shared" si="0"/>
        <v>19226.84</v>
      </c>
      <c r="G16" s="12">
        <f t="shared" si="1"/>
        <v>7.5084626950224246E-4</v>
      </c>
    </row>
    <row r="17" spans="2:7" ht="14.25" thickTop="1" thickBot="1" x14ac:dyDescent="0.25">
      <c r="B17" s="50"/>
      <c r="C17" s="40" t="s">
        <v>13</v>
      </c>
      <c r="D17" s="3"/>
      <c r="E17" s="4">
        <v>700.1</v>
      </c>
      <c r="F17" s="8">
        <f t="shared" si="0"/>
        <v>700.1</v>
      </c>
      <c r="G17" s="12">
        <f t="shared" si="1"/>
        <v>2.734029477951239E-5</v>
      </c>
    </row>
    <row r="18" spans="2:7" ht="14.25" thickTop="1" thickBot="1" x14ac:dyDescent="0.25">
      <c r="B18" s="50"/>
      <c r="C18" s="40" t="s">
        <v>14</v>
      </c>
      <c r="D18" s="3"/>
      <c r="E18" s="4">
        <v>112.12</v>
      </c>
      <c r="F18" s="8">
        <f t="shared" si="0"/>
        <v>112.12</v>
      </c>
      <c r="G18" s="12">
        <f t="shared" si="1"/>
        <v>4.3785085711740165E-6</v>
      </c>
    </row>
    <row r="19" spans="2:7" ht="14.25" thickTop="1" thickBot="1" x14ac:dyDescent="0.25">
      <c r="B19" s="50"/>
      <c r="C19" s="40" t="s">
        <v>15</v>
      </c>
      <c r="D19" s="3">
        <v>45917.56</v>
      </c>
      <c r="E19" s="4">
        <v>47802.1</v>
      </c>
      <c r="F19" s="8">
        <f t="shared" si="0"/>
        <v>93719.66</v>
      </c>
      <c r="G19" s="12">
        <f t="shared" si="1"/>
        <v>3.659938767369913E-3</v>
      </c>
    </row>
    <row r="20" spans="2:7" ht="14.25" thickTop="1" thickBot="1" x14ac:dyDescent="0.25">
      <c r="B20" s="50"/>
      <c r="C20" s="40" t="s">
        <v>16</v>
      </c>
      <c r="D20" s="3">
        <v>114</v>
      </c>
      <c r="E20" s="4">
        <v>179.82</v>
      </c>
      <c r="F20" s="8">
        <f t="shared" si="0"/>
        <v>293.82</v>
      </c>
      <c r="G20" s="12">
        <f t="shared" si="1"/>
        <v>1.1474254266699513E-5</v>
      </c>
    </row>
    <row r="21" spans="2:7" ht="14.25" thickTop="1" thickBot="1" x14ac:dyDescent="0.25">
      <c r="B21" s="50"/>
      <c r="C21" s="40" t="s">
        <v>17</v>
      </c>
      <c r="D21" s="3">
        <v>12944.32</v>
      </c>
      <c r="E21" s="4">
        <v>5350.82</v>
      </c>
      <c r="F21" s="8">
        <f t="shared" si="0"/>
        <v>18295.14</v>
      </c>
      <c r="G21" s="12">
        <f t="shared" si="1"/>
        <v>7.1446153496993034E-4</v>
      </c>
    </row>
    <row r="22" spans="2:7" ht="14.25" thickTop="1" thickBot="1" x14ac:dyDescent="0.25">
      <c r="B22" s="50"/>
      <c r="C22" s="40" t="s">
        <v>134</v>
      </c>
      <c r="D22" s="3">
        <v>5885.1</v>
      </c>
      <c r="E22" s="4"/>
      <c r="F22" s="8">
        <f t="shared" si="0"/>
        <v>5885.1</v>
      </c>
      <c r="G22" s="12">
        <f t="shared" si="1"/>
        <v>2.2982483760449702E-4</v>
      </c>
    </row>
    <row r="23" spans="2:7" ht="14.25" thickTop="1" thickBot="1" x14ac:dyDescent="0.25">
      <c r="B23" s="50"/>
      <c r="C23" s="40" t="s">
        <v>18</v>
      </c>
      <c r="D23" s="3">
        <v>17681.88</v>
      </c>
      <c r="E23" s="4">
        <v>36517.26</v>
      </c>
      <c r="F23" s="8">
        <f t="shared" si="0"/>
        <v>54199.14</v>
      </c>
      <c r="G23" s="12">
        <f t="shared" si="1"/>
        <v>2.1165840085645778E-3</v>
      </c>
    </row>
    <row r="24" spans="2:7" ht="14.25" thickTop="1" thickBot="1" x14ac:dyDescent="0.25">
      <c r="B24" s="50"/>
      <c r="C24" s="40" t="s">
        <v>19</v>
      </c>
      <c r="D24" s="3">
        <v>85596.08</v>
      </c>
      <c r="E24" s="4">
        <v>185696.13</v>
      </c>
      <c r="F24" s="8">
        <f t="shared" si="0"/>
        <v>271292.21000000002</v>
      </c>
      <c r="G24" s="12">
        <f t="shared" si="1"/>
        <v>1.0594499346929551E-2</v>
      </c>
    </row>
    <row r="25" spans="2:7" ht="14.25" thickTop="1" thickBot="1" x14ac:dyDescent="0.25">
      <c r="B25" s="50"/>
      <c r="C25" s="40" t="s">
        <v>20</v>
      </c>
      <c r="D25" s="3">
        <v>10804.4</v>
      </c>
      <c r="E25" s="4">
        <v>12714.87</v>
      </c>
      <c r="F25" s="8">
        <f t="shared" si="0"/>
        <v>23519.27</v>
      </c>
      <c r="G25" s="12">
        <f t="shared" si="1"/>
        <v>9.1847418197249303E-4</v>
      </c>
    </row>
    <row r="26" spans="2:7" ht="14.25" thickTop="1" thickBot="1" x14ac:dyDescent="0.25">
      <c r="B26" s="50"/>
      <c r="C26" s="40" t="s">
        <v>21</v>
      </c>
      <c r="D26" s="3">
        <v>19638.14</v>
      </c>
      <c r="E26" s="4">
        <v>1034.83</v>
      </c>
      <c r="F26" s="8">
        <f t="shared" si="0"/>
        <v>20672.97</v>
      </c>
      <c r="G26" s="12">
        <f t="shared" si="1"/>
        <v>8.0732051673763211E-4</v>
      </c>
    </row>
    <row r="27" spans="2:7" ht="14.25" thickTop="1" thickBot="1" x14ac:dyDescent="0.25">
      <c r="B27" s="50"/>
      <c r="C27" s="40" t="s">
        <v>22</v>
      </c>
      <c r="D27" s="3">
        <v>2066.4899999999998</v>
      </c>
      <c r="E27" s="4">
        <v>4028.06</v>
      </c>
      <c r="F27" s="8">
        <f t="shared" si="0"/>
        <v>6094.5499999999993</v>
      </c>
      <c r="G27" s="12">
        <f t="shared" si="1"/>
        <v>2.3800427588698358E-4</v>
      </c>
    </row>
    <row r="28" spans="2:7" ht="14.25" thickTop="1" thickBot="1" x14ac:dyDescent="0.25">
      <c r="B28" s="50"/>
      <c r="C28" s="40" t="s">
        <v>23</v>
      </c>
      <c r="D28" s="3">
        <v>34441.4</v>
      </c>
      <c r="E28" s="4">
        <v>2570.41</v>
      </c>
      <c r="F28" s="8">
        <f t="shared" si="0"/>
        <v>37011.81</v>
      </c>
      <c r="G28" s="12">
        <f t="shared" si="1"/>
        <v>1.4453846532256882E-3</v>
      </c>
    </row>
    <row r="29" spans="2:7" ht="14.25" thickTop="1" thickBot="1" x14ac:dyDescent="0.25">
      <c r="B29" s="50"/>
      <c r="C29" s="40" t="s">
        <v>142</v>
      </c>
      <c r="D29" s="3"/>
      <c r="E29" s="4">
        <v>5078.6400000000003</v>
      </c>
      <c r="F29" s="8">
        <f t="shared" si="0"/>
        <v>5078.6400000000003</v>
      </c>
      <c r="G29" s="12">
        <f t="shared" si="1"/>
        <v>1.9833097368807714E-4</v>
      </c>
    </row>
    <row r="30" spans="2:7" ht="14.25" thickTop="1" thickBot="1" x14ac:dyDescent="0.25">
      <c r="B30" s="50"/>
      <c r="C30" s="40" t="s">
        <v>24</v>
      </c>
      <c r="D30" s="3">
        <v>37089.69</v>
      </c>
      <c r="E30" s="4">
        <v>112961.13</v>
      </c>
      <c r="F30" s="8">
        <f t="shared" si="0"/>
        <v>150050.82</v>
      </c>
      <c r="G30" s="12">
        <f t="shared" si="1"/>
        <v>5.8597823892408991E-3</v>
      </c>
    </row>
    <row r="31" spans="2:7" ht="14.25" thickTop="1" thickBot="1" x14ac:dyDescent="0.25">
      <c r="B31" s="50"/>
      <c r="C31" s="40" t="s">
        <v>25</v>
      </c>
      <c r="D31" s="3">
        <v>5395.23</v>
      </c>
      <c r="E31" s="4">
        <v>4046.06</v>
      </c>
      <c r="F31" s="8">
        <f t="shared" si="0"/>
        <v>9441.2899999999991</v>
      </c>
      <c r="G31" s="12">
        <f t="shared" si="1"/>
        <v>3.6870111655315312E-4</v>
      </c>
    </row>
    <row r="32" spans="2:7" ht="14.25" thickTop="1" thickBot="1" x14ac:dyDescent="0.25">
      <c r="B32" s="50"/>
      <c r="C32" s="40" t="s">
        <v>26</v>
      </c>
      <c r="D32" s="3">
        <v>5350.71</v>
      </c>
      <c r="E32" s="4">
        <v>92383.48</v>
      </c>
      <c r="F32" s="8">
        <f t="shared" si="0"/>
        <v>97734.19</v>
      </c>
      <c r="G32" s="12">
        <f t="shared" si="1"/>
        <v>3.816714133176506E-3</v>
      </c>
    </row>
    <row r="33" spans="2:7" ht="14.25" thickTop="1" thickBot="1" x14ac:dyDescent="0.25">
      <c r="B33" s="50"/>
      <c r="C33" s="40" t="s">
        <v>126</v>
      </c>
      <c r="D33" s="3"/>
      <c r="E33" s="4">
        <v>1030</v>
      </c>
      <c r="F33" s="8">
        <f t="shared" si="0"/>
        <v>1030</v>
      </c>
      <c r="G33" s="12">
        <f t="shared" si="1"/>
        <v>4.0223544669186914E-5</v>
      </c>
    </row>
    <row r="34" spans="2:7" ht="14.25" thickTop="1" thickBot="1" x14ac:dyDescent="0.25">
      <c r="B34" s="50"/>
      <c r="C34" s="40" t="s">
        <v>27</v>
      </c>
      <c r="D34" s="3">
        <v>15125.2</v>
      </c>
      <c r="E34" s="4">
        <v>1269.46</v>
      </c>
      <c r="F34" s="8">
        <f t="shared" si="0"/>
        <v>16394.66</v>
      </c>
      <c r="G34" s="12">
        <f t="shared" si="1"/>
        <v>6.4024401829721551E-4</v>
      </c>
    </row>
    <row r="35" spans="2:7" ht="14.25" thickTop="1" thickBot="1" x14ac:dyDescent="0.25">
      <c r="B35" s="50"/>
      <c r="C35" s="40" t="s">
        <v>98</v>
      </c>
      <c r="D35" s="3">
        <v>3188.48</v>
      </c>
      <c r="E35" s="4">
        <v>2654.1</v>
      </c>
      <c r="F35" s="8">
        <f t="shared" si="0"/>
        <v>5842.58</v>
      </c>
      <c r="G35" s="12">
        <f t="shared" si="1"/>
        <v>2.2816434719737677E-4</v>
      </c>
    </row>
    <row r="36" spans="2:7" ht="14.25" thickTop="1" thickBot="1" x14ac:dyDescent="0.25">
      <c r="B36" s="50"/>
      <c r="C36" s="40" t="s">
        <v>135</v>
      </c>
      <c r="D36" s="3">
        <v>1013.31</v>
      </c>
      <c r="E36" s="4"/>
      <c r="F36" s="8">
        <f t="shared" si="0"/>
        <v>1013.31</v>
      </c>
      <c r="G36" s="12">
        <f t="shared" si="1"/>
        <v>3.9571767037605623E-5</v>
      </c>
    </row>
    <row r="37" spans="2:7" ht="14.25" thickTop="1" thickBot="1" x14ac:dyDescent="0.25">
      <c r="B37" s="50"/>
      <c r="C37" s="40" t="s">
        <v>28</v>
      </c>
      <c r="D37" s="3">
        <v>193042.26</v>
      </c>
      <c r="E37" s="4">
        <v>123830.63</v>
      </c>
      <c r="F37" s="8">
        <f t="shared" si="0"/>
        <v>316872.89</v>
      </c>
      <c r="G37" s="12">
        <f t="shared" si="1"/>
        <v>1.237451538385374E-2</v>
      </c>
    </row>
    <row r="38" spans="2:7" ht="14.25" thickTop="1" thickBot="1" x14ac:dyDescent="0.25">
      <c r="B38" s="50"/>
      <c r="C38" s="40" t="s">
        <v>29</v>
      </c>
      <c r="D38" s="3">
        <v>2778.54</v>
      </c>
      <c r="E38" s="4">
        <v>39444.879999999997</v>
      </c>
      <c r="F38" s="8">
        <f t="shared" si="0"/>
        <v>42223.42</v>
      </c>
      <c r="G38" s="12">
        <f t="shared" si="1"/>
        <v>1.648908369374602E-3</v>
      </c>
    </row>
    <row r="39" spans="2:7" ht="14.25" thickTop="1" thickBot="1" x14ac:dyDescent="0.25">
      <c r="B39" s="50"/>
      <c r="C39" s="40" t="s">
        <v>30</v>
      </c>
      <c r="D39" s="3">
        <v>84492</v>
      </c>
      <c r="E39" s="4">
        <v>1711.57</v>
      </c>
      <c r="F39" s="8">
        <f t="shared" si="0"/>
        <v>86203.57</v>
      </c>
      <c r="G39" s="12">
        <f t="shared" si="1"/>
        <v>3.3664205325615354E-3</v>
      </c>
    </row>
    <row r="40" spans="2:7" ht="14.25" thickTop="1" thickBot="1" x14ac:dyDescent="0.25">
      <c r="B40" s="50"/>
      <c r="C40" s="40" t="s">
        <v>127</v>
      </c>
      <c r="D40" s="3">
        <v>1538.9</v>
      </c>
      <c r="E40" s="4">
        <v>6449.11</v>
      </c>
      <c r="F40" s="8">
        <f t="shared" si="0"/>
        <v>7988.01</v>
      </c>
      <c r="G40" s="12">
        <f t="shared" si="1"/>
        <v>3.1194764762418619E-4</v>
      </c>
    </row>
    <row r="41" spans="2:7" ht="14.25" thickTop="1" thickBot="1" x14ac:dyDescent="0.25">
      <c r="B41" s="50"/>
      <c r="C41" s="40" t="s">
        <v>129</v>
      </c>
      <c r="D41" s="3"/>
      <c r="E41" s="4">
        <v>10432.75</v>
      </c>
      <c r="F41" s="8">
        <f t="shared" si="0"/>
        <v>10432.75</v>
      </c>
      <c r="G41" s="12">
        <f t="shared" si="1"/>
        <v>4.074195977159804E-4</v>
      </c>
    </row>
    <row r="42" spans="2:7" ht="14.25" thickTop="1" thickBot="1" x14ac:dyDescent="0.25">
      <c r="B42" s="50"/>
      <c r="C42" s="40" t="s">
        <v>31</v>
      </c>
      <c r="D42" s="3">
        <v>1893.31</v>
      </c>
      <c r="E42" s="4">
        <v>17719.43</v>
      </c>
      <c r="F42" s="8">
        <f t="shared" si="0"/>
        <v>19612.740000000002</v>
      </c>
      <c r="G42" s="12">
        <f t="shared" si="1"/>
        <v>7.6591643055839715E-4</v>
      </c>
    </row>
    <row r="43" spans="2:7" ht="14.25" thickTop="1" thickBot="1" x14ac:dyDescent="0.25">
      <c r="B43" s="50"/>
      <c r="C43" s="40" t="s">
        <v>32</v>
      </c>
      <c r="D43" s="3">
        <v>3582</v>
      </c>
      <c r="E43" s="4"/>
      <c r="F43" s="8">
        <f t="shared" si="0"/>
        <v>3582</v>
      </c>
      <c r="G43" s="12">
        <f t="shared" si="1"/>
        <v>1.3988421068449275E-4</v>
      </c>
    </row>
    <row r="44" spans="2:7" ht="14.25" thickTop="1" thickBot="1" x14ac:dyDescent="0.25">
      <c r="B44" s="50"/>
      <c r="C44" s="40" t="s">
        <v>130</v>
      </c>
      <c r="D44" s="3"/>
      <c r="E44" s="4">
        <v>25075.200000000001</v>
      </c>
      <c r="F44" s="8">
        <f t="shared" si="0"/>
        <v>25075.200000000001</v>
      </c>
      <c r="G44" s="12">
        <f t="shared" si="1"/>
        <v>9.7923633717358818E-4</v>
      </c>
    </row>
    <row r="45" spans="2:7" ht="14.25" thickTop="1" thickBot="1" x14ac:dyDescent="0.25">
      <c r="B45" s="50"/>
      <c r="C45" s="40" t="s">
        <v>33</v>
      </c>
      <c r="D45" s="3">
        <v>9135.69</v>
      </c>
      <c r="E45" s="4">
        <v>20403.75</v>
      </c>
      <c r="F45" s="8">
        <f t="shared" si="0"/>
        <v>29539.440000000002</v>
      </c>
      <c r="G45" s="12">
        <f t="shared" si="1"/>
        <v>1.1535737712065697E-3</v>
      </c>
    </row>
    <row r="46" spans="2:7" ht="14.25" thickTop="1" thickBot="1" x14ac:dyDescent="0.25">
      <c r="B46" s="50"/>
      <c r="C46" s="40" t="s">
        <v>99</v>
      </c>
      <c r="D46" s="3">
        <v>1930.13</v>
      </c>
      <c r="E46" s="4">
        <v>123.55</v>
      </c>
      <c r="F46" s="8">
        <f t="shared" si="0"/>
        <v>2053.6800000000003</v>
      </c>
      <c r="G46" s="12">
        <f t="shared" si="1"/>
        <v>8.0200280792442518E-5</v>
      </c>
    </row>
    <row r="47" spans="2:7" ht="14.25" thickTop="1" thickBot="1" x14ac:dyDescent="0.25">
      <c r="B47" s="50"/>
      <c r="C47" s="40" t="s">
        <v>34</v>
      </c>
      <c r="D47" s="3">
        <v>6137.71</v>
      </c>
      <c r="E47" s="4"/>
      <c r="F47" s="8">
        <f t="shared" si="0"/>
        <v>6137.71</v>
      </c>
      <c r="G47" s="12">
        <f t="shared" si="1"/>
        <v>2.3968975956457789E-4</v>
      </c>
    </row>
    <row r="48" spans="2:7" ht="14.25" thickTop="1" thickBot="1" x14ac:dyDescent="0.25">
      <c r="B48" s="50"/>
      <c r="C48" s="40" t="s">
        <v>35</v>
      </c>
      <c r="D48" s="3">
        <v>1429</v>
      </c>
      <c r="E48" s="4"/>
      <c r="F48" s="8">
        <f t="shared" si="0"/>
        <v>1429</v>
      </c>
      <c r="G48" s="12">
        <f t="shared" si="1"/>
        <v>5.5805286730357378E-5</v>
      </c>
    </row>
    <row r="49" spans="2:7" ht="14.25" thickTop="1" thickBot="1" x14ac:dyDescent="0.25">
      <c r="B49" s="50"/>
      <c r="C49" s="40" t="s">
        <v>100</v>
      </c>
      <c r="D49" s="3">
        <v>1200</v>
      </c>
      <c r="E49" s="4"/>
      <c r="F49" s="8">
        <f t="shared" si="0"/>
        <v>1200</v>
      </c>
      <c r="G49" s="12">
        <f t="shared" si="1"/>
        <v>4.6862382138858541E-5</v>
      </c>
    </row>
    <row r="50" spans="2:7" ht="14.25" thickTop="1" thickBot="1" x14ac:dyDescent="0.25">
      <c r="B50" s="50"/>
      <c r="C50" s="40" t="s">
        <v>36</v>
      </c>
      <c r="D50" s="3">
        <v>224465.54</v>
      </c>
      <c r="E50" s="4"/>
      <c r="F50" s="8">
        <f t="shared" si="0"/>
        <v>224465.54</v>
      </c>
      <c r="G50" s="12">
        <f t="shared" si="1"/>
        <v>8.7658249270710312E-3</v>
      </c>
    </row>
    <row r="51" spans="2:7" ht="14.25" thickTop="1" thickBot="1" x14ac:dyDescent="0.25">
      <c r="B51" s="50"/>
      <c r="C51" s="40" t="s">
        <v>125</v>
      </c>
      <c r="D51" s="3">
        <v>11347.44</v>
      </c>
      <c r="E51" s="4"/>
      <c r="F51" s="8">
        <f t="shared" si="0"/>
        <v>11347.44</v>
      </c>
      <c r="G51" s="12">
        <f t="shared" si="1"/>
        <v>4.4314005798147418E-4</v>
      </c>
    </row>
    <row r="52" spans="2:7" ht="14.25" thickTop="1" thickBot="1" x14ac:dyDescent="0.25">
      <c r="B52" s="50"/>
      <c r="C52" s="40" t="s">
        <v>143</v>
      </c>
      <c r="D52" s="3">
        <v>1009.5</v>
      </c>
      <c r="E52" s="4"/>
      <c r="F52" s="8">
        <f t="shared" si="0"/>
        <v>1009.5</v>
      </c>
      <c r="G52" s="12">
        <f t="shared" si="1"/>
        <v>3.942297897431475E-5</v>
      </c>
    </row>
    <row r="53" spans="2:7" ht="14.25" thickTop="1" thickBot="1" x14ac:dyDescent="0.25">
      <c r="B53" s="50"/>
      <c r="C53" s="40" t="s">
        <v>40</v>
      </c>
      <c r="D53" s="3">
        <v>1757438.75</v>
      </c>
      <c r="E53" s="4">
        <v>550648.11</v>
      </c>
      <c r="F53" s="10">
        <f t="shared" si="0"/>
        <v>2308086.86</v>
      </c>
      <c r="G53" s="12">
        <f t="shared" si="1"/>
        <v>9.0135373702498411E-2</v>
      </c>
    </row>
    <row r="54" spans="2:7" ht="14.25" thickTop="1" thickBot="1" x14ac:dyDescent="0.25">
      <c r="B54" s="50"/>
      <c r="C54" s="40" t="s">
        <v>41</v>
      </c>
      <c r="D54" s="3">
        <v>2141745.5299999998</v>
      </c>
      <c r="E54" s="4">
        <v>577209.98</v>
      </c>
      <c r="F54" s="10">
        <f t="shared" si="0"/>
        <v>2718955.51</v>
      </c>
      <c r="G54" s="12">
        <f t="shared" si="1"/>
        <v>0.10618061010681251</v>
      </c>
    </row>
    <row r="55" spans="2:7" ht="14.25" thickTop="1" thickBot="1" x14ac:dyDescent="0.25">
      <c r="B55" s="50"/>
      <c r="C55" s="40" t="s">
        <v>42</v>
      </c>
      <c r="D55" s="3">
        <v>1556761.55</v>
      </c>
      <c r="E55" s="4">
        <v>460310.7</v>
      </c>
      <c r="F55" s="10">
        <f t="shared" si="0"/>
        <v>2017072.25</v>
      </c>
      <c r="G55" s="12">
        <f t="shared" si="1"/>
        <v>7.8770675484322678E-2</v>
      </c>
    </row>
    <row r="56" spans="2:7" ht="14.25" thickTop="1" thickBot="1" x14ac:dyDescent="0.25">
      <c r="B56" s="50"/>
      <c r="C56" s="40" t="s">
        <v>43</v>
      </c>
      <c r="D56" s="3">
        <v>354184.16</v>
      </c>
      <c r="E56" s="4">
        <v>146499.82999999999</v>
      </c>
      <c r="F56" s="8">
        <f t="shared" si="0"/>
        <v>500683.99</v>
      </c>
      <c r="G56" s="12">
        <f t="shared" si="1"/>
        <v>1.9552703725157022E-2</v>
      </c>
    </row>
    <row r="57" spans="2:7" ht="14.25" thickTop="1" thickBot="1" x14ac:dyDescent="0.25">
      <c r="B57" s="50"/>
      <c r="C57" s="40" t="s">
        <v>83</v>
      </c>
      <c r="D57" s="3">
        <v>1217.58</v>
      </c>
      <c r="E57" s="4"/>
      <c r="F57" s="8">
        <f t="shared" si="0"/>
        <v>1217.58</v>
      </c>
      <c r="G57" s="12">
        <f t="shared" si="1"/>
        <v>4.7548916037192815E-5</v>
      </c>
    </row>
    <row r="58" spans="2:7" ht="14.25" thickTop="1" thickBot="1" x14ac:dyDescent="0.25">
      <c r="B58" s="50"/>
      <c r="C58" s="40" t="s">
        <v>44</v>
      </c>
      <c r="D58" s="3"/>
      <c r="E58" s="4">
        <v>4921.78</v>
      </c>
      <c r="F58" s="8">
        <f t="shared" si="0"/>
        <v>4921.78</v>
      </c>
      <c r="G58" s="12">
        <f t="shared" si="1"/>
        <v>1.9220527930282599E-4</v>
      </c>
    </row>
    <row r="59" spans="2:7" ht="14.25" thickTop="1" thickBot="1" x14ac:dyDescent="0.25">
      <c r="B59" s="50"/>
      <c r="C59" s="40" t="s">
        <v>136</v>
      </c>
      <c r="D59" s="3">
        <v>46533.23</v>
      </c>
      <c r="E59" s="4"/>
      <c r="F59" s="8">
        <f t="shared" si="0"/>
        <v>46533.23</v>
      </c>
      <c r="G59" s="12">
        <f t="shared" si="1"/>
        <v>1.8172150053461639E-3</v>
      </c>
    </row>
    <row r="60" spans="2:7" ht="14.25" thickTop="1" thickBot="1" x14ac:dyDescent="0.25">
      <c r="B60" s="50"/>
      <c r="C60" s="40" t="s">
        <v>45</v>
      </c>
      <c r="D60" s="3">
        <v>14326.09</v>
      </c>
      <c r="E60" s="4">
        <v>22897.5</v>
      </c>
      <c r="F60" s="8">
        <f t="shared" si="0"/>
        <v>37223.589999999997</v>
      </c>
      <c r="G60" s="12">
        <f t="shared" si="1"/>
        <v>1.4536550826334943E-3</v>
      </c>
    </row>
    <row r="61" spans="2:7" ht="14.25" thickTop="1" thickBot="1" x14ac:dyDescent="0.25">
      <c r="B61" s="50"/>
      <c r="C61" s="40" t="s">
        <v>101</v>
      </c>
      <c r="D61" s="3"/>
      <c r="E61" s="4">
        <v>404.6</v>
      </c>
      <c r="F61" s="8">
        <f t="shared" si="0"/>
        <v>404.6</v>
      </c>
      <c r="G61" s="12">
        <f t="shared" si="1"/>
        <v>1.5800433177818473E-5</v>
      </c>
    </row>
    <row r="62" spans="2:7" ht="14.25" thickTop="1" thickBot="1" x14ac:dyDescent="0.25">
      <c r="B62" s="50"/>
      <c r="C62" s="40" t="s">
        <v>100</v>
      </c>
      <c r="D62" s="3">
        <v>42751.26</v>
      </c>
      <c r="E62" s="4">
        <v>17500</v>
      </c>
      <c r="F62" s="8">
        <f t="shared" si="0"/>
        <v>60251.26</v>
      </c>
      <c r="G62" s="12">
        <f t="shared" si="1"/>
        <v>2.3529313087231017E-3</v>
      </c>
    </row>
    <row r="63" spans="2:7" ht="14.25" thickTop="1" thickBot="1" x14ac:dyDescent="0.25">
      <c r="B63" s="50"/>
      <c r="C63" s="40" t="s">
        <v>131</v>
      </c>
      <c r="D63" s="3">
        <v>486</v>
      </c>
      <c r="E63" s="4"/>
      <c r="F63" s="8">
        <f t="shared" si="0"/>
        <v>486</v>
      </c>
      <c r="G63" s="12">
        <f t="shared" si="1"/>
        <v>1.8979264766237708E-5</v>
      </c>
    </row>
    <row r="64" spans="2:7" ht="14.25" thickTop="1" thickBot="1" x14ac:dyDescent="0.25">
      <c r="B64" s="50"/>
      <c r="C64" s="40" t="s">
        <v>37</v>
      </c>
      <c r="D64" s="3">
        <v>694780.79</v>
      </c>
      <c r="E64" s="4">
        <v>181392.99</v>
      </c>
      <c r="F64" s="8">
        <f t="shared" si="0"/>
        <v>876173.78</v>
      </c>
      <c r="G64" s="12">
        <f t="shared" si="1"/>
        <v>3.4216325415340143E-2</v>
      </c>
    </row>
    <row r="65" spans="2:7" ht="14.25" thickTop="1" thickBot="1" x14ac:dyDescent="0.25">
      <c r="B65" s="50"/>
      <c r="C65" s="40" t="s">
        <v>46</v>
      </c>
      <c r="D65" s="3"/>
      <c r="E65" s="4">
        <v>16215.84</v>
      </c>
      <c r="F65" s="8">
        <f t="shared" si="0"/>
        <v>16215.84</v>
      </c>
      <c r="G65" s="12">
        <f t="shared" si="1"/>
        <v>6.3326074231882324E-4</v>
      </c>
    </row>
    <row r="66" spans="2:7" ht="14.25" thickTop="1" thickBot="1" x14ac:dyDescent="0.25">
      <c r="B66" s="50"/>
      <c r="C66" s="40" t="s">
        <v>47</v>
      </c>
      <c r="D66" s="3"/>
      <c r="E66" s="4">
        <v>9609</v>
      </c>
      <c r="F66" s="8">
        <f t="shared" si="0"/>
        <v>9609</v>
      </c>
      <c r="G66" s="12">
        <f t="shared" si="1"/>
        <v>3.752505249769098E-4</v>
      </c>
    </row>
    <row r="67" spans="2:7" ht="14.25" thickTop="1" thickBot="1" x14ac:dyDescent="0.25">
      <c r="B67" s="50"/>
      <c r="C67" s="40" t="s">
        <v>48</v>
      </c>
      <c r="D67" s="3">
        <v>266573.03999999998</v>
      </c>
      <c r="E67" s="4">
        <v>912017.24</v>
      </c>
      <c r="F67" s="8">
        <f t="shared" si="0"/>
        <v>1178590.28</v>
      </c>
      <c r="G67" s="12">
        <f t="shared" si="1"/>
        <v>4.602629007208691E-2</v>
      </c>
    </row>
    <row r="68" spans="2:7" ht="14.25" thickTop="1" thickBot="1" x14ac:dyDescent="0.25">
      <c r="B68" s="50"/>
      <c r="C68" s="40" t="s">
        <v>49</v>
      </c>
      <c r="D68" s="3">
        <v>143439.81</v>
      </c>
      <c r="E68" s="4">
        <v>105728.47</v>
      </c>
      <c r="F68" s="8">
        <f t="shared" si="0"/>
        <v>249168.28</v>
      </c>
      <c r="G68" s="12">
        <f t="shared" si="1"/>
        <v>9.7305159618684203E-3</v>
      </c>
    </row>
    <row r="69" spans="2:7" ht="14.25" thickTop="1" thickBot="1" x14ac:dyDescent="0.25">
      <c r="B69" s="50"/>
      <c r="C69" s="40" t="s">
        <v>128</v>
      </c>
      <c r="D69" s="3">
        <v>4320</v>
      </c>
      <c r="E69" s="4">
        <v>720</v>
      </c>
      <c r="F69" s="8">
        <f t="shared" ref="F69:F132" si="2">SUM(D69,E69)</f>
        <v>5040</v>
      </c>
      <c r="G69" s="12">
        <f t="shared" ref="G69:G132" si="3">F69/$F$151</f>
        <v>1.9682200498320589E-4</v>
      </c>
    </row>
    <row r="70" spans="2:7" ht="14.25" thickTop="1" thickBot="1" x14ac:dyDescent="0.25">
      <c r="B70" s="50"/>
      <c r="C70" s="40" t="s">
        <v>50</v>
      </c>
      <c r="D70" s="3">
        <v>337955.27</v>
      </c>
      <c r="E70" s="4">
        <v>101153.75</v>
      </c>
      <c r="F70" s="8">
        <f t="shared" si="2"/>
        <v>439109.02</v>
      </c>
      <c r="G70" s="12">
        <f t="shared" si="3"/>
        <v>1.7148078913216399E-2</v>
      </c>
    </row>
    <row r="71" spans="2:7" ht="14.25" thickTop="1" thickBot="1" x14ac:dyDescent="0.25">
      <c r="B71" s="50"/>
      <c r="C71" s="40" t="s">
        <v>51</v>
      </c>
      <c r="D71" s="3">
        <v>7815.08</v>
      </c>
      <c r="E71" s="4">
        <v>11247.2</v>
      </c>
      <c r="F71" s="8">
        <f t="shared" si="2"/>
        <v>19062.28</v>
      </c>
      <c r="G71" s="12">
        <f t="shared" si="3"/>
        <v>7.4441987483160024E-4</v>
      </c>
    </row>
    <row r="72" spans="2:7" ht="14.25" thickTop="1" thickBot="1" x14ac:dyDescent="0.25">
      <c r="B72" s="50"/>
      <c r="C72" s="40" t="s">
        <v>52</v>
      </c>
      <c r="D72" s="3">
        <v>5579.76</v>
      </c>
      <c r="E72" s="4">
        <v>24139.9</v>
      </c>
      <c r="F72" s="8">
        <f t="shared" si="2"/>
        <v>29719.660000000003</v>
      </c>
      <c r="G72" s="12">
        <f t="shared" si="3"/>
        <v>1.1606117199641241E-3</v>
      </c>
    </row>
    <row r="73" spans="2:7" ht="14.25" thickTop="1" thickBot="1" x14ac:dyDescent="0.25">
      <c r="B73" s="50"/>
      <c r="C73" s="40" t="s">
        <v>53</v>
      </c>
      <c r="D73" s="3">
        <v>1843</v>
      </c>
      <c r="E73" s="4">
        <v>1041.25</v>
      </c>
      <c r="F73" s="8">
        <f t="shared" si="2"/>
        <v>2884.25</v>
      </c>
      <c r="G73" s="12">
        <f t="shared" si="3"/>
        <v>1.126356880700023E-4</v>
      </c>
    </row>
    <row r="74" spans="2:7" ht="14.25" thickTop="1" thickBot="1" x14ac:dyDescent="0.25">
      <c r="B74" s="50"/>
      <c r="C74" s="40" t="s">
        <v>102</v>
      </c>
      <c r="D74" s="3">
        <v>536.12</v>
      </c>
      <c r="E74" s="4"/>
      <c r="F74" s="8">
        <f t="shared" si="2"/>
        <v>536.12</v>
      </c>
      <c r="G74" s="12">
        <f t="shared" si="3"/>
        <v>2.0936550260237367E-5</v>
      </c>
    </row>
    <row r="75" spans="2:7" ht="14.25" thickTop="1" thickBot="1" x14ac:dyDescent="0.25">
      <c r="B75" s="50"/>
      <c r="C75" s="40" t="s">
        <v>54</v>
      </c>
      <c r="D75" s="3">
        <v>14882.1</v>
      </c>
      <c r="E75" s="4">
        <v>163.86</v>
      </c>
      <c r="F75" s="8">
        <f t="shared" si="2"/>
        <v>15045.960000000001</v>
      </c>
      <c r="G75" s="12">
        <f t="shared" si="3"/>
        <v>5.8757460597165013E-4</v>
      </c>
    </row>
    <row r="76" spans="2:7" ht="14.25" thickTop="1" thickBot="1" x14ac:dyDescent="0.25">
      <c r="B76" s="50"/>
      <c r="C76" s="40" t="s">
        <v>55</v>
      </c>
      <c r="D76" s="3">
        <v>1388246.5</v>
      </c>
      <c r="E76" s="4">
        <v>755973.49</v>
      </c>
      <c r="F76" s="10">
        <f t="shared" si="2"/>
        <v>2144219.9900000002</v>
      </c>
      <c r="G76" s="12">
        <f t="shared" si="3"/>
        <v>8.3736047134299538E-2</v>
      </c>
    </row>
    <row r="77" spans="2:7" ht="14.25" thickTop="1" thickBot="1" x14ac:dyDescent="0.25">
      <c r="B77" s="50"/>
      <c r="C77" s="40" t="s">
        <v>56</v>
      </c>
      <c r="D77" s="3">
        <v>96579.92</v>
      </c>
      <c r="E77" s="4">
        <v>105529.22</v>
      </c>
      <c r="F77" s="8">
        <f t="shared" si="2"/>
        <v>202109.14</v>
      </c>
      <c r="G77" s="12">
        <f t="shared" si="3"/>
        <v>7.8927631270300502E-3</v>
      </c>
    </row>
    <row r="78" spans="2:7" ht="14.25" thickTop="1" thickBot="1" x14ac:dyDescent="0.25">
      <c r="B78" s="50"/>
      <c r="C78" s="40" t="s">
        <v>57</v>
      </c>
      <c r="D78" s="3">
        <v>14416.49</v>
      </c>
      <c r="E78" s="4">
        <v>13730.13</v>
      </c>
      <c r="F78" s="8">
        <f t="shared" si="2"/>
        <v>28146.62</v>
      </c>
      <c r="G78" s="12">
        <f t="shared" si="3"/>
        <v>1.0991813852976988E-3</v>
      </c>
    </row>
    <row r="79" spans="2:7" ht="14.25" thickTop="1" thickBot="1" x14ac:dyDescent="0.25">
      <c r="B79" s="50"/>
      <c r="C79" s="40" t="s">
        <v>38</v>
      </c>
      <c r="D79" s="3">
        <v>51917.91</v>
      </c>
      <c r="E79" s="4">
        <v>99889.23</v>
      </c>
      <c r="F79" s="8">
        <f t="shared" si="2"/>
        <v>151807.14000000001</v>
      </c>
      <c r="G79" s="12">
        <f t="shared" si="3"/>
        <v>5.9283701717393325E-3</v>
      </c>
    </row>
    <row r="80" spans="2:7" ht="14.25" thickTop="1" thickBot="1" x14ac:dyDescent="0.25">
      <c r="B80" s="50"/>
      <c r="C80" s="40" t="s">
        <v>103</v>
      </c>
      <c r="D80" s="3">
        <v>5200</v>
      </c>
      <c r="E80" s="4"/>
      <c r="F80" s="8">
        <f t="shared" si="2"/>
        <v>5200</v>
      </c>
      <c r="G80" s="12">
        <f t="shared" si="3"/>
        <v>2.0307032260172034E-4</v>
      </c>
    </row>
    <row r="81" spans="2:7" ht="14.25" thickTop="1" thickBot="1" x14ac:dyDescent="0.25">
      <c r="B81" s="50"/>
      <c r="C81" s="40" t="s">
        <v>58</v>
      </c>
      <c r="D81" s="3">
        <v>92873.32</v>
      </c>
      <c r="E81" s="4">
        <v>53049.07</v>
      </c>
      <c r="F81" s="8">
        <f t="shared" si="2"/>
        <v>145922.39000000001</v>
      </c>
      <c r="G81" s="12">
        <f t="shared" si="3"/>
        <v>5.6985590023296258E-3</v>
      </c>
    </row>
    <row r="82" spans="2:7" ht="14.25" thickTop="1" thickBot="1" x14ac:dyDescent="0.25">
      <c r="B82" s="50"/>
      <c r="C82" s="40" t="s">
        <v>59</v>
      </c>
      <c r="D82" s="3">
        <v>11144.89</v>
      </c>
      <c r="E82" s="4">
        <v>294</v>
      </c>
      <c r="F82" s="8">
        <f t="shared" si="2"/>
        <v>11438.89</v>
      </c>
      <c r="G82" s="12">
        <f t="shared" si="3"/>
        <v>4.4671136202030628E-4</v>
      </c>
    </row>
    <row r="83" spans="2:7" ht="14.25" thickTop="1" thickBot="1" x14ac:dyDescent="0.25">
      <c r="B83" s="50"/>
      <c r="C83" s="40" t="s">
        <v>60</v>
      </c>
      <c r="D83" s="3">
        <v>17329</v>
      </c>
      <c r="E83" s="4">
        <v>135392.29999999999</v>
      </c>
      <c r="F83" s="8">
        <f t="shared" si="2"/>
        <v>152721.29999999999</v>
      </c>
      <c r="G83" s="12">
        <f t="shared" si="3"/>
        <v>5.9640699344527138E-3</v>
      </c>
    </row>
    <row r="84" spans="2:7" ht="14.25" thickTop="1" thickBot="1" x14ac:dyDescent="0.25">
      <c r="B84" s="50"/>
      <c r="C84" s="40" t="s">
        <v>137</v>
      </c>
      <c r="D84" s="3">
        <v>17530</v>
      </c>
      <c r="E84" s="4"/>
      <c r="F84" s="8">
        <f t="shared" si="2"/>
        <v>17530</v>
      </c>
      <c r="G84" s="12">
        <f t="shared" si="3"/>
        <v>6.8458129907849187E-4</v>
      </c>
    </row>
    <row r="85" spans="2:7" ht="14.25" thickTop="1" thickBot="1" x14ac:dyDescent="0.25">
      <c r="B85" s="50"/>
      <c r="C85" s="40" t="s">
        <v>61</v>
      </c>
      <c r="D85" s="3">
        <v>94198.71</v>
      </c>
      <c r="E85" s="4">
        <v>50148.3</v>
      </c>
      <c r="F85" s="8">
        <f t="shared" si="2"/>
        <v>144347.01</v>
      </c>
      <c r="G85" s="12">
        <f t="shared" si="3"/>
        <v>5.6370372860180297E-3</v>
      </c>
    </row>
    <row r="86" spans="2:7" ht="14.25" thickTop="1" thickBot="1" x14ac:dyDescent="0.25">
      <c r="B86" s="50"/>
      <c r="C86" s="40" t="s">
        <v>62</v>
      </c>
      <c r="D86" s="3"/>
      <c r="E86" s="4">
        <v>398.72</v>
      </c>
      <c r="F86" s="8">
        <f t="shared" si="2"/>
        <v>398.72</v>
      </c>
      <c r="G86" s="12">
        <f t="shared" si="3"/>
        <v>1.5570807505338067E-5</v>
      </c>
    </row>
    <row r="87" spans="2:7" ht="14.25" thickTop="1" thickBot="1" x14ac:dyDescent="0.25">
      <c r="B87" s="50"/>
      <c r="C87" s="40" t="s">
        <v>63</v>
      </c>
      <c r="D87" s="3">
        <v>455920.61</v>
      </c>
      <c r="E87" s="4">
        <v>150668.96</v>
      </c>
      <c r="F87" s="8">
        <f t="shared" si="2"/>
        <v>606589.56999999995</v>
      </c>
      <c r="G87" s="12">
        <f t="shared" si="3"/>
        <v>2.3688526858988233E-2</v>
      </c>
    </row>
    <row r="88" spans="2:7" ht="14.25" thickTop="1" thickBot="1" x14ac:dyDescent="0.25">
      <c r="B88" s="50"/>
      <c r="C88" s="40" t="s">
        <v>41</v>
      </c>
      <c r="D88" s="3">
        <v>184574.07</v>
      </c>
      <c r="E88" s="4">
        <v>215256.78</v>
      </c>
      <c r="F88" s="8">
        <f t="shared" si="2"/>
        <v>399830.85</v>
      </c>
      <c r="G88" s="12">
        <f t="shared" si="3"/>
        <v>1.5614188403003857E-2</v>
      </c>
    </row>
    <row r="89" spans="2:7" ht="14.25" thickTop="1" thickBot="1" x14ac:dyDescent="0.25">
      <c r="B89" s="50"/>
      <c r="C89" s="40" t="s">
        <v>39</v>
      </c>
      <c r="D89" s="3">
        <v>661746.05000000005</v>
      </c>
      <c r="E89" s="4">
        <v>255478</v>
      </c>
      <c r="F89" s="8">
        <f t="shared" si="2"/>
        <v>917224.05</v>
      </c>
      <c r="G89" s="12">
        <f t="shared" si="3"/>
        <v>3.5819419948376244E-2</v>
      </c>
    </row>
    <row r="90" spans="2:7" ht="14.25" thickTop="1" thickBot="1" x14ac:dyDescent="0.25">
      <c r="B90" s="50"/>
      <c r="C90" s="40" t="s">
        <v>138</v>
      </c>
      <c r="D90" s="3"/>
      <c r="E90" s="4">
        <v>244</v>
      </c>
      <c r="F90" s="8">
        <f t="shared" si="2"/>
        <v>244</v>
      </c>
      <c r="G90" s="12">
        <f t="shared" si="3"/>
        <v>9.5286843682345705E-6</v>
      </c>
    </row>
    <row r="91" spans="2:7" ht="14.25" thickTop="1" thickBot="1" x14ac:dyDescent="0.25">
      <c r="B91" s="50"/>
      <c r="C91" s="40" t="s">
        <v>64</v>
      </c>
      <c r="D91" s="3">
        <v>2711.7</v>
      </c>
      <c r="E91" s="4">
        <v>5000</v>
      </c>
      <c r="F91" s="8">
        <f t="shared" si="2"/>
        <v>7711.7</v>
      </c>
      <c r="G91" s="12">
        <f t="shared" si="3"/>
        <v>3.0115719361686286E-4</v>
      </c>
    </row>
    <row r="92" spans="2:7" ht="14.25" thickTop="1" thickBot="1" x14ac:dyDescent="0.25">
      <c r="B92" s="50"/>
      <c r="C92" s="40" t="s">
        <v>65</v>
      </c>
      <c r="D92" s="3">
        <v>21818.34</v>
      </c>
      <c r="E92" s="4">
        <v>2415.8000000000002</v>
      </c>
      <c r="F92" s="8">
        <f t="shared" si="2"/>
        <v>24234.14</v>
      </c>
      <c r="G92" s="12">
        <f t="shared" si="3"/>
        <v>9.4639127457216447E-4</v>
      </c>
    </row>
    <row r="93" spans="2:7" ht="14.25" thickTop="1" thickBot="1" x14ac:dyDescent="0.25">
      <c r="B93" s="50"/>
      <c r="C93" s="40" t="s">
        <v>66</v>
      </c>
      <c r="D93" s="3">
        <v>102.4</v>
      </c>
      <c r="E93" s="4">
        <v>1805.6</v>
      </c>
      <c r="F93" s="8">
        <f t="shared" si="2"/>
        <v>1908</v>
      </c>
      <c r="G93" s="12">
        <f t="shared" si="3"/>
        <v>7.4511187600785077E-5</v>
      </c>
    </row>
    <row r="94" spans="2:7" ht="14.25" thickTop="1" thickBot="1" x14ac:dyDescent="0.25">
      <c r="B94" s="50"/>
      <c r="C94" s="40" t="s">
        <v>67</v>
      </c>
      <c r="D94" s="3">
        <v>152.63999999999999</v>
      </c>
      <c r="E94" s="4">
        <v>763.2</v>
      </c>
      <c r="F94" s="8">
        <f t="shared" si="2"/>
        <v>915.84</v>
      </c>
      <c r="G94" s="12">
        <f t="shared" si="3"/>
        <v>3.5765370048376843E-5</v>
      </c>
    </row>
    <row r="95" spans="2:7" ht="22.5" thickTop="1" thickBot="1" x14ac:dyDescent="0.25">
      <c r="B95" s="50"/>
      <c r="C95" s="40" t="s">
        <v>68</v>
      </c>
      <c r="D95" s="3">
        <v>58005.11</v>
      </c>
      <c r="E95" s="4">
        <v>430545.32</v>
      </c>
      <c r="F95" s="8">
        <f t="shared" si="2"/>
        <v>488550.43</v>
      </c>
      <c r="G95" s="12">
        <f t="shared" si="3"/>
        <v>1.9078864120636384E-2</v>
      </c>
    </row>
    <row r="96" spans="2:7" ht="14.25" thickTop="1" thickBot="1" x14ac:dyDescent="0.25">
      <c r="B96" s="50"/>
      <c r="C96" s="40" t="s">
        <v>104</v>
      </c>
      <c r="D96" s="3">
        <v>99727.69</v>
      </c>
      <c r="E96" s="4">
        <v>17839.900000000001</v>
      </c>
      <c r="F96" s="8">
        <f t="shared" si="2"/>
        <v>117567.59</v>
      </c>
      <c r="G96" s="12">
        <f t="shared" si="3"/>
        <v>4.5912477747705365E-3</v>
      </c>
    </row>
    <row r="97" spans="2:7" ht="14.25" thickTop="1" thickBot="1" x14ac:dyDescent="0.25">
      <c r="B97" s="50"/>
      <c r="C97" s="40" t="s">
        <v>69</v>
      </c>
      <c r="D97" s="3">
        <v>109633.9</v>
      </c>
      <c r="E97" s="4">
        <v>39978.019999999997</v>
      </c>
      <c r="F97" s="8">
        <f t="shared" si="2"/>
        <v>149611.91999999998</v>
      </c>
      <c r="G97" s="12">
        <f t="shared" si="3"/>
        <v>5.8426424729736103E-3</v>
      </c>
    </row>
    <row r="98" spans="2:7" ht="14.25" thickTop="1" thickBot="1" x14ac:dyDescent="0.25">
      <c r="B98" s="50"/>
      <c r="C98" s="40" t="s">
        <v>70</v>
      </c>
      <c r="D98" s="3">
        <v>56339.28</v>
      </c>
      <c r="E98" s="4">
        <v>8413.99</v>
      </c>
      <c r="F98" s="8">
        <f t="shared" si="2"/>
        <v>64753.27</v>
      </c>
      <c r="G98" s="12">
        <f t="shared" si="3"/>
        <v>2.5287437362339037E-3</v>
      </c>
    </row>
    <row r="99" spans="2:7" ht="14.25" thickTop="1" thickBot="1" x14ac:dyDescent="0.25">
      <c r="B99" s="50"/>
      <c r="C99" s="40" t="s">
        <v>139</v>
      </c>
      <c r="D99" s="3">
        <v>4223.3900000000003</v>
      </c>
      <c r="E99" s="4">
        <v>16900</v>
      </c>
      <c r="F99" s="8">
        <f t="shared" si="2"/>
        <v>21123.39</v>
      </c>
      <c r="G99" s="12">
        <f t="shared" si="3"/>
        <v>8.2491031187345262E-4</v>
      </c>
    </row>
    <row r="100" spans="2:7" ht="14.25" thickTop="1" thickBot="1" x14ac:dyDescent="0.25">
      <c r="B100" s="50"/>
      <c r="C100" s="40" t="s">
        <v>71</v>
      </c>
      <c r="D100" s="3">
        <v>30184</v>
      </c>
      <c r="E100" s="4">
        <v>60025.21</v>
      </c>
      <c r="F100" s="8">
        <f t="shared" si="2"/>
        <v>90209.209999999992</v>
      </c>
      <c r="G100" s="12">
        <f t="shared" si="3"/>
        <v>3.5228487262204491E-3</v>
      </c>
    </row>
    <row r="101" spans="2:7" ht="14.25" thickTop="1" thickBot="1" x14ac:dyDescent="0.25">
      <c r="B101" s="50"/>
      <c r="C101" s="40" t="s">
        <v>108</v>
      </c>
      <c r="D101" s="3"/>
      <c r="E101" s="4">
        <v>4173</v>
      </c>
      <c r="F101" s="8">
        <f t="shared" si="2"/>
        <v>4173</v>
      </c>
      <c r="G101" s="12">
        <f t="shared" si="3"/>
        <v>1.6296393388788059E-4</v>
      </c>
    </row>
    <row r="102" spans="2:7" ht="14.25" thickTop="1" thickBot="1" x14ac:dyDescent="0.25">
      <c r="B102" s="50"/>
      <c r="C102" s="40" t="s">
        <v>72</v>
      </c>
      <c r="D102" s="3">
        <v>25694.85</v>
      </c>
      <c r="E102" s="4"/>
      <c r="F102" s="8">
        <f t="shared" si="2"/>
        <v>25694.85</v>
      </c>
      <c r="G102" s="12">
        <f t="shared" si="3"/>
        <v>1.0034348997505411E-3</v>
      </c>
    </row>
    <row r="103" spans="2:7" ht="14.25" thickTop="1" thickBot="1" x14ac:dyDescent="0.25">
      <c r="B103" s="50"/>
      <c r="C103" s="40" t="s">
        <v>73</v>
      </c>
      <c r="D103" s="3">
        <v>210.93</v>
      </c>
      <c r="E103" s="4"/>
      <c r="F103" s="8">
        <f t="shared" si="2"/>
        <v>210.93</v>
      </c>
      <c r="G103" s="12">
        <f t="shared" si="3"/>
        <v>8.2372352204578602E-6</v>
      </c>
    </row>
    <row r="104" spans="2:7" ht="14.25" thickTop="1" thickBot="1" x14ac:dyDescent="0.25">
      <c r="B104" s="50"/>
      <c r="C104" s="40" t="s">
        <v>140</v>
      </c>
      <c r="D104" s="3">
        <v>1667.85</v>
      </c>
      <c r="E104" s="4"/>
      <c r="F104" s="8">
        <f t="shared" si="2"/>
        <v>1667.85</v>
      </c>
      <c r="G104" s="12">
        <f t="shared" si="3"/>
        <v>6.513285337524601E-5</v>
      </c>
    </row>
    <row r="105" spans="2:7" ht="14.25" thickTop="1" thickBot="1" x14ac:dyDescent="0.25">
      <c r="B105" s="50"/>
      <c r="C105" s="40" t="s">
        <v>74</v>
      </c>
      <c r="D105" s="3">
        <v>650.64</v>
      </c>
      <c r="E105" s="4"/>
      <c r="F105" s="8">
        <f t="shared" si="2"/>
        <v>650.64</v>
      </c>
      <c r="G105" s="12">
        <f t="shared" si="3"/>
        <v>2.54087835956891E-5</v>
      </c>
    </row>
    <row r="106" spans="2:7" ht="14.25" thickTop="1" thickBot="1" x14ac:dyDescent="0.25">
      <c r="B106" s="50"/>
      <c r="C106" s="40" t="s">
        <v>75</v>
      </c>
      <c r="D106" s="3">
        <v>2269.48</v>
      </c>
      <c r="E106" s="4"/>
      <c r="F106" s="8">
        <f t="shared" si="2"/>
        <v>2269.48</v>
      </c>
      <c r="G106" s="12">
        <f t="shared" si="3"/>
        <v>8.86276991804139E-5</v>
      </c>
    </row>
    <row r="107" spans="2:7" ht="14.25" thickTop="1" thickBot="1" x14ac:dyDescent="0.25">
      <c r="B107" s="50"/>
      <c r="C107" s="40" t="s">
        <v>76</v>
      </c>
      <c r="D107" s="3">
        <v>27449.54</v>
      </c>
      <c r="E107" s="4">
        <v>9198.9500000000007</v>
      </c>
      <c r="F107" s="8">
        <f t="shared" si="2"/>
        <v>36648.490000000005</v>
      </c>
      <c r="G107" s="12">
        <f t="shared" si="3"/>
        <v>1.4311962859934468E-3</v>
      </c>
    </row>
    <row r="108" spans="2:7" ht="14.25" thickTop="1" thickBot="1" x14ac:dyDescent="0.25">
      <c r="B108" s="50"/>
      <c r="C108" s="40" t="s">
        <v>105</v>
      </c>
      <c r="D108" s="3">
        <v>62758.06</v>
      </c>
      <c r="E108" s="4"/>
      <c r="F108" s="8">
        <f t="shared" si="2"/>
        <v>62758.06</v>
      </c>
      <c r="G108" s="12">
        <f t="shared" si="3"/>
        <v>2.4508268250111771E-3</v>
      </c>
    </row>
    <row r="109" spans="2:7" ht="14.25" thickTop="1" thickBot="1" x14ac:dyDescent="0.25">
      <c r="B109" s="50"/>
      <c r="C109" s="40" t="s">
        <v>132</v>
      </c>
      <c r="D109" s="3">
        <v>3937.74</v>
      </c>
      <c r="E109" s="4"/>
      <c r="F109" s="8">
        <f t="shared" si="2"/>
        <v>3937.74</v>
      </c>
      <c r="G109" s="12">
        <f t="shared" si="3"/>
        <v>1.5377656386955736E-4</v>
      </c>
    </row>
    <row r="110" spans="2:7" ht="14.25" thickTop="1" thickBot="1" x14ac:dyDescent="0.25">
      <c r="B110" s="50"/>
      <c r="C110" s="40" t="s">
        <v>133</v>
      </c>
      <c r="D110" s="3">
        <v>65682.559999999998</v>
      </c>
      <c r="E110" s="4"/>
      <c r="F110" s="8">
        <f t="shared" si="2"/>
        <v>65682.559999999998</v>
      </c>
      <c r="G110" s="12">
        <f t="shared" si="3"/>
        <v>2.5650343554820872E-3</v>
      </c>
    </row>
    <row r="111" spans="2:7" ht="14.25" thickTop="1" thickBot="1" x14ac:dyDescent="0.25">
      <c r="B111" s="50"/>
      <c r="C111" s="40" t="s">
        <v>77</v>
      </c>
      <c r="D111" s="3">
        <v>2232.09</v>
      </c>
      <c r="E111" s="4"/>
      <c r="F111" s="8">
        <f t="shared" si="2"/>
        <v>2232.09</v>
      </c>
      <c r="G111" s="12">
        <f t="shared" si="3"/>
        <v>8.7167545456937309E-5</v>
      </c>
    </row>
    <row r="112" spans="2:7" ht="14.25" thickTop="1" thickBot="1" x14ac:dyDescent="0.25">
      <c r="B112" s="50"/>
      <c r="C112" s="40" t="s">
        <v>141</v>
      </c>
      <c r="D112" s="3">
        <v>2108.56</v>
      </c>
      <c r="E112" s="4"/>
      <c r="F112" s="8">
        <f t="shared" si="2"/>
        <v>2108.56</v>
      </c>
      <c r="G112" s="12">
        <f t="shared" si="3"/>
        <v>8.234345373559297E-5</v>
      </c>
    </row>
    <row r="113" spans="2:7" ht="14.25" thickTop="1" thickBot="1" x14ac:dyDescent="0.25">
      <c r="B113" s="50"/>
      <c r="C113" s="40" t="s">
        <v>78</v>
      </c>
      <c r="D113" s="3">
        <v>993.95</v>
      </c>
      <c r="E113" s="4"/>
      <c r="F113" s="8">
        <f t="shared" si="2"/>
        <v>993.95</v>
      </c>
      <c r="G113" s="12">
        <f t="shared" si="3"/>
        <v>3.8815720605765373E-5</v>
      </c>
    </row>
    <row r="114" spans="2:7" ht="14.25" thickTop="1" thickBot="1" x14ac:dyDescent="0.25">
      <c r="B114" s="50"/>
      <c r="C114" s="40" t="s">
        <v>79</v>
      </c>
      <c r="D114" s="3">
        <v>1940.3</v>
      </c>
      <c r="E114" s="4"/>
      <c r="F114" s="8">
        <f t="shared" si="2"/>
        <v>1940.3</v>
      </c>
      <c r="G114" s="12">
        <f t="shared" si="3"/>
        <v>7.5772566720022695E-5</v>
      </c>
    </row>
    <row r="115" spans="2:7" ht="14.25" thickTop="1" thickBot="1" x14ac:dyDescent="0.25">
      <c r="B115" s="50"/>
      <c r="C115" s="40" t="s">
        <v>57</v>
      </c>
      <c r="D115" s="3"/>
      <c r="E115" s="4">
        <v>627.76</v>
      </c>
      <c r="F115" s="8">
        <f t="shared" si="2"/>
        <v>627.76</v>
      </c>
      <c r="G115" s="12">
        <f t="shared" si="3"/>
        <v>2.4515274176241533E-5</v>
      </c>
    </row>
    <row r="116" spans="2:7" ht="14.25" thickTop="1" thickBot="1" x14ac:dyDescent="0.25">
      <c r="B116" s="50"/>
      <c r="C116" s="40" t="s">
        <v>66</v>
      </c>
      <c r="D116" s="3">
        <v>17802.91</v>
      </c>
      <c r="E116" s="4">
        <v>13104.36</v>
      </c>
      <c r="F116" s="8">
        <f t="shared" si="2"/>
        <v>30907.27</v>
      </c>
      <c r="G116" s="12">
        <f t="shared" si="3"/>
        <v>1.2069902480073987E-3</v>
      </c>
    </row>
    <row r="117" spans="2:7" ht="14.25" thickTop="1" thickBot="1" x14ac:dyDescent="0.25">
      <c r="B117" s="50"/>
      <c r="C117" s="40" t="s">
        <v>72</v>
      </c>
      <c r="D117" s="3">
        <v>804</v>
      </c>
      <c r="E117" s="4"/>
      <c r="F117" s="8">
        <f t="shared" si="2"/>
        <v>804</v>
      </c>
      <c r="G117" s="12">
        <f t="shared" si="3"/>
        <v>3.1397796033035222E-5</v>
      </c>
    </row>
    <row r="118" spans="2:7" ht="14.25" thickTop="1" thickBot="1" x14ac:dyDescent="0.25">
      <c r="B118" s="50"/>
      <c r="C118" s="40" t="s">
        <v>73</v>
      </c>
      <c r="D118" s="3">
        <v>1197.8599999999999</v>
      </c>
      <c r="E118" s="4">
        <v>316.94</v>
      </c>
      <c r="F118" s="8">
        <f t="shared" si="2"/>
        <v>1514.8</v>
      </c>
      <c r="G118" s="12">
        <f t="shared" si="3"/>
        <v>5.9155947053285768E-5</v>
      </c>
    </row>
    <row r="119" spans="2:7" ht="14.25" thickTop="1" thickBot="1" x14ac:dyDescent="0.25">
      <c r="B119" s="50"/>
      <c r="C119" s="40" t="s">
        <v>140</v>
      </c>
      <c r="D119" s="3">
        <v>95.06</v>
      </c>
      <c r="E119" s="4"/>
      <c r="F119" s="8">
        <f t="shared" si="2"/>
        <v>95.06</v>
      </c>
      <c r="G119" s="12">
        <f t="shared" si="3"/>
        <v>3.712281705099911E-6</v>
      </c>
    </row>
    <row r="120" spans="2:7" ht="14.25" thickTop="1" thickBot="1" x14ac:dyDescent="0.25">
      <c r="B120" s="50"/>
      <c r="C120" s="40" t="s">
        <v>74</v>
      </c>
      <c r="D120" s="3">
        <v>49.3</v>
      </c>
      <c r="E120" s="4"/>
      <c r="F120" s="8">
        <f t="shared" si="2"/>
        <v>49.3</v>
      </c>
      <c r="G120" s="12">
        <f t="shared" si="3"/>
        <v>1.9252628662047717E-6</v>
      </c>
    </row>
    <row r="121" spans="2:7" ht="14.25" thickTop="1" thickBot="1" x14ac:dyDescent="0.25">
      <c r="B121" s="50"/>
      <c r="C121" s="40" t="s">
        <v>144</v>
      </c>
      <c r="D121" s="3">
        <v>335.22</v>
      </c>
      <c r="E121" s="4"/>
      <c r="F121" s="8">
        <f t="shared" si="2"/>
        <v>335.22</v>
      </c>
      <c r="G121" s="12">
        <f t="shared" si="3"/>
        <v>1.3091006450490135E-5</v>
      </c>
    </row>
    <row r="122" spans="2:7" ht="22.5" thickTop="1" thickBot="1" x14ac:dyDescent="0.25">
      <c r="B122" s="40" t="s">
        <v>80</v>
      </c>
      <c r="C122" s="40" t="s">
        <v>81</v>
      </c>
      <c r="D122" s="3">
        <v>97553.39</v>
      </c>
      <c r="E122" s="4"/>
      <c r="F122" s="8">
        <f t="shared" si="2"/>
        <v>97553.39</v>
      </c>
      <c r="G122" s="12">
        <f t="shared" si="3"/>
        <v>3.8096535342675847E-3</v>
      </c>
    </row>
    <row r="123" spans="2:7" ht="14.25" thickTop="1" thickBot="1" x14ac:dyDescent="0.25">
      <c r="B123" s="50" t="s">
        <v>82</v>
      </c>
      <c r="C123" s="40" t="s">
        <v>5</v>
      </c>
      <c r="D123" s="3">
        <v>2382989.9500000002</v>
      </c>
      <c r="E123" s="4"/>
      <c r="F123" s="10">
        <f t="shared" si="2"/>
        <v>2382989.9500000002</v>
      </c>
      <c r="G123" s="12">
        <f t="shared" si="3"/>
        <v>9.3060488058299515E-2</v>
      </c>
    </row>
    <row r="124" spans="2:7" ht="14.25" thickTop="1" thickBot="1" x14ac:dyDescent="0.25">
      <c r="B124" s="50"/>
      <c r="C124" s="40" t="s">
        <v>9</v>
      </c>
      <c r="D124" s="3">
        <v>34476</v>
      </c>
      <c r="E124" s="4"/>
      <c r="F124" s="8">
        <f t="shared" si="2"/>
        <v>34476</v>
      </c>
      <c r="G124" s="12">
        <f t="shared" si="3"/>
        <v>1.3463562388494059E-3</v>
      </c>
    </row>
    <row r="125" spans="2:7" ht="14.25" thickTop="1" thickBot="1" x14ac:dyDescent="0.25">
      <c r="B125" s="50"/>
      <c r="C125" s="40" t="s">
        <v>11</v>
      </c>
      <c r="D125" s="3">
        <v>72159.81</v>
      </c>
      <c r="E125" s="4">
        <v>181562.03</v>
      </c>
      <c r="F125" s="8">
        <f t="shared" si="2"/>
        <v>253721.84</v>
      </c>
      <c r="G125" s="12">
        <f t="shared" si="3"/>
        <v>9.9083415192119367E-3</v>
      </c>
    </row>
    <row r="126" spans="2:7" ht="14.25" thickTop="1" thickBot="1" x14ac:dyDescent="0.25">
      <c r="B126" s="50"/>
      <c r="C126" s="40" t="s">
        <v>13</v>
      </c>
      <c r="D126" s="3"/>
      <c r="E126" s="4">
        <v>3736.5</v>
      </c>
      <c r="F126" s="8">
        <f t="shared" si="2"/>
        <v>3736.5</v>
      </c>
      <c r="G126" s="12">
        <f t="shared" si="3"/>
        <v>1.4591774238487077E-4</v>
      </c>
    </row>
    <row r="127" spans="2:7" ht="14.25" thickTop="1" thickBot="1" x14ac:dyDescent="0.25">
      <c r="B127" s="50"/>
      <c r="C127" s="40" t="s">
        <v>14</v>
      </c>
      <c r="D127" s="3"/>
      <c r="E127" s="4">
        <v>3561.26</v>
      </c>
      <c r="F127" s="8">
        <f t="shared" si="2"/>
        <v>3561.26</v>
      </c>
      <c r="G127" s="12">
        <f t="shared" si="3"/>
        <v>1.3907427251319283E-4</v>
      </c>
    </row>
    <row r="128" spans="2:7" ht="14.25" thickTop="1" thickBot="1" x14ac:dyDescent="0.25">
      <c r="B128" s="50"/>
      <c r="C128" s="40" t="s">
        <v>17</v>
      </c>
      <c r="D128" s="3"/>
      <c r="E128" s="4">
        <v>5976</v>
      </c>
      <c r="F128" s="8">
        <f t="shared" si="2"/>
        <v>5976</v>
      </c>
      <c r="G128" s="12">
        <f t="shared" si="3"/>
        <v>2.3337466305151555E-4</v>
      </c>
    </row>
    <row r="129" spans="2:7" ht="14.25" thickTop="1" thickBot="1" x14ac:dyDescent="0.25">
      <c r="B129" s="50"/>
      <c r="C129" s="40" t="s">
        <v>21</v>
      </c>
      <c r="D129" s="3"/>
      <c r="E129" s="4">
        <v>3031.9</v>
      </c>
      <c r="F129" s="8">
        <f t="shared" si="2"/>
        <v>3031.9</v>
      </c>
      <c r="G129" s="12">
        <f t="shared" si="3"/>
        <v>1.1840171367233768E-4</v>
      </c>
    </row>
    <row r="130" spans="2:7" ht="14.25" thickTop="1" thickBot="1" x14ac:dyDescent="0.25">
      <c r="B130" s="50"/>
      <c r="C130" s="40" t="s">
        <v>22</v>
      </c>
      <c r="D130" s="3">
        <v>1849</v>
      </c>
      <c r="E130" s="4">
        <v>457.85</v>
      </c>
      <c r="F130" s="8">
        <f t="shared" si="2"/>
        <v>2306.85</v>
      </c>
      <c r="G130" s="12">
        <f t="shared" si="3"/>
        <v>9.0087071864188191E-5</v>
      </c>
    </row>
    <row r="131" spans="2:7" ht="14.25" thickTop="1" thickBot="1" x14ac:dyDescent="0.25">
      <c r="B131" s="50"/>
      <c r="C131" s="40" t="s">
        <v>23</v>
      </c>
      <c r="D131" s="3">
        <v>6449.7</v>
      </c>
      <c r="E131" s="4">
        <v>480</v>
      </c>
      <c r="F131" s="8">
        <f t="shared" si="2"/>
        <v>6929.7</v>
      </c>
      <c r="G131" s="12">
        <f t="shared" si="3"/>
        <v>2.7061854125637336E-4</v>
      </c>
    </row>
    <row r="132" spans="2:7" ht="14.25" thickTop="1" thickBot="1" x14ac:dyDescent="0.25">
      <c r="B132" s="50"/>
      <c r="C132" s="40" t="s">
        <v>24</v>
      </c>
      <c r="D132" s="3"/>
      <c r="E132" s="4">
        <v>14237.9</v>
      </c>
      <c r="F132" s="8">
        <f t="shared" si="2"/>
        <v>14237.9</v>
      </c>
      <c r="G132" s="12">
        <f t="shared" si="3"/>
        <v>5.5601825887904497E-4</v>
      </c>
    </row>
    <row r="133" spans="2:7" ht="14.25" thickTop="1" thickBot="1" x14ac:dyDescent="0.25">
      <c r="B133" s="50"/>
      <c r="C133" s="40" t="s">
        <v>27</v>
      </c>
      <c r="D133" s="3"/>
      <c r="E133" s="4">
        <v>1334.75</v>
      </c>
      <c r="F133" s="8">
        <f t="shared" ref="F133:F150" si="4">SUM(D133,E133)</f>
        <v>1334.75</v>
      </c>
      <c r="G133" s="12">
        <f t="shared" ref="G133:G143" si="5">F133/$F$151</f>
        <v>5.2124637133201196E-5</v>
      </c>
    </row>
    <row r="134" spans="2:7" ht="14.25" thickTop="1" thickBot="1" x14ac:dyDescent="0.25">
      <c r="B134" s="50"/>
      <c r="C134" s="40" t="s">
        <v>29</v>
      </c>
      <c r="D134" s="3">
        <v>1040</v>
      </c>
      <c r="E134" s="4">
        <v>1606.01</v>
      </c>
      <c r="F134" s="8">
        <f t="shared" si="4"/>
        <v>2646.01</v>
      </c>
      <c r="G134" s="12">
        <f t="shared" si="5"/>
        <v>1.0333194313603425E-4</v>
      </c>
    </row>
    <row r="135" spans="2:7" ht="14.25" thickTop="1" thickBot="1" x14ac:dyDescent="0.25">
      <c r="B135" s="50"/>
      <c r="C135" s="40" t="s">
        <v>30</v>
      </c>
      <c r="D135" s="3"/>
      <c r="E135" s="4">
        <v>2702.43</v>
      </c>
      <c r="F135" s="8">
        <f t="shared" si="4"/>
        <v>2702.43</v>
      </c>
      <c r="G135" s="12">
        <f t="shared" si="5"/>
        <v>1.055352561362629E-4</v>
      </c>
    </row>
    <row r="136" spans="2:7" ht="14.25" thickTop="1" thickBot="1" x14ac:dyDescent="0.25">
      <c r="B136" s="50"/>
      <c r="C136" s="40" t="s">
        <v>40</v>
      </c>
      <c r="D136" s="3">
        <v>359251.74</v>
      </c>
      <c r="E136" s="4">
        <v>32007.45</v>
      </c>
      <c r="F136" s="8">
        <f t="shared" si="4"/>
        <v>391259.19</v>
      </c>
      <c r="G136" s="12">
        <f t="shared" si="5"/>
        <v>1.5279448064266885E-2</v>
      </c>
    </row>
    <row r="137" spans="2:7" ht="14.25" thickTop="1" thickBot="1" x14ac:dyDescent="0.25">
      <c r="B137" s="50"/>
      <c r="C137" s="40" t="s">
        <v>41</v>
      </c>
      <c r="D137" s="3">
        <v>59679.21</v>
      </c>
      <c r="E137" s="4"/>
      <c r="F137" s="8">
        <f t="shared" si="4"/>
        <v>59679.21</v>
      </c>
      <c r="G137" s="12">
        <f t="shared" si="5"/>
        <v>2.3305916206376566E-3</v>
      </c>
    </row>
    <row r="138" spans="2:7" ht="14.25" thickTop="1" thickBot="1" x14ac:dyDescent="0.25">
      <c r="B138" s="50"/>
      <c r="C138" s="40" t="s">
        <v>42</v>
      </c>
      <c r="D138" s="3">
        <v>112732.09</v>
      </c>
      <c r="E138" s="4">
        <v>45144.72</v>
      </c>
      <c r="F138" s="8">
        <f t="shared" si="4"/>
        <v>157876.81</v>
      </c>
      <c r="G138" s="12">
        <f t="shared" si="5"/>
        <v>6.1654028342366359E-3</v>
      </c>
    </row>
    <row r="139" spans="2:7" ht="14.25" thickTop="1" thickBot="1" x14ac:dyDescent="0.25">
      <c r="B139" s="50"/>
      <c r="C139" s="40" t="s">
        <v>83</v>
      </c>
      <c r="D139" s="3">
        <v>516706.01</v>
      </c>
      <c r="E139" s="4">
        <v>373927.85</v>
      </c>
      <c r="F139" s="8">
        <f t="shared" si="4"/>
        <v>890633.86</v>
      </c>
      <c r="G139" s="12">
        <f t="shared" si="5"/>
        <v>3.4781020244272202E-2</v>
      </c>
    </row>
    <row r="140" spans="2:7" ht="14.25" thickTop="1" thickBot="1" x14ac:dyDescent="0.25">
      <c r="B140" s="50"/>
      <c r="C140" s="40" t="s">
        <v>48</v>
      </c>
      <c r="D140" s="3"/>
      <c r="E140" s="4">
        <v>661824.1</v>
      </c>
      <c r="F140" s="8">
        <f t="shared" si="4"/>
        <v>661824.1</v>
      </c>
      <c r="G140" s="12">
        <f t="shared" si="5"/>
        <v>2.5845544902421774E-2</v>
      </c>
    </row>
    <row r="141" spans="2:7" ht="14.25" thickTop="1" thickBot="1" x14ac:dyDescent="0.25">
      <c r="B141" s="50"/>
      <c r="C141" s="40" t="s">
        <v>54</v>
      </c>
      <c r="D141" s="3">
        <v>99973.88</v>
      </c>
      <c r="E141" s="4">
        <v>224488.16</v>
      </c>
      <c r="F141" s="8">
        <f t="shared" si="4"/>
        <v>324462.04000000004</v>
      </c>
      <c r="G141" s="12">
        <f t="shared" si="5"/>
        <v>1.2670886756694673E-2</v>
      </c>
    </row>
    <row r="142" spans="2:7" ht="14.25" thickTop="1" thickBot="1" x14ac:dyDescent="0.25">
      <c r="B142" s="50"/>
      <c r="C142" s="40" t="s">
        <v>55</v>
      </c>
      <c r="D142" s="3"/>
      <c r="E142" s="4">
        <v>153080.68</v>
      </c>
      <c r="F142" s="8">
        <f t="shared" si="4"/>
        <v>153080.68</v>
      </c>
      <c r="G142" s="12">
        <f t="shared" si="5"/>
        <v>5.9781044368635997E-3</v>
      </c>
    </row>
    <row r="143" spans="2:7" ht="14.25" thickTop="1" thickBot="1" x14ac:dyDescent="0.25">
      <c r="B143" s="50"/>
      <c r="C143" s="40" t="s">
        <v>56</v>
      </c>
      <c r="D143" s="3"/>
      <c r="E143" s="4">
        <v>53142.67</v>
      </c>
      <c r="F143" s="8">
        <f t="shared" si="4"/>
        <v>53142.67</v>
      </c>
      <c r="G143" s="12">
        <f t="shared" si="5"/>
        <v>2.075326757849378E-3</v>
      </c>
    </row>
    <row r="144" spans="2:7" ht="14.25" thickTop="1" thickBot="1" x14ac:dyDescent="0.25">
      <c r="B144" s="50"/>
      <c r="C144" s="40" t="s">
        <v>84</v>
      </c>
      <c r="D144" s="3">
        <v>47148.6</v>
      </c>
      <c r="E144" s="4">
        <v>85024.06</v>
      </c>
      <c r="F144" s="8">
        <f t="shared" si="4"/>
        <v>132172.66</v>
      </c>
      <c r="G144" s="12">
        <f>F144/$F$151</f>
        <v>5.1616047510245188E-3</v>
      </c>
    </row>
    <row r="145" spans="2:7" ht="14.25" thickTop="1" thickBot="1" x14ac:dyDescent="0.25">
      <c r="B145" s="50"/>
      <c r="C145" s="40" t="s">
        <v>85</v>
      </c>
      <c r="D145" s="3">
        <v>13545.02</v>
      </c>
      <c r="E145" s="4">
        <v>6211.59</v>
      </c>
      <c r="F145" s="8">
        <f t="shared" si="4"/>
        <v>19756.61</v>
      </c>
      <c r="G145" s="12">
        <f t="shared" ref="G145:G150" si="6">F145/$F$151</f>
        <v>7.7153483965699513E-4</v>
      </c>
    </row>
    <row r="146" spans="2:7" ht="14.25" thickTop="1" thickBot="1" x14ac:dyDescent="0.25">
      <c r="B146" s="50"/>
      <c r="C146" s="40" t="s">
        <v>39</v>
      </c>
      <c r="D146" s="3">
        <v>309956.34000000003</v>
      </c>
      <c r="E146" s="4">
        <v>148820.04999999999</v>
      </c>
      <c r="F146" s="8">
        <f t="shared" si="4"/>
        <v>458776.39</v>
      </c>
      <c r="G146" s="12">
        <f t="shared" si="6"/>
        <v>1.7916128753721668E-2</v>
      </c>
    </row>
    <row r="147" spans="2:7" ht="14.25" thickTop="1" thickBot="1" x14ac:dyDescent="0.25">
      <c r="B147" s="50"/>
      <c r="C147" s="40" t="s">
        <v>140</v>
      </c>
      <c r="D147" s="3">
        <v>12.18</v>
      </c>
      <c r="E147" s="4"/>
      <c r="F147" s="8">
        <f t="shared" si="4"/>
        <v>12.18</v>
      </c>
      <c r="G147" s="12">
        <f t="shared" si="6"/>
        <v>4.7565317870941417E-7</v>
      </c>
    </row>
    <row r="148" spans="2:7" ht="14.25" thickTop="1" thickBot="1" x14ac:dyDescent="0.25">
      <c r="B148" s="50"/>
      <c r="C148" s="40" t="s">
        <v>74</v>
      </c>
      <c r="D148" s="3">
        <v>2.0299999999999998</v>
      </c>
      <c r="E148" s="4"/>
      <c r="F148" s="8">
        <f t="shared" si="4"/>
        <v>2.0299999999999998</v>
      </c>
      <c r="G148" s="12">
        <f t="shared" si="6"/>
        <v>7.9275529784902366E-8</v>
      </c>
    </row>
    <row r="149" spans="2:7" ht="14.25" thickTop="1" thickBot="1" x14ac:dyDescent="0.25">
      <c r="B149" s="50" t="s">
        <v>86</v>
      </c>
      <c r="C149" s="40" t="s">
        <v>5</v>
      </c>
      <c r="D149" s="3">
        <v>160852.42000000001</v>
      </c>
      <c r="E149" s="4"/>
      <c r="F149" s="8">
        <f t="shared" si="4"/>
        <v>160852.42000000001</v>
      </c>
      <c r="G149" s="12">
        <f t="shared" si="6"/>
        <v>6.2816063116668108E-3</v>
      </c>
    </row>
    <row r="150" spans="2:7" ht="14.25" thickTop="1" thickBot="1" x14ac:dyDescent="0.25">
      <c r="B150" s="50"/>
      <c r="C150" s="40" t="s">
        <v>38</v>
      </c>
      <c r="D150" s="3"/>
      <c r="E150" s="4">
        <v>16537</v>
      </c>
      <c r="F150" s="8">
        <f t="shared" si="4"/>
        <v>16537</v>
      </c>
      <c r="G150" s="12">
        <f t="shared" si="6"/>
        <v>6.4580267785858644E-4</v>
      </c>
    </row>
    <row r="151" spans="2:7" ht="13.5" thickTop="1" x14ac:dyDescent="0.2">
      <c r="B151" s="35"/>
      <c r="C151" s="13"/>
      <c r="D151" s="5">
        <f>SUM(D4:D150)</f>
        <v>17000609.530000009</v>
      </c>
      <c r="E151" s="5">
        <f>SUM(E4:E150)</f>
        <v>8606283.3600000013</v>
      </c>
      <c r="F151" s="5">
        <f>SUM(F4:F150)</f>
        <v>25606892.890000004</v>
      </c>
      <c r="G151" s="36">
        <f>SUM(G4:G150)</f>
        <v>1</v>
      </c>
    </row>
  </sheetData>
  <mergeCells count="5">
    <mergeCell ref="B149:B150"/>
    <mergeCell ref="B1:G1"/>
    <mergeCell ref="B3"/>
    <mergeCell ref="B6:B121"/>
    <mergeCell ref="B123:B148"/>
  </mergeCells>
  <conditionalFormatting sqref="G4:G150">
    <cfRule type="cellIs" dxfId="20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5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2" max="2" width="54.28515625" style="32" customWidth="1"/>
    <col min="3" max="3" width="34.28515625" style="32" customWidth="1"/>
    <col min="4" max="4" width="65.5703125" style="7" bestFit="1" customWidth="1"/>
    <col min="5" max="5" width="23.28515625" hidden="1" customWidth="1"/>
    <col min="6" max="6" width="16.42578125" hidden="1" customWidth="1"/>
    <col min="7" max="7" width="15.42578125" bestFit="1" customWidth="1"/>
    <col min="8" max="8" width="15.140625" bestFit="1" customWidth="1"/>
  </cols>
  <sheetData>
    <row r="1" spans="2:8" ht="58.5" customHeight="1" x14ac:dyDescent="0.2">
      <c r="B1" s="51" t="s">
        <v>225</v>
      </c>
      <c r="C1" s="51"/>
      <c r="D1" s="51"/>
      <c r="E1" s="51"/>
      <c r="F1" s="51"/>
      <c r="G1" s="51"/>
      <c r="H1" s="51"/>
    </row>
    <row r="3" spans="2:8" ht="14.25" customHeight="1" thickBot="1" x14ac:dyDescent="0.25">
      <c r="B3" s="31" t="s">
        <v>90</v>
      </c>
      <c r="C3" s="39" t="s">
        <v>89</v>
      </c>
      <c r="D3" s="14" t="s">
        <v>87</v>
      </c>
      <c r="E3" s="25" t="s">
        <v>109</v>
      </c>
      <c r="F3" s="15" t="s">
        <v>1</v>
      </c>
      <c r="G3" s="15" t="s">
        <v>88</v>
      </c>
      <c r="H3" s="15" t="s">
        <v>91</v>
      </c>
    </row>
    <row r="4" spans="2:8" ht="14.25" customHeight="1" thickTop="1" thickBot="1" x14ac:dyDescent="0.25">
      <c r="B4" s="50" t="s">
        <v>145</v>
      </c>
      <c r="C4" s="50" t="s">
        <v>146</v>
      </c>
      <c r="D4" s="41" t="s">
        <v>147</v>
      </c>
      <c r="E4" s="4">
        <v>9415410.6199999992</v>
      </c>
      <c r="F4" s="4"/>
      <c r="G4" s="29">
        <f>SUM(E4,F4)</f>
        <v>9415410.6199999992</v>
      </c>
      <c r="H4" s="12">
        <f>G4/$G$55</f>
        <v>4.9820288895148716E-2</v>
      </c>
    </row>
    <row r="5" spans="2:8" ht="14.25" thickTop="1" thickBot="1" x14ac:dyDescent="0.25">
      <c r="B5" s="50"/>
      <c r="C5" s="50"/>
      <c r="D5" s="41" t="s">
        <v>148</v>
      </c>
      <c r="E5" s="4">
        <v>582280.16</v>
      </c>
      <c r="F5" s="4"/>
      <c r="G5" s="29">
        <f t="shared" ref="G5:G54" si="0">SUM(E5,F5)</f>
        <v>582280.16</v>
      </c>
      <c r="H5" s="12">
        <f t="shared" ref="H5:H54" si="1">G5/$G$55</f>
        <v>3.0810515823380437E-3</v>
      </c>
    </row>
    <row r="6" spans="2:8" ht="14.25" thickTop="1" thickBot="1" x14ac:dyDescent="0.25">
      <c r="B6" s="50"/>
      <c r="C6" s="50"/>
      <c r="D6" s="41" t="s">
        <v>149</v>
      </c>
      <c r="E6" s="4">
        <v>617758.59</v>
      </c>
      <c r="F6" s="4"/>
      <c r="G6" s="29">
        <f t="shared" si="0"/>
        <v>617758.59</v>
      </c>
      <c r="H6" s="12">
        <f t="shared" si="1"/>
        <v>3.2687805835981405E-3</v>
      </c>
    </row>
    <row r="7" spans="2:8" ht="14.25" thickTop="1" thickBot="1" x14ac:dyDescent="0.25">
      <c r="B7" s="50"/>
      <c r="C7" s="50"/>
      <c r="D7" s="41" t="s">
        <v>150</v>
      </c>
      <c r="E7" s="4">
        <v>90085.08</v>
      </c>
      <c r="F7" s="4"/>
      <c r="G7" s="29">
        <f t="shared" si="0"/>
        <v>90085.08</v>
      </c>
      <c r="H7" s="12">
        <f t="shared" si="1"/>
        <v>4.7667222300524419E-4</v>
      </c>
    </row>
    <row r="8" spans="2:8" ht="14.25" thickTop="1" thickBot="1" x14ac:dyDescent="0.25">
      <c r="B8" s="50"/>
      <c r="C8" s="50"/>
      <c r="D8" s="41" t="s">
        <v>151</v>
      </c>
      <c r="E8" s="4">
        <v>12252.78</v>
      </c>
      <c r="F8" s="4"/>
      <c r="G8" s="29">
        <f t="shared" si="0"/>
        <v>12252.78</v>
      </c>
      <c r="H8" s="12">
        <f t="shared" si="1"/>
        <v>6.4833820213005256E-5</v>
      </c>
    </row>
    <row r="9" spans="2:8" ht="14.25" thickTop="1" thickBot="1" x14ac:dyDescent="0.25">
      <c r="B9" s="50"/>
      <c r="C9" s="50"/>
      <c r="D9" s="41" t="s">
        <v>152</v>
      </c>
      <c r="E9" s="4">
        <v>1535978.25</v>
      </c>
      <c r="F9" s="4"/>
      <c r="G9" s="29">
        <f t="shared" si="0"/>
        <v>1535978.25</v>
      </c>
      <c r="H9" s="12">
        <f t="shared" si="1"/>
        <v>8.1274076341521229E-3</v>
      </c>
    </row>
    <row r="10" spans="2:8" ht="14.25" thickTop="1" thickBot="1" x14ac:dyDescent="0.25">
      <c r="B10" s="50"/>
      <c r="C10" s="50"/>
      <c r="D10" s="41" t="s">
        <v>153</v>
      </c>
      <c r="E10" s="4">
        <v>85393.4</v>
      </c>
      <c r="F10" s="4"/>
      <c r="G10" s="29">
        <f t="shared" si="0"/>
        <v>85393.4</v>
      </c>
      <c r="H10" s="12">
        <f t="shared" si="1"/>
        <v>4.5184687417690051E-4</v>
      </c>
    </row>
    <row r="11" spans="2:8" ht="14.25" thickTop="1" thickBot="1" x14ac:dyDescent="0.25">
      <c r="B11" s="50"/>
      <c r="C11" s="50"/>
      <c r="D11" s="41" t="s">
        <v>154</v>
      </c>
      <c r="E11" s="4">
        <v>32692.48</v>
      </c>
      <c r="F11" s="4"/>
      <c r="G11" s="29">
        <f t="shared" si="0"/>
        <v>32692.48</v>
      </c>
      <c r="H11" s="12">
        <f t="shared" si="1"/>
        <v>1.7298754818394438E-4</v>
      </c>
    </row>
    <row r="12" spans="2:8" ht="14.25" thickTop="1" thickBot="1" x14ac:dyDescent="0.25">
      <c r="B12" s="50"/>
      <c r="C12" s="50"/>
      <c r="D12" s="41" t="s">
        <v>155</v>
      </c>
      <c r="E12" s="4">
        <v>292480.38</v>
      </c>
      <c r="F12" s="4"/>
      <c r="G12" s="29">
        <f t="shared" si="0"/>
        <v>292480.38</v>
      </c>
      <c r="H12" s="12">
        <f t="shared" si="1"/>
        <v>1.5476177955330512E-3</v>
      </c>
    </row>
    <row r="13" spans="2:8" ht="14.25" thickTop="1" thickBot="1" x14ac:dyDescent="0.25">
      <c r="B13" s="50"/>
      <c r="C13" s="50"/>
      <c r="D13" s="41" t="s">
        <v>156</v>
      </c>
      <c r="E13" s="4">
        <v>1105.3800000000001</v>
      </c>
      <c r="F13" s="4"/>
      <c r="G13" s="29">
        <f t="shared" si="0"/>
        <v>1105.3800000000001</v>
      </c>
      <c r="H13" s="12">
        <f t="shared" si="1"/>
        <v>5.8489590270168695E-6</v>
      </c>
    </row>
    <row r="14" spans="2:8" ht="22.5" thickTop="1" thickBot="1" x14ac:dyDescent="0.25">
      <c r="B14" s="41" t="s">
        <v>157</v>
      </c>
      <c r="C14" s="41" t="s">
        <v>146</v>
      </c>
      <c r="D14" s="41" t="s">
        <v>158</v>
      </c>
      <c r="E14" s="4">
        <v>26697691.800000001</v>
      </c>
      <c r="F14" s="4"/>
      <c r="G14" s="9">
        <f t="shared" si="0"/>
        <v>26697691.800000001</v>
      </c>
      <c r="H14" s="12">
        <f t="shared" si="1"/>
        <v>0.14126699004335544</v>
      </c>
    </row>
    <row r="15" spans="2:8" ht="22.5" thickTop="1" thickBot="1" x14ac:dyDescent="0.25">
      <c r="B15" s="41" t="s">
        <v>159</v>
      </c>
      <c r="C15" s="41" t="s">
        <v>160</v>
      </c>
      <c r="D15" s="41" t="s">
        <v>161</v>
      </c>
      <c r="E15" s="4">
        <v>1586277.38</v>
      </c>
      <c r="F15" s="4"/>
      <c r="G15" s="29">
        <f t="shared" si="0"/>
        <v>1586277.38</v>
      </c>
      <c r="H15" s="12">
        <f t="shared" si="1"/>
        <v>8.3935582343661608E-3</v>
      </c>
    </row>
    <row r="16" spans="2:8" ht="14.25" thickTop="1" thickBot="1" x14ac:dyDescent="0.25">
      <c r="B16" s="50" t="s">
        <v>162</v>
      </c>
      <c r="C16" s="50" t="s">
        <v>146</v>
      </c>
      <c r="D16" s="41" t="s">
        <v>163</v>
      </c>
      <c r="E16" s="4">
        <v>3396516.06</v>
      </c>
      <c r="F16" s="4"/>
      <c r="G16" s="29">
        <f t="shared" si="0"/>
        <v>3396516.06</v>
      </c>
      <c r="H16" s="12">
        <f t="shared" si="1"/>
        <v>1.7972175423424316E-2</v>
      </c>
    </row>
    <row r="17" spans="2:8" ht="14.25" thickTop="1" thickBot="1" x14ac:dyDescent="0.25">
      <c r="B17" s="50"/>
      <c r="C17" s="50"/>
      <c r="D17" s="41" t="s">
        <v>164</v>
      </c>
      <c r="E17" s="4">
        <v>1360.07</v>
      </c>
      <c r="F17" s="4"/>
      <c r="G17" s="29">
        <f t="shared" si="0"/>
        <v>1360.07</v>
      </c>
      <c r="H17" s="12">
        <f t="shared" si="1"/>
        <v>7.1966144709283981E-6</v>
      </c>
    </row>
    <row r="18" spans="2:8" ht="14.25" thickTop="1" thickBot="1" x14ac:dyDescent="0.25">
      <c r="B18" s="50"/>
      <c r="C18" s="50"/>
      <c r="D18" s="41" t="s">
        <v>165</v>
      </c>
      <c r="E18" s="4">
        <v>225091.55</v>
      </c>
      <c r="F18" s="4"/>
      <c r="G18" s="29">
        <f t="shared" si="0"/>
        <v>225091.55</v>
      </c>
      <c r="H18" s="12">
        <f t="shared" si="1"/>
        <v>1.191039509741192E-3</v>
      </c>
    </row>
    <row r="19" spans="2:8" ht="14.25" thickTop="1" thickBot="1" x14ac:dyDescent="0.25">
      <c r="B19" s="50"/>
      <c r="C19" s="50"/>
      <c r="D19" s="41" t="s">
        <v>166</v>
      </c>
      <c r="E19" s="4">
        <v>196266.19</v>
      </c>
      <c r="F19" s="4"/>
      <c r="G19" s="29">
        <f t="shared" si="0"/>
        <v>196266.19</v>
      </c>
      <c r="H19" s="12">
        <f t="shared" si="1"/>
        <v>1.0385142699331524E-3</v>
      </c>
    </row>
    <row r="20" spans="2:8" ht="14.25" thickTop="1" thickBot="1" x14ac:dyDescent="0.25">
      <c r="B20" s="50"/>
      <c r="C20" s="50"/>
      <c r="D20" s="41" t="s">
        <v>167</v>
      </c>
      <c r="E20" s="4">
        <v>86601.57</v>
      </c>
      <c r="F20" s="4"/>
      <c r="G20" s="29">
        <f t="shared" si="0"/>
        <v>86601.57</v>
      </c>
      <c r="H20" s="12">
        <f t="shared" si="1"/>
        <v>4.5823973168080957E-4</v>
      </c>
    </row>
    <row r="21" spans="2:8" ht="14.25" thickTop="1" thickBot="1" x14ac:dyDescent="0.25">
      <c r="B21" s="50"/>
      <c r="C21" s="50"/>
      <c r="D21" s="41" t="s">
        <v>168</v>
      </c>
      <c r="E21" s="4">
        <v>410.92</v>
      </c>
      <c r="F21" s="4"/>
      <c r="G21" s="29">
        <f t="shared" si="0"/>
        <v>410.92</v>
      </c>
      <c r="H21" s="12">
        <f t="shared" si="1"/>
        <v>2.1743239821434908E-6</v>
      </c>
    </row>
    <row r="22" spans="2:8" ht="14.25" thickTop="1" thickBot="1" x14ac:dyDescent="0.25">
      <c r="B22" s="50"/>
      <c r="C22" s="50"/>
      <c r="D22" s="41" t="s">
        <v>169</v>
      </c>
      <c r="E22" s="4">
        <v>772368.62</v>
      </c>
      <c r="F22" s="4"/>
      <c r="G22" s="29">
        <f t="shared" si="0"/>
        <v>772368.62</v>
      </c>
      <c r="H22" s="12">
        <f t="shared" si="1"/>
        <v>4.0868772839508238E-3</v>
      </c>
    </row>
    <row r="23" spans="2:8" ht="14.25" thickTop="1" thickBot="1" x14ac:dyDescent="0.25">
      <c r="B23" s="50"/>
      <c r="C23" s="50"/>
      <c r="D23" s="41" t="s">
        <v>170</v>
      </c>
      <c r="E23" s="4">
        <v>66801475.969999999</v>
      </c>
      <c r="F23" s="4"/>
      <c r="G23" s="9">
        <f t="shared" si="0"/>
        <v>66801475.969999999</v>
      </c>
      <c r="H23" s="12">
        <f t="shared" si="1"/>
        <v>0.35347038655736662</v>
      </c>
    </row>
    <row r="24" spans="2:8" ht="14.25" thickTop="1" thickBot="1" x14ac:dyDescent="0.25">
      <c r="B24" s="50"/>
      <c r="C24" s="50"/>
      <c r="D24" s="41" t="s">
        <v>171</v>
      </c>
      <c r="E24" s="4">
        <v>14793.95</v>
      </c>
      <c r="F24" s="4"/>
      <c r="G24" s="29">
        <f t="shared" si="0"/>
        <v>14793.95</v>
      </c>
      <c r="H24" s="12">
        <f t="shared" si="1"/>
        <v>7.8280055182594418E-5</v>
      </c>
    </row>
    <row r="25" spans="2:8" ht="14.25" thickTop="1" thickBot="1" x14ac:dyDescent="0.25">
      <c r="B25" s="50"/>
      <c r="C25" s="50"/>
      <c r="D25" s="41" t="s">
        <v>172</v>
      </c>
      <c r="E25" s="4">
        <v>63438.04</v>
      </c>
      <c r="F25" s="4"/>
      <c r="G25" s="29">
        <f t="shared" si="0"/>
        <v>63438.04</v>
      </c>
      <c r="H25" s="12">
        <f t="shared" si="1"/>
        <v>3.3567324966460153E-4</v>
      </c>
    </row>
    <row r="26" spans="2:8" ht="14.25" thickTop="1" thickBot="1" x14ac:dyDescent="0.25">
      <c r="B26" s="50"/>
      <c r="C26" s="50"/>
      <c r="D26" s="41" t="s">
        <v>173</v>
      </c>
      <c r="E26" s="4">
        <v>111832.83</v>
      </c>
      <c r="F26" s="4"/>
      <c r="G26" s="29">
        <f t="shared" si="0"/>
        <v>111832.83</v>
      </c>
      <c r="H26" s="12">
        <f t="shared" si="1"/>
        <v>5.9174730911120419E-4</v>
      </c>
    </row>
    <row r="27" spans="2:8" ht="14.25" thickTop="1" thickBot="1" x14ac:dyDescent="0.25">
      <c r="B27" s="50"/>
      <c r="C27" s="50"/>
      <c r="D27" s="41" t="s">
        <v>174</v>
      </c>
      <c r="E27" s="4">
        <v>319007.92</v>
      </c>
      <c r="F27" s="4"/>
      <c r="G27" s="29">
        <f t="shared" si="0"/>
        <v>319007.92</v>
      </c>
      <c r="H27" s="12">
        <f t="shared" si="1"/>
        <v>1.6879844518390735E-3</v>
      </c>
    </row>
    <row r="28" spans="2:8" ht="14.25" thickTop="1" thickBot="1" x14ac:dyDescent="0.25">
      <c r="B28" s="50"/>
      <c r="C28" s="50"/>
      <c r="D28" s="41" t="s">
        <v>175</v>
      </c>
      <c r="E28" s="4">
        <v>26758.01</v>
      </c>
      <c r="F28" s="4"/>
      <c r="G28" s="29">
        <f t="shared" si="0"/>
        <v>26758.01</v>
      </c>
      <c r="H28" s="12">
        <f t="shared" si="1"/>
        <v>1.4158615510910966E-4</v>
      </c>
    </row>
    <row r="29" spans="2:8" ht="14.25" thickTop="1" thickBot="1" x14ac:dyDescent="0.25">
      <c r="B29" s="50"/>
      <c r="C29" s="50"/>
      <c r="D29" s="41" t="s">
        <v>176</v>
      </c>
      <c r="E29" s="4">
        <v>240863.77</v>
      </c>
      <c r="F29" s="4"/>
      <c r="G29" s="29">
        <f t="shared" si="0"/>
        <v>240863.77</v>
      </c>
      <c r="H29" s="12">
        <f t="shared" si="1"/>
        <v>1.2744959396974931E-3</v>
      </c>
    </row>
    <row r="30" spans="2:8" ht="14.25" thickTop="1" thickBot="1" x14ac:dyDescent="0.25">
      <c r="B30" s="50"/>
      <c r="C30" s="50"/>
      <c r="D30" s="41" t="s">
        <v>177</v>
      </c>
      <c r="E30" s="4">
        <v>538.83000000000004</v>
      </c>
      <c r="F30" s="4"/>
      <c r="G30" s="29">
        <f t="shared" si="0"/>
        <v>538.83000000000004</v>
      </c>
      <c r="H30" s="12">
        <f t="shared" si="1"/>
        <v>2.8511413202043637E-6</v>
      </c>
    </row>
    <row r="31" spans="2:8" ht="14.25" thickTop="1" thickBot="1" x14ac:dyDescent="0.25">
      <c r="B31" s="50"/>
      <c r="C31" s="50"/>
      <c r="D31" s="41" t="s">
        <v>178</v>
      </c>
      <c r="E31" s="4">
        <v>56736100.649999999</v>
      </c>
      <c r="F31" s="4"/>
      <c r="G31" s="9">
        <f t="shared" si="0"/>
        <v>56736100.649999999</v>
      </c>
      <c r="H31" s="12">
        <f t="shared" si="1"/>
        <v>0.30021090308722354</v>
      </c>
    </row>
    <row r="32" spans="2:8" ht="14.25" thickTop="1" thickBot="1" x14ac:dyDescent="0.25">
      <c r="B32" s="50"/>
      <c r="C32" s="50"/>
      <c r="D32" s="41" t="s">
        <v>179</v>
      </c>
      <c r="E32" s="4">
        <v>1635441.13</v>
      </c>
      <c r="F32" s="4"/>
      <c r="G32" s="29">
        <f t="shared" si="0"/>
        <v>1635441.13</v>
      </c>
      <c r="H32" s="12">
        <f t="shared" si="1"/>
        <v>8.6537011348750362E-3</v>
      </c>
    </row>
    <row r="33" spans="2:8" ht="14.25" thickTop="1" thickBot="1" x14ac:dyDescent="0.25">
      <c r="B33" s="50"/>
      <c r="C33" s="50"/>
      <c r="D33" s="41" t="s">
        <v>180</v>
      </c>
      <c r="E33" s="4">
        <v>3361962.29</v>
      </c>
      <c r="F33" s="4"/>
      <c r="G33" s="29">
        <f t="shared" si="0"/>
        <v>3361962.29</v>
      </c>
      <c r="H33" s="12">
        <f t="shared" si="1"/>
        <v>1.7789339127346076E-2</v>
      </c>
    </row>
    <row r="34" spans="2:8" ht="14.25" thickTop="1" thickBot="1" x14ac:dyDescent="0.25">
      <c r="B34" s="50"/>
      <c r="C34" s="50"/>
      <c r="D34" s="41" t="s">
        <v>181</v>
      </c>
      <c r="E34" s="4">
        <v>244991.8</v>
      </c>
      <c r="F34" s="4"/>
      <c r="G34" s="29">
        <f t="shared" si="0"/>
        <v>244991.8</v>
      </c>
      <c r="H34" s="12">
        <f t="shared" si="1"/>
        <v>1.2963388157512452E-3</v>
      </c>
    </row>
    <row r="35" spans="2:8" ht="14.25" thickTop="1" thickBot="1" x14ac:dyDescent="0.25">
      <c r="B35" s="50"/>
      <c r="C35" s="50"/>
      <c r="D35" s="41" t="s">
        <v>182</v>
      </c>
      <c r="E35" s="4">
        <v>14136.2</v>
      </c>
      <c r="F35" s="4"/>
      <c r="G35" s="29">
        <f t="shared" si="0"/>
        <v>14136.2</v>
      </c>
      <c r="H35" s="12">
        <f t="shared" si="1"/>
        <v>7.4799665814213997E-5</v>
      </c>
    </row>
    <row r="36" spans="2:8" ht="14.25" thickTop="1" thickBot="1" x14ac:dyDescent="0.25">
      <c r="B36" s="50"/>
      <c r="C36" s="50"/>
      <c r="D36" s="41" t="s">
        <v>183</v>
      </c>
      <c r="E36" s="4">
        <v>4086662.65</v>
      </c>
      <c r="F36" s="4"/>
      <c r="G36" s="29">
        <f t="shared" si="0"/>
        <v>4086662.65</v>
      </c>
      <c r="H36" s="12">
        <f t="shared" si="1"/>
        <v>2.1623986680680107E-2</v>
      </c>
    </row>
    <row r="37" spans="2:8" ht="14.25" thickTop="1" thickBot="1" x14ac:dyDescent="0.25">
      <c r="B37" s="50"/>
      <c r="C37" s="50"/>
      <c r="D37" s="41" t="s">
        <v>184</v>
      </c>
      <c r="E37" s="4">
        <v>1106070.8500000001</v>
      </c>
      <c r="F37" s="4"/>
      <c r="G37" s="29">
        <f t="shared" si="0"/>
        <v>1106070.8500000001</v>
      </c>
      <c r="H37" s="12">
        <f t="shared" si="1"/>
        <v>5.8526145602668059E-3</v>
      </c>
    </row>
    <row r="38" spans="2:8" ht="14.25" thickTop="1" thickBot="1" x14ac:dyDescent="0.25">
      <c r="B38" s="50"/>
      <c r="C38" s="50"/>
      <c r="D38" s="41" t="s">
        <v>185</v>
      </c>
      <c r="E38" s="4">
        <v>76270.740000000005</v>
      </c>
      <c r="F38" s="4"/>
      <c r="G38" s="29">
        <f t="shared" si="0"/>
        <v>76270.740000000005</v>
      </c>
      <c r="H38" s="12">
        <f t="shared" si="1"/>
        <v>4.0357563301331363E-4</v>
      </c>
    </row>
    <row r="39" spans="2:8" ht="14.25" thickTop="1" thickBot="1" x14ac:dyDescent="0.25">
      <c r="B39" s="50"/>
      <c r="C39" s="50"/>
      <c r="D39" s="41" t="s">
        <v>186</v>
      </c>
      <c r="E39" s="4">
        <v>326121.65000000002</v>
      </c>
      <c r="F39" s="4"/>
      <c r="G39" s="29">
        <f t="shared" si="0"/>
        <v>326121.65000000002</v>
      </c>
      <c r="H39" s="12">
        <f t="shared" si="1"/>
        <v>1.7256257293176429E-3</v>
      </c>
    </row>
    <row r="40" spans="2:8" ht="14.25" thickTop="1" thickBot="1" x14ac:dyDescent="0.25">
      <c r="B40" s="50"/>
      <c r="C40" s="50"/>
      <c r="D40" s="41" t="s">
        <v>187</v>
      </c>
      <c r="E40" s="4">
        <v>52739.01</v>
      </c>
      <c r="F40" s="4"/>
      <c r="G40" s="29">
        <f t="shared" si="0"/>
        <v>52739.01</v>
      </c>
      <c r="H40" s="12">
        <f t="shared" si="1"/>
        <v>2.7906087374064388E-4</v>
      </c>
    </row>
    <row r="41" spans="2:8" ht="14.25" thickTop="1" thickBot="1" x14ac:dyDescent="0.25">
      <c r="B41" s="50"/>
      <c r="C41" s="50"/>
      <c r="D41" s="41" t="s">
        <v>188</v>
      </c>
      <c r="E41" s="4">
        <v>27.31</v>
      </c>
      <c r="F41" s="4"/>
      <c r="G41" s="29">
        <f t="shared" si="0"/>
        <v>27.31</v>
      </c>
      <c r="H41" s="12">
        <f t="shared" si="1"/>
        <v>1.4450693067346133E-7</v>
      </c>
    </row>
    <row r="42" spans="2:8" ht="14.25" thickTop="1" thickBot="1" x14ac:dyDescent="0.25">
      <c r="B42" s="50"/>
      <c r="C42" s="50"/>
      <c r="D42" s="41" t="s">
        <v>189</v>
      </c>
      <c r="E42" s="4">
        <v>758730.15</v>
      </c>
      <c r="F42" s="4"/>
      <c r="G42" s="29">
        <f t="shared" si="0"/>
        <v>758730.15</v>
      </c>
      <c r="H42" s="12">
        <f t="shared" si="1"/>
        <v>4.0147112847277525E-3</v>
      </c>
    </row>
    <row r="43" spans="2:8" ht="14.25" customHeight="1" thickTop="1" thickBot="1" x14ac:dyDescent="0.25">
      <c r="B43" s="50" t="s">
        <v>190</v>
      </c>
      <c r="C43" s="50" t="s">
        <v>160</v>
      </c>
      <c r="D43" s="41" t="s">
        <v>191</v>
      </c>
      <c r="E43" s="4">
        <v>320269.14</v>
      </c>
      <c r="F43" s="4"/>
      <c r="G43" s="29">
        <f t="shared" si="0"/>
        <v>320269.14</v>
      </c>
      <c r="H43" s="12">
        <f t="shared" si="1"/>
        <v>1.6946580157755065E-3</v>
      </c>
    </row>
    <row r="44" spans="2:8" ht="14.25" thickTop="1" thickBot="1" x14ac:dyDescent="0.25">
      <c r="B44" s="50"/>
      <c r="C44" s="50"/>
      <c r="D44" s="41" t="s">
        <v>192</v>
      </c>
      <c r="E44" s="4">
        <v>25066.89</v>
      </c>
      <c r="F44" s="4"/>
      <c r="G44" s="29">
        <f t="shared" si="0"/>
        <v>25066.89</v>
      </c>
      <c r="H44" s="12">
        <f t="shared" si="1"/>
        <v>1.3263783725482538E-4</v>
      </c>
    </row>
    <row r="45" spans="2:8" ht="14.25" thickTop="1" thickBot="1" x14ac:dyDescent="0.25">
      <c r="B45" s="50"/>
      <c r="C45" s="50"/>
      <c r="D45" s="41" t="s">
        <v>193</v>
      </c>
      <c r="E45" s="4">
        <v>62059.68</v>
      </c>
      <c r="F45" s="4"/>
      <c r="G45" s="29">
        <f t="shared" si="0"/>
        <v>62059.68</v>
      </c>
      <c r="H45" s="12">
        <f t="shared" si="1"/>
        <v>3.2837985629356259E-4</v>
      </c>
    </row>
    <row r="46" spans="2:8" ht="14.25" thickTop="1" thickBot="1" x14ac:dyDescent="0.25">
      <c r="B46" s="50"/>
      <c r="C46" s="50"/>
      <c r="D46" s="41" t="s">
        <v>194</v>
      </c>
      <c r="E46" s="4">
        <v>5328.41</v>
      </c>
      <c r="F46" s="4"/>
      <c r="G46" s="29">
        <f t="shared" si="0"/>
        <v>5328.41</v>
      </c>
      <c r="H46" s="12">
        <f t="shared" si="1"/>
        <v>2.8194513894902165E-5</v>
      </c>
    </row>
    <row r="47" spans="2:8" ht="14.25" thickTop="1" thickBot="1" x14ac:dyDescent="0.25">
      <c r="B47" s="50"/>
      <c r="C47" s="50"/>
      <c r="D47" s="41" t="s">
        <v>195</v>
      </c>
      <c r="E47" s="4">
        <v>20766.37</v>
      </c>
      <c r="F47" s="4"/>
      <c r="G47" s="29">
        <f t="shared" si="0"/>
        <v>20766.37</v>
      </c>
      <c r="H47" s="12">
        <f t="shared" si="1"/>
        <v>1.098822552152855E-4</v>
      </c>
    </row>
    <row r="48" spans="2:8" ht="14.25" thickTop="1" thickBot="1" x14ac:dyDescent="0.25">
      <c r="B48" s="50"/>
      <c r="C48" s="50"/>
      <c r="D48" s="41" t="s">
        <v>196</v>
      </c>
      <c r="E48" s="4">
        <v>959228.25</v>
      </c>
      <c r="F48" s="4"/>
      <c r="G48" s="29">
        <f t="shared" si="0"/>
        <v>959228.25</v>
      </c>
      <c r="H48" s="12">
        <f t="shared" si="1"/>
        <v>5.0756180967695217E-3</v>
      </c>
    </row>
    <row r="49" spans="2:8" ht="14.25" thickTop="1" thickBot="1" x14ac:dyDescent="0.25">
      <c r="B49" s="50"/>
      <c r="C49" s="50"/>
      <c r="D49" s="41" t="s">
        <v>197</v>
      </c>
      <c r="E49" s="4">
        <v>5380284.04</v>
      </c>
      <c r="F49" s="4"/>
      <c r="G49" s="29">
        <f t="shared" si="0"/>
        <v>5380284.04</v>
      </c>
      <c r="H49" s="12">
        <f t="shared" si="1"/>
        <v>2.8468997904496904E-2</v>
      </c>
    </row>
    <row r="50" spans="2:8" ht="14.25" thickTop="1" thickBot="1" x14ac:dyDescent="0.25">
      <c r="B50" s="50"/>
      <c r="C50" s="50"/>
      <c r="D50" s="41" t="s">
        <v>198</v>
      </c>
      <c r="E50" s="4">
        <v>552256.21</v>
      </c>
      <c r="F50" s="4"/>
      <c r="G50" s="29">
        <f t="shared" si="0"/>
        <v>552256.21</v>
      </c>
      <c r="H50" s="12">
        <f t="shared" si="1"/>
        <v>2.9221841762159832E-3</v>
      </c>
    </row>
    <row r="51" spans="2:8" ht="14.25" thickTop="1" thickBot="1" x14ac:dyDescent="0.25">
      <c r="B51" s="50"/>
      <c r="C51" s="50"/>
      <c r="D51" s="41" t="s">
        <v>199</v>
      </c>
      <c r="E51" s="4">
        <v>53071.839999999997</v>
      </c>
      <c r="F51" s="4"/>
      <c r="G51" s="29">
        <f t="shared" si="0"/>
        <v>53071.839999999997</v>
      </c>
      <c r="H51" s="12">
        <f t="shared" si="1"/>
        <v>2.8082199573756982E-4</v>
      </c>
    </row>
    <row r="52" spans="2:8" ht="14.25" thickTop="1" thickBot="1" x14ac:dyDescent="0.25">
      <c r="B52" s="50"/>
      <c r="C52" s="50"/>
      <c r="D52" s="41" t="s">
        <v>200</v>
      </c>
      <c r="E52" s="4">
        <v>304.95</v>
      </c>
      <c r="F52" s="4"/>
      <c r="G52" s="29">
        <f t="shared" si="0"/>
        <v>304.95</v>
      </c>
      <c r="H52" s="12">
        <f t="shared" si="1"/>
        <v>1.6135989933677054E-6</v>
      </c>
    </row>
    <row r="53" spans="2:8" ht="14.25" thickTop="1" thickBot="1" x14ac:dyDescent="0.25">
      <c r="B53" s="50"/>
      <c r="C53" s="50"/>
      <c r="D53" s="41" t="s">
        <v>201</v>
      </c>
      <c r="E53" s="4">
        <v>1038.31</v>
      </c>
      <c r="F53" s="4"/>
      <c r="G53" s="29">
        <f t="shared" si="0"/>
        <v>1038.31</v>
      </c>
      <c r="H53" s="12">
        <f t="shared" si="1"/>
        <v>5.4940677842388003E-6</v>
      </c>
    </row>
    <row r="54" spans="2:8" ht="14.25" thickTop="1" thickBot="1" x14ac:dyDescent="0.25">
      <c r="B54" s="50"/>
      <c r="C54" s="50"/>
      <c r="D54" s="41" t="s">
        <v>202</v>
      </c>
      <c r="E54" s="4">
        <v>1816.24</v>
      </c>
      <c r="F54" s="4"/>
      <c r="G54" s="29">
        <f t="shared" si="0"/>
        <v>1816.24</v>
      </c>
      <c r="H54" s="12">
        <f t="shared" si="1"/>
        <v>9.6103723092774589E-6</v>
      </c>
    </row>
    <row r="55" spans="2:8" ht="13.5" thickTop="1" x14ac:dyDescent="0.2">
      <c r="B55" s="35"/>
      <c r="C55" s="13"/>
      <c r="D55" s="13"/>
      <c r="E55" s="5">
        <f>SUM(E4:E54)</f>
        <v>188987475.35999998</v>
      </c>
      <c r="F55" s="5">
        <v>0</v>
      </c>
      <c r="G55" s="5">
        <f>SUM(G4:G54)</f>
        <v>188987475.35999998</v>
      </c>
      <c r="H55" s="36">
        <f>SUM(H4:H54)</f>
        <v>0.99999999999999989</v>
      </c>
    </row>
  </sheetData>
  <mergeCells count="7">
    <mergeCell ref="B43:B54"/>
    <mergeCell ref="C43:C54"/>
    <mergeCell ref="B1:H1"/>
    <mergeCell ref="B4:B13"/>
    <mergeCell ref="C4:C13"/>
    <mergeCell ref="B16:B42"/>
    <mergeCell ref="C16:C42"/>
  </mergeCells>
  <conditionalFormatting sqref="F4">
    <cfRule type="cellIs" dxfId="19" priority="5" operator="greaterThan">
      <formula>0.0499</formula>
    </cfRule>
    <cfRule type="cellIs" dxfId="18" priority="6" operator="greaterThan">
      <formula>0.0499</formula>
    </cfRule>
  </conditionalFormatting>
  <conditionalFormatting sqref="H4:H54">
    <cfRule type="cellIs" dxfId="17" priority="3" operator="greaterThan">
      <formula>0.0499</formula>
    </cfRule>
    <cfRule type="cellIs" dxfId="16" priority="4" operator="greaterThan">
      <formula>0.0499</formula>
    </cfRule>
  </conditionalFormatting>
  <conditionalFormatting sqref="F5:F54">
    <cfRule type="cellIs" dxfId="15" priority="1" operator="greaterThan">
      <formula>0.0499</formula>
    </cfRule>
    <cfRule type="cellIs" dxfId="14" priority="2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2" max="2" width="54.28515625" style="32" customWidth="1"/>
    <col min="3" max="3" width="66.85546875" style="7" bestFit="1" customWidth="1"/>
    <col min="4" max="5" width="14.85546875" hidden="1" customWidth="1"/>
    <col min="6" max="6" width="13.140625" bestFit="1" customWidth="1"/>
    <col min="7" max="7" width="11.5703125" bestFit="1" customWidth="1"/>
  </cols>
  <sheetData>
    <row r="1" spans="2:7" ht="58.5" customHeight="1" x14ac:dyDescent="0.2">
      <c r="B1" s="51" t="s">
        <v>225</v>
      </c>
      <c r="C1" s="51"/>
      <c r="D1" s="51"/>
      <c r="E1" s="51"/>
      <c r="F1" s="51"/>
      <c r="G1" s="51"/>
    </row>
    <row r="3" spans="2:7" s="24" customFormat="1" ht="14.25" customHeight="1" thickBot="1" x14ac:dyDescent="0.25">
      <c r="B3" s="31" t="s">
        <v>90</v>
      </c>
      <c r="C3" s="14" t="s">
        <v>87</v>
      </c>
      <c r="D3" s="25" t="s">
        <v>0</v>
      </c>
      <c r="E3" s="15" t="s">
        <v>1</v>
      </c>
      <c r="F3" s="15" t="s">
        <v>88</v>
      </c>
      <c r="G3" s="15" t="s">
        <v>91</v>
      </c>
    </row>
    <row r="4" spans="2:7" ht="14.25" customHeight="1" thickTop="1" thickBot="1" x14ac:dyDescent="0.25">
      <c r="B4" s="50" t="s">
        <v>203</v>
      </c>
      <c r="C4" s="41" t="s">
        <v>204</v>
      </c>
      <c r="D4" s="3"/>
      <c r="E4" s="4">
        <v>70596.69</v>
      </c>
      <c r="F4" s="29">
        <f>SUM(D4,E4)</f>
        <v>70596.69</v>
      </c>
      <c r="G4" s="12">
        <f>F4/$F$35</f>
        <v>2.0080856201155732E-2</v>
      </c>
    </row>
    <row r="5" spans="2:7" ht="14.25" thickTop="1" thickBot="1" x14ac:dyDescent="0.25">
      <c r="B5" s="50"/>
      <c r="C5" s="41" t="s">
        <v>205</v>
      </c>
      <c r="D5" s="3"/>
      <c r="E5" s="4">
        <v>16816</v>
      </c>
      <c r="F5" s="29">
        <f t="shared" ref="F5:F34" si="0">SUM(D5,E5)</f>
        <v>16816</v>
      </c>
      <c r="G5" s="12">
        <f t="shared" ref="G5:G34" si="1">F5/$F$35</f>
        <v>4.7832225261359249E-3</v>
      </c>
    </row>
    <row r="6" spans="2:7" ht="14.25" thickTop="1" thickBot="1" x14ac:dyDescent="0.25">
      <c r="B6" s="50"/>
      <c r="C6" s="41" t="s">
        <v>206</v>
      </c>
      <c r="D6" s="3"/>
      <c r="E6" s="4">
        <v>29149.31</v>
      </c>
      <c r="F6" s="29">
        <f t="shared" si="0"/>
        <v>29149.31</v>
      </c>
      <c r="G6" s="12">
        <f t="shared" si="1"/>
        <v>8.2913675198215495E-3</v>
      </c>
    </row>
    <row r="7" spans="2:7" ht="14.25" thickTop="1" thickBot="1" x14ac:dyDescent="0.25">
      <c r="B7" s="50"/>
      <c r="C7" s="41" t="s">
        <v>207</v>
      </c>
      <c r="D7" s="3"/>
      <c r="E7" s="4">
        <v>95984</v>
      </c>
      <c r="F7" s="29">
        <f t="shared" si="0"/>
        <v>95984</v>
      </c>
      <c r="G7" s="12">
        <f t="shared" si="1"/>
        <v>2.7302142658695922E-2</v>
      </c>
    </row>
    <row r="8" spans="2:7" ht="14.25" thickTop="1" thickBot="1" x14ac:dyDescent="0.25">
      <c r="B8" s="50"/>
      <c r="C8" s="41" t="s">
        <v>208</v>
      </c>
      <c r="D8" s="3"/>
      <c r="E8" s="4">
        <v>3165.1</v>
      </c>
      <c r="F8" s="29">
        <f t="shared" si="0"/>
        <v>3165.1</v>
      </c>
      <c r="G8" s="12">
        <f t="shared" si="1"/>
        <v>9.0029600484495807E-4</v>
      </c>
    </row>
    <row r="9" spans="2:7" ht="14.25" thickTop="1" thickBot="1" x14ac:dyDescent="0.25">
      <c r="B9" s="50" t="s">
        <v>124</v>
      </c>
      <c r="C9" s="41" t="s">
        <v>209</v>
      </c>
      <c r="D9" s="3"/>
      <c r="E9" s="4">
        <v>21613</v>
      </c>
      <c r="F9" s="29">
        <f t="shared" si="0"/>
        <v>21613</v>
      </c>
      <c r="G9" s="12">
        <f t="shared" si="1"/>
        <v>6.1477038806717257E-3</v>
      </c>
    </row>
    <row r="10" spans="2:7" ht="14.25" thickTop="1" thickBot="1" x14ac:dyDescent="0.25">
      <c r="B10" s="50"/>
      <c r="C10" s="41" t="s">
        <v>204</v>
      </c>
      <c r="D10" s="3">
        <v>158444.01</v>
      </c>
      <c r="E10" s="4">
        <v>398775.31</v>
      </c>
      <c r="F10" s="9">
        <f t="shared" si="0"/>
        <v>557219.32000000007</v>
      </c>
      <c r="G10" s="12">
        <f t="shared" si="1"/>
        <v>0.15849809725393332</v>
      </c>
    </row>
    <row r="11" spans="2:7" ht="14.25" thickTop="1" thickBot="1" x14ac:dyDescent="0.25">
      <c r="B11" s="50"/>
      <c r="C11" s="41" t="s">
        <v>210</v>
      </c>
      <c r="D11" s="3"/>
      <c r="E11" s="4">
        <v>282295.99</v>
      </c>
      <c r="F11" s="9">
        <f t="shared" si="0"/>
        <v>282295.99</v>
      </c>
      <c r="G11" s="12">
        <f t="shared" si="1"/>
        <v>8.0297605756769849E-2</v>
      </c>
    </row>
    <row r="12" spans="2:7" ht="14.25" thickTop="1" thickBot="1" x14ac:dyDescent="0.25">
      <c r="B12" s="50"/>
      <c r="C12" s="41" t="s">
        <v>205</v>
      </c>
      <c r="D12" s="3">
        <v>28524</v>
      </c>
      <c r="E12" s="4">
        <v>36747.24</v>
      </c>
      <c r="F12" s="29">
        <f t="shared" si="0"/>
        <v>65271.24</v>
      </c>
      <c r="G12" s="12">
        <f t="shared" si="1"/>
        <v>1.8566060030734074E-2</v>
      </c>
    </row>
    <row r="13" spans="2:7" ht="14.25" thickTop="1" thickBot="1" x14ac:dyDescent="0.25">
      <c r="B13" s="50"/>
      <c r="C13" s="41" t="s">
        <v>211</v>
      </c>
      <c r="D13" s="3">
        <v>11850</v>
      </c>
      <c r="E13" s="4">
        <v>99233.04</v>
      </c>
      <c r="F13" s="29">
        <f t="shared" si="0"/>
        <v>111083.04</v>
      </c>
      <c r="G13" s="12">
        <f t="shared" si="1"/>
        <v>3.1596984966678045E-2</v>
      </c>
    </row>
    <row r="14" spans="2:7" ht="14.25" thickTop="1" thickBot="1" x14ac:dyDescent="0.25">
      <c r="B14" s="50"/>
      <c r="C14" s="41" t="s">
        <v>212</v>
      </c>
      <c r="D14" s="3">
        <v>9552.66</v>
      </c>
      <c r="E14" s="4">
        <v>183936.09</v>
      </c>
      <c r="F14" s="29">
        <f t="shared" si="0"/>
        <v>193488.75</v>
      </c>
      <c r="G14" s="12">
        <f t="shared" si="1"/>
        <v>5.5036854635697102E-2</v>
      </c>
    </row>
    <row r="15" spans="2:7" ht="14.25" thickTop="1" thickBot="1" x14ac:dyDescent="0.25">
      <c r="B15" s="50"/>
      <c r="C15" s="41" t="s">
        <v>213</v>
      </c>
      <c r="D15" s="3">
        <v>19803.88</v>
      </c>
      <c r="E15" s="4">
        <v>173193.33</v>
      </c>
      <c r="F15" s="29">
        <f t="shared" si="0"/>
        <v>192997.21</v>
      </c>
      <c r="G15" s="12">
        <f t="shared" si="1"/>
        <v>5.4897038674678017E-2</v>
      </c>
    </row>
    <row r="16" spans="2:7" ht="14.25" thickTop="1" thickBot="1" x14ac:dyDescent="0.25">
      <c r="B16" s="50"/>
      <c r="C16" s="41" t="s">
        <v>214</v>
      </c>
      <c r="D16" s="3"/>
      <c r="E16" s="4">
        <v>37783.870000000003</v>
      </c>
      <c r="F16" s="29">
        <f t="shared" si="0"/>
        <v>37783.870000000003</v>
      </c>
      <c r="G16" s="12">
        <f t="shared" si="1"/>
        <v>1.074742258019692E-2</v>
      </c>
    </row>
    <row r="17" spans="2:7" ht="14.25" thickTop="1" thickBot="1" x14ac:dyDescent="0.25">
      <c r="B17" s="50"/>
      <c r="C17" s="41" t="s">
        <v>206</v>
      </c>
      <c r="D17" s="3">
        <v>17620</v>
      </c>
      <c r="E17" s="4">
        <v>88200</v>
      </c>
      <c r="F17" s="29">
        <f t="shared" si="0"/>
        <v>105820</v>
      </c>
      <c r="G17" s="12">
        <f t="shared" si="1"/>
        <v>3.0099940991656967E-2</v>
      </c>
    </row>
    <row r="18" spans="2:7" ht="14.25" thickTop="1" thickBot="1" x14ac:dyDescent="0.25">
      <c r="B18" s="50"/>
      <c r="C18" s="41" t="s">
        <v>215</v>
      </c>
      <c r="D18" s="3">
        <v>36118.57</v>
      </c>
      <c r="E18" s="4">
        <v>63701.599999999999</v>
      </c>
      <c r="F18" s="29">
        <f t="shared" si="0"/>
        <v>99820.17</v>
      </c>
      <c r="G18" s="12">
        <f t="shared" si="1"/>
        <v>2.8393320986365215E-2</v>
      </c>
    </row>
    <row r="19" spans="2:7" ht="14.25" thickTop="1" thickBot="1" x14ac:dyDescent="0.25">
      <c r="B19" s="50"/>
      <c r="C19" s="41" t="s">
        <v>216</v>
      </c>
      <c r="D19" s="3">
        <v>6500</v>
      </c>
      <c r="E19" s="4">
        <v>199844.77</v>
      </c>
      <c r="F19" s="29">
        <f t="shared" si="0"/>
        <v>206344.77</v>
      </c>
      <c r="G19" s="12">
        <f t="shared" si="1"/>
        <v>5.8693681732536654E-2</v>
      </c>
    </row>
    <row r="20" spans="2:7" ht="14.25" thickTop="1" thickBot="1" x14ac:dyDescent="0.25">
      <c r="B20" s="50"/>
      <c r="C20" s="41" t="s">
        <v>217</v>
      </c>
      <c r="D20" s="3">
        <v>74259.88</v>
      </c>
      <c r="E20" s="4">
        <v>306409.89</v>
      </c>
      <c r="F20" s="9">
        <f t="shared" si="0"/>
        <v>380669.77</v>
      </c>
      <c r="G20" s="12">
        <f t="shared" si="1"/>
        <v>0.10827950873471584</v>
      </c>
    </row>
    <row r="21" spans="2:7" ht="14.25" thickTop="1" thickBot="1" x14ac:dyDescent="0.25">
      <c r="B21" s="50"/>
      <c r="C21" s="41" t="s">
        <v>218</v>
      </c>
      <c r="D21" s="3"/>
      <c r="E21" s="4">
        <v>3150</v>
      </c>
      <c r="F21" s="29">
        <f t="shared" si="0"/>
        <v>3150</v>
      </c>
      <c r="G21" s="12">
        <f t="shared" si="1"/>
        <v>8.9600088947003819E-4</v>
      </c>
    </row>
    <row r="22" spans="2:7" ht="14.25" thickTop="1" thickBot="1" x14ac:dyDescent="0.25">
      <c r="B22" s="50"/>
      <c r="C22" s="41" t="s">
        <v>219</v>
      </c>
      <c r="D22" s="3"/>
      <c r="E22" s="4">
        <v>80130.100000000006</v>
      </c>
      <c r="F22" s="29">
        <f t="shared" si="0"/>
        <v>80130.100000000006</v>
      </c>
      <c r="G22" s="12">
        <f t="shared" si="1"/>
        <v>2.2792584404229561E-2</v>
      </c>
    </row>
    <row r="23" spans="2:7" ht="14.25" thickTop="1" thickBot="1" x14ac:dyDescent="0.25">
      <c r="B23" s="50"/>
      <c r="C23" s="41" t="s">
        <v>220</v>
      </c>
      <c r="D23" s="3"/>
      <c r="E23" s="4">
        <v>59365.2</v>
      </c>
      <c r="F23" s="29">
        <f t="shared" si="0"/>
        <v>59365.2</v>
      </c>
      <c r="G23" s="12">
        <f t="shared" si="1"/>
        <v>1.6886118096370386E-2</v>
      </c>
    </row>
    <row r="24" spans="2:7" ht="14.25" thickTop="1" thickBot="1" x14ac:dyDescent="0.25">
      <c r="B24" s="50"/>
      <c r="C24" s="41" t="s">
        <v>221</v>
      </c>
      <c r="D24" s="3">
        <v>4798</v>
      </c>
      <c r="E24" s="4">
        <v>96296.07</v>
      </c>
      <c r="F24" s="29">
        <f t="shared" si="0"/>
        <v>101094.07</v>
      </c>
      <c r="G24" s="12">
        <f t="shared" si="1"/>
        <v>2.8755675123855972E-2</v>
      </c>
    </row>
    <row r="25" spans="2:7" ht="14.25" thickTop="1" thickBot="1" x14ac:dyDescent="0.25">
      <c r="B25" s="50"/>
      <c r="C25" s="41" t="s">
        <v>207</v>
      </c>
      <c r="D25" s="3">
        <v>33492.5</v>
      </c>
      <c r="E25" s="4">
        <v>189243</v>
      </c>
      <c r="F25" s="9">
        <f t="shared" si="0"/>
        <v>222735.5</v>
      </c>
      <c r="G25" s="12">
        <f t="shared" si="1"/>
        <v>6.3355938449699584E-2</v>
      </c>
    </row>
    <row r="26" spans="2:7" ht="14.25" thickTop="1" thickBot="1" x14ac:dyDescent="0.25">
      <c r="B26" s="50"/>
      <c r="C26" s="41" t="s">
        <v>208</v>
      </c>
      <c r="D26" s="3">
        <v>94788.08</v>
      </c>
      <c r="E26" s="4">
        <v>373327.29</v>
      </c>
      <c r="F26" s="9">
        <f t="shared" si="0"/>
        <v>468115.37</v>
      </c>
      <c r="G26" s="12">
        <f t="shared" si="1"/>
        <v>0.133152948537967</v>
      </c>
    </row>
    <row r="27" spans="2:7" ht="14.25" thickTop="1" thickBot="1" x14ac:dyDescent="0.25">
      <c r="B27" s="50"/>
      <c r="C27" s="41" t="s">
        <v>222</v>
      </c>
      <c r="D27" s="3"/>
      <c r="E27" s="4">
        <v>8869.56</v>
      </c>
      <c r="F27" s="29">
        <f t="shared" si="0"/>
        <v>8869.56</v>
      </c>
      <c r="G27" s="12">
        <f t="shared" si="1"/>
        <v>2.522899571177102E-3</v>
      </c>
    </row>
    <row r="28" spans="2:7" ht="14.25" thickTop="1" thickBot="1" x14ac:dyDescent="0.25">
      <c r="B28" s="50"/>
      <c r="C28" s="41" t="s">
        <v>223</v>
      </c>
      <c r="D28" s="3"/>
      <c r="E28" s="4">
        <v>25900</v>
      </c>
      <c r="F28" s="29">
        <f t="shared" si="0"/>
        <v>25900</v>
      </c>
      <c r="G28" s="12">
        <f t="shared" si="1"/>
        <v>7.3671184245314254E-3</v>
      </c>
    </row>
    <row r="29" spans="2:7" ht="14.25" thickTop="1" thickBot="1" x14ac:dyDescent="0.25">
      <c r="B29" s="50"/>
      <c r="C29" s="41" t="s">
        <v>224</v>
      </c>
      <c r="D29" s="3">
        <v>3650</v>
      </c>
      <c r="E29" s="4"/>
      <c r="F29" s="29">
        <f t="shared" si="0"/>
        <v>3650</v>
      </c>
      <c r="G29" s="12">
        <f t="shared" si="1"/>
        <v>1.0382232528779807E-3</v>
      </c>
    </row>
    <row r="30" spans="2:7" ht="14.25" thickTop="1" thickBot="1" x14ac:dyDescent="0.25">
      <c r="B30" s="50" t="s">
        <v>82</v>
      </c>
      <c r="C30" s="41" t="s">
        <v>205</v>
      </c>
      <c r="D30" s="3">
        <v>2105.64</v>
      </c>
      <c r="E30" s="4"/>
      <c r="F30" s="29">
        <f t="shared" si="0"/>
        <v>2105.64</v>
      </c>
      <c r="G30" s="12">
        <f t="shared" si="1"/>
        <v>5.9893819457260036E-4</v>
      </c>
    </row>
    <row r="31" spans="2:7" ht="14.25" thickTop="1" thickBot="1" x14ac:dyDescent="0.25">
      <c r="B31" s="50"/>
      <c r="C31" s="41" t="s">
        <v>212</v>
      </c>
      <c r="D31" s="3">
        <v>7727.87</v>
      </c>
      <c r="E31" s="4"/>
      <c r="F31" s="29">
        <f t="shared" si="0"/>
        <v>7727.87</v>
      </c>
      <c r="G31" s="12">
        <f t="shared" si="1"/>
        <v>2.1981518710186745E-3</v>
      </c>
    </row>
    <row r="32" spans="2:7" ht="14.25" thickTop="1" thickBot="1" x14ac:dyDescent="0.25">
      <c r="B32" s="50"/>
      <c r="C32" s="41" t="s">
        <v>214</v>
      </c>
      <c r="D32" s="3">
        <v>29289.35</v>
      </c>
      <c r="E32" s="4"/>
      <c r="F32" s="29">
        <f t="shared" si="0"/>
        <v>29289.35</v>
      </c>
      <c r="G32" s="12">
        <f t="shared" si="1"/>
        <v>8.3312011593648459E-3</v>
      </c>
    </row>
    <row r="33" spans="2:7" ht="14.25" thickTop="1" thickBot="1" x14ac:dyDescent="0.25">
      <c r="B33" s="50"/>
      <c r="C33" s="41" t="s">
        <v>216</v>
      </c>
      <c r="D33" s="3">
        <v>2220</v>
      </c>
      <c r="E33" s="4"/>
      <c r="F33" s="29">
        <f t="shared" si="0"/>
        <v>2220</v>
      </c>
      <c r="G33" s="12">
        <f t="shared" si="1"/>
        <v>6.3146729353126508E-4</v>
      </c>
    </row>
    <row r="34" spans="2:7" ht="14.25" thickTop="1" thickBot="1" x14ac:dyDescent="0.25">
      <c r="B34" s="50"/>
      <c r="C34" s="41" t="s">
        <v>208</v>
      </c>
      <c r="D34" s="3">
        <v>31150.62</v>
      </c>
      <c r="E34" s="4"/>
      <c r="F34" s="29">
        <f t="shared" si="0"/>
        <v>31150.62</v>
      </c>
      <c r="G34" s="12">
        <f t="shared" si="1"/>
        <v>8.8606295960454474E-3</v>
      </c>
    </row>
    <row r="35" spans="2:7" ht="13.5" thickTop="1" x14ac:dyDescent="0.2">
      <c r="B35" s="35"/>
      <c r="C35" s="13"/>
      <c r="D35" s="5">
        <f>SUM(D4:D34)</f>
        <v>571895.06000000006</v>
      </c>
      <c r="E35" s="5">
        <f>SUM(E4:E34)</f>
        <v>2943726.4500000007</v>
      </c>
      <c r="F35" s="5">
        <f>SUM(F4:F34)</f>
        <v>3515621.5100000012</v>
      </c>
      <c r="G35" s="36">
        <f>SUM(G4:G34)</f>
        <v>0.99999999999999967</v>
      </c>
    </row>
  </sheetData>
  <mergeCells count="4">
    <mergeCell ref="B1:G1"/>
    <mergeCell ref="B4:B8"/>
    <mergeCell ref="B9:B29"/>
    <mergeCell ref="B30:B34"/>
  </mergeCells>
  <conditionalFormatting sqref="G4:G34">
    <cfRule type="cellIs" dxfId="1" priority="1" operator="greaterThan">
      <formula>0.0599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5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2" max="2" width="54.28515625" style="32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51" t="s">
        <v>225</v>
      </c>
      <c r="C1" s="51"/>
      <c r="D1" s="51"/>
      <c r="E1" s="51"/>
      <c r="F1" s="51"/>
      <c r="G1" s="51"/>
    </row>
    <row r="3" spans="2:7" ht="14.25" customHeight="1" thickBot="1" x14ac:dyDescent="0.25">
      <c r="B3" s="31" t="s">
        <v>90</v>
      </c>
      <c r="C3" s="14" t="s">
        <v>87</v>
      </c>
      <c r="D3" s="25" t="s">
        <v>109</v>
      </c>
      <c r="E3" s="15" t="s">
        <v>1</v>
      </c>
      <c r="F3" s="15" t="s">
        <v>88</v>
      </c>
      <c r="G3" s="15" t="s">
        <v>91</v>
      </c>
    </row>
    <row r="4" spans="2:7" ht="22.5" thickTop="1" thickBot="1" x14ac:dyDescent="0.25">
      <c r="B4" s="41" t="s">
        <v>106</v>
      </c>
      <c r="C4" s="41" t="s">
        <v>107</v>
      </c>
      <c r="D4" s="3">
        <v>5799</v>
      </c>
      <c r="E4" s="4"/>
      <c r="F4" s="29">
        <f>SUM(D4,E4)</f>
        <v>5799</v>
      </c>
      <c r="G4" s="12">
        <f>F4/$F$65</f>
        <v>1.373519180702701E-3</v>
      </c>
    </row>
    <row r="5" spans="2:7" ht="22.5" thickTop="1" thickBot="1" x14ac:dyDescent="0.25">
      <c r="B5" s="41" t="s">
        <v>2</v>
      </c>
      <c r="C5" s="41" t="s">
        <v>3</v>
      </c>
      <c r="D5" s="3">
        <v>56453</v>
      </c>
      <c r="E5" s="4"/>
      <c r="F5" s="29">
        <f t="shared" ref="F5:F64" si="0">SUM(D5,E5)</f>
        <v>56453</v>
      </c>
      <c r="G5" s="12">
        <f t="shared" ref="G5:G64" si="1">F5/$F$65</f>
        <v>1.3371146457701254E-2</v>
      </c>
    </row>
    <row r="6" spans="2:7" ht="14.25" thickTop="1" thickBot="1" x14ac:dyDescent="0.25">
      <c r="B6" s="53" t="s">
        <v>124</v>
      </c>
      <c r="C6" s="41" t="s">
        <v>3</v>
      </c>
      <c r="D6" s="3">
        <v>1500</v>
      </c>
      <c r="E6" s="4"/>
      <c r="F6" s="29">
        <f t="shared" si="0"/>
        <v>1500</v>
      </c>
      <c r="G6" s="12">
        <f t="shared" si="1"/>
        <v>3.5528173323918805E-4</v>
      </c>
    </row>
    <row r="7" spans="2:7" ht="14.25" thickTop="1" thickBot="1" x14ac:dyDescent="0.25">
      <c r="B7" s="54"/>
      <c r="C7" s="41" t="s">
        <v>4</v>
      </c>
      <c r="D7" s="3">
        <v>17816.45</v>
      </c>
      <c r="E7" s="4"/>
      <c r="F7" s="29">
        <f t="shared" si="0"/>
        <v>17816.45</v>
      </c>
      <c r="G7" s="12">
        <f t="shared" si="1"/>
        <v>4.2199061574462217E-3</v>
      </c>
    </row>
    <row r="8" spans="2:7" ht="14.25" thickTop="1" thickBot="1" x14ac:dyDescent="0.25">
      <c r="B8" s="54"/>
      <c r="C8" s="41" t="s">
        <v>5</v>
      </c>
      <c r="D8" s="3">
        <v>22560</v>
      </c>
      <c r="E8" s="4"/>
      <c r="F8" s="29">
        <f t="shared" si="0"/>
        <v>22560</v>
      </c>
      <c r="G8" s="12">
        <f t="shared" si="1"/>
        <v>5.3434372679173883E-3</v>
      </c>
    </row>
    <row r="9" spans="2:7" ht="14.25" thickTop="1" thickBot="1" x14ac:dyDescent="0.25">
      <c r="B9" s="54"/>
      <c r="C9" s="41" t="s">
        <v>7</v>
      </c>
      <c r="D9" s="3">
        <v>2500</v>
      </c>
      <c r="E9" s="4"/>
      <c r="F9" s="29">
        <f t="shared" si="0"/>
        <v>2500</v>
      </c>
      <c r="G9" s="12">
        <f t="shared" si="1"/>
        <v>5.9213622206531335E-4</v>
      </c>
    </row>
    <row r="10" spans="2:7" ht="14.25" thickTop="1" thickBot="1" x14ac:dyDescent="0.25">
      <c r="B10" s="54"/>
      <c r="C10" s="41" t="s">
        <v>8</v>
      </c>
      <c r="D10" s="3">
        <v>78094.210000000006</v>
      </c>
      <c r="E10" s="4">
        <v>150433.88</v>
      </c>
      <c r="F10" s="9">
        <f t="shared" si="0"/>
        <v>228528.09000000003</v>
      </c>
      <c r="G10" s="12">
        <f t="shared" si="1"/>
        <v>5.4127903939360775E-2</v>
      </c>
    </row>
    <row r="11" spans="2:7" ht="14.25" thickTop="1" thickBot="1" x14ac:dyDescent="0.25">
      <c r="B11" s="54"/>
      <c r="C11" s="41" t="s">
        <v>18</v>
      </c>
      <c r="D11" s="3"/>
      <c r="E11" s="4">
        <v>14523.3</v>
      </c>
      <c r="F11" s="29">
        <f t="shared" si="0"/>
        <v>14523.3</v>
      </c>
      <c r="G11" s="12">
        <f t="shared" si="1"/>
        <v>3.4399087975684663E-3</v>
      </c>
    </row>
    <row r="12" spans="2:7" ht="14.25" thickTop="1" thickBot="1" x14ac:dyDescent="0.25">
      <c r="B12" s="54"/>
      <c r="C12" s="41" t="s">
        <v>19</v>
      </c>
      <c r="D12" s="3"/>
      <c r="E12" s="4">
        <v>21476.03</v>
      </c>
      <c r="F12" s="29">
        <f t="shared" si="0"/>
        <v>21476.03</v>
      </c>
      <c r="G12" s="12">
        <f t="shared" si="1"/>
        <v>5.0866941076645328E-3</v>
      </c>
    </row>
    <row r="13" spans="2:7" ht="14.25" thickTop="1" thickBot="1" x14ac:dyDescent="0.25">
      <c r="B13" s="54"/>
      <c r="C13" s="41" t="s">
        <v>23</v>
      </c>
      <c r="D13" s="3">
        <v>23430</v>
      </c>
      <c r="E13" s="4"/>
      <c r="F13" s="29">
        <f t="shared" si="0"/>
        <v>23430</v>
      </c>
      <c r="G13" s="12">
        <f t="shared" si="1"/>
        <v>5.5495006731961175E-3</v>
      </c>
    </row>
    <row r="14" spans="2:7" ht="14.25" thickTop="1" thickBot="1" x14ac:dyDescent="0.25">
      <c r="B14" s="54"/>
      <c r="C14" s="41" t="s">
        <v>24</v>
      </c>
      <c r="D14" s="4">
        <v>923.91</v>
      </c>
      <c r="E14" s="4"/>
      <c r="F14" s="29">
        <f t="shared" si="0"/>
        <v>923.91</v>
      </c>
      <c r="G14" s="12">
        <f t="shared" si="1"/>
        <v>2.1883223077134547E-4</v>
      </c>
    </row>
    <row r="15" spans="2:7" ht="14.25" thickTop="1" thickBot="1" x14ac:dyDescent="0.25">
      <c r="B15" s="54"/>
      <c r="C15" s="41" t="s">
        <v>27</v>
      </c>
      <c r="D15" s="3">
        <v>12996</v>
      </c>
      <c r="E15" s="4"/>
      <c r="F15" s="29">
        <f t="shared" si="0"/>
        <v>12996</v>
      </c>
      <c r="G15" s="12">
        <f t="shared" si="1"/>
        <v>3.0781609367843254E-3</v>
      </c>
    </row>
    <row r="16" spans="2:7" ht="14.25" thickTop="1" thickBot="1" x14ac:dyDescent="0.25">
      <c r="B16" s="54"/>
      <c r="C16" s="41" t="s">
        <v>30</v>
      </c>
      <c r="D16" s="3">
        <v>84492</v>
      </c>
      <c r="E16" s="4"/>
      <c r="F16" s="29">
        <f t="shared" si="0"/>
        <v>84492</v>
      </c>
      <c r="G16" s="12">
        <f t="shared" si="1"/>
        <v>2.0012309469896985E-2</v>
      </c>
    </row>
    <row r="17" spans="2:7" ht="14.25" thickTop="1" thickBot="1" x14ac:dyDescent="0.25">
      <c r="B17" s="54"/>
      <c r="C17" s="41" t="s">
        <v>33</v>
      </c>
      <c r="D17" s="3">
        <v>7360.44</v>
      </c>
      <c r="E17" s="4">
        <v>20403.75</v>
      </c>
      <c r="F17" s="29">
        <f t="shared" si="0"/>
        <v>27764.19</v>
      </c>
      <c r="G17" s="12">
        <f t="shared" si="1"/>
        <v>6.576073030121421E-3</v>
      </c>
    </row>
    <row r="18" spans="2:7" ht="14.25" thickTop="1" thickBot="1" x14ac:dyDescent="0.25">
      <c r="B18" s="54"/>
      <c r="C18" s="41" t="s">
        <v>35</v>
      </c>
      <c r="D18" s="3">
        <v>1252</v>
      </c>
      <c r="E18" s="4"/>
      <c r="F18" s="29">
        <f t="shared" si="0"/>
        <v>1252</v>
      </c>
      <c r="G18" s="12">
        <f t="shared" si="1"/>
        <v>2.9654182001030894E-4</v>
      </c>
    </row>
    <row r="19" spans="2:7" ht="14.25" thickTop="1" thickBot="1" x14ac:dyDescent="0.25">
      <c r="B19" s="54"/>
      <c r="C19" s="41" t="s">
        <v>36</v>
      </c>
      <c r="D19" s="3">
        <v>224465.54</v>
      </c>
      <c r="E19" s="4"/>
      <c r="F19" s="9">
        <f t="shared" si="0"/>
        <v>224465.54</v>
      </c>
      <c r="G19" s="12">
        <f t="shared" si="1"/>
        <v>5.3165670735780199E-2</v>
      </c>
    </row>
    <row r="20" spans="2:7" ht="14.25" thickTop="1" thickBot="1" x14ac:dyDescent="0.25">
      <c r="B20" s="54"/>
      <c r="C20" s="41" t="s">
        <v>143</v>
      </c>
      <c r="D20" s="3">
        <v>1009.5</v>
      </c>
      <c r="E20" s="4"/>
      <c r="F20" s="29">
        <f t="shared" si="0"/>
        <v>1009.5</v>
      </c>
      <c r="G20" s="12">
        <f t="shared" si="1"/>
        <v>2.3910460646997354E-4</v>
      </c>
    </row>
    <row r="21" spans="2:7" ht="14.25" thickTop="1" thickBot="1" x14ac:dyDescent="0.25">
      <c r="B21" s="54"/>
      <c r="C21" s="41" t="s">
        <v>40</v>
      </c>
      <c r="D21" s="3"/>
      <c r="E21" s="4">
        <v>45621.760000000002</v>
      </c>
      <c r="F21" s="29">
        <f t="shared" si="0"/>
        <v>45621.760000000002</v>
      </c>
      <c r="G21" s="12">
        <f t="shared" si="1"/>
        <v>1.0805718644148173E-2</v>
      </c>
    </row>
    <row r="22" spans="2:7" ht="14.25" thickTop="1" thickBot="1" x14ac:dyDescent="0.25">
      <c r="B22" s="54"/>
      <c r="C22" s="41" t="s">
        <v>136</v>
      </c>
      <c r="D22" s="3">
        <v>46533.23</v>
      </c>
      <c r="E22" s="4"/>
      <c r="F22" s="29">
        <f t="shared" si="0"/>
        <v>46533.23</v>
      </c>
      <c r="G22" s="12">
        <f t="shared" si="1"/>
        <v>1.1021604405078522E-2</v>
      </c>
    </row>
    <row r="23" spans="2:7" ht="14.25" thickTop="1" thickBot="1" x14ac:dyDescent="0.25">
      <c r="B23" s="54"/>
      <c r="C23" s="41" t="s">
        <v>45</v>
      </c>
      <c r="D23" s="3">
        <v>14326.09</v>
      </c>
      <c r="E23" s="4">
        <v>22897.5</v>
      </c>
      <c r="F23" s="29">
        <f t="shared" si="0"/>
        <v>37223.589999999997</v>
      </c>
      <c r="G23" s="12">
        <f t="shared" si="1"/>
        <v>8.8165743817232717E-3</v>
      </c>
    </row>
    <row r="24" spans="2:7" ht="14.25" thickTop="1" thickBot="1" x14ac:dyDescent="0.25">
      <c r="B24" s="54"/>
      <c r="C24" s="41" t="s">
        <v>37</v>
      </c>
      <c r="D24" s="3">
        <v>692780.79</v>
      </c>
      <c r="E24" s="4">
        <v>170671.87</v>
      </c>
      <c r="F24" s="9">
        <f t="shared" si="0"/>
        <v>863452.66</v>
      </c>
      <c r="G24" s="12">
        <f t="shared" si="1"/>
        <v>0.20451263840985823</v>
      </c>
    </row>
    <row r="25" spans="2:7" ht="14.25" thickTop="1" thickBot="1" x14ac:dyDescent="0.25">
      <c r="B25" s="54"/>
      <c r="C25" s="41" t="s">
        <v>46</v>
      </c>
      <c r="D25" s="3"/>
      <c r="E25" s="4">
        <v>8288</v>
      </c>
      <c r="F25" s="29">
        <f t="shared" si="0"/>
        <v>8288</v>
      </c>
      <c r="G25" s="12">
        <f t="shared" si="1"/>
        <v>1.9630500033909269E-3</v>
      </c>
    </row>
    <row r="26" spans="2:7" ht="14.25" thickTop="1" thickBot="1" x14ac:dyDescent="0.25">
      <c r="B26" s="54"/>
      <c r="C26" s="41" t="s">
        <v>47</v>
      </c>
      <c r="D26" s="3"/>
      <c r="E26" s="4">
        <v>5471</v>
      </c>
      <c r="F26" s="29">
        <f t="shared" si="0"/>
        <v>5471</v>
      </c>
      <c r="G26" s="12">
        <f t="shared" si="1"/>
        <v>1.2958309083677319E-3</v>
      </c>
    </row>
    <row r="27" spans="2:7" ht="14.25" thickTop="1" thickBot="1" x14ac:dyDescent="0.25">
      <c r="B27" s="54"/>
      <c r="C27" s="41" t="s">
        <v>48</v>
      </c>
      <c r="D27" s="3">
        <v>8694</v>
      </c>
      <c r="E27" s="4">
        <v>15619.5</v>
      </c>
      <c r="F27" s="29">
        <f t="shared" si="0"/>
        <v>24313.5</v>
      </c>
      <c r="G27" s="12">
        <f t="shared" si="1"/>
        <v>5.7587616140739985E-3</v>
      </c>
    </row>
    <row r="28" spans="2:7" ht="14.25" thickTop="1" thickBot="1" x14ac:dyDescent="0.25">
      <c r="B28" s="54"/>
      <c r="C28" s="41" t="s">
        <v>49</v>
      </c>
      <c r="D28" s="3">
        <v>720</v>
      </c>
      <c r="E28" s="4">
        <v>17682.96</v>
      </c>
      <c r="F28" s="29">
        <f t="shared" si="0"/>
        <v>18402.96</v>
      </c>
      <c r="G28" s="12">
        <f t="shared" si="1"/>
        <v>4.3588236836876321E-3</v>
      </c>
    </row>
    <row r="29" spans="2:7" ht="14.25" thickTop="1" thickBot="1" x14ac:dyDescent="0.25">
      <c r="B29" s="54"/>
      <c r="C29" s="41" t="s">
        <v>50</v>
      </c>
      <c r="D29" s="3">
        <v>337955.27</v>
      </c>
      <c r="E29" s="4">
        <v>101153.75</v>
      </c>
      <c r="F29" s="9">
        <f t="shared" si="0"/>
        <v>439109.02</v>
      </c>
      <c r="G29" s="12">
        <f t="shared" si="1"/>
        <v>0.10400494247104086</v>
      </c>
    </row>
    <row r="30" spans="2:7" ht="14.25" thickTop="1" thickBot="1" x14ac:dyDescent="0.25">
      <c r="B30" s="54"/>
      <c r="C30" s="41" t="s">
        <v>51</v>
      </c>
      <c r="D30" s="3"/>
      <c r="E30" s="4">
        <v>10429.9</v>
      </c>
      <c r="F30" s="29">
        <f t="shared" si="0"/>
        <v>10429.9</v>
      </c>
      <c r="G30" s="12">
        <f t="shared" si="1"/>
        <v>2.4703686330076048E-3</v>
      </c>
    </row>
    <row r="31" spans="2:7" ht="14.25" thickTop="1" thickBot="1" x14ac:dyDescent="0.25">
      <c r="B31" s="54"/>
      <c r="C31" s="41" t="s">
        <v>52</v>
      </c>
      <c r="D31" s="3"/>
      <c r="E31" s="4">
        <v>956.28</v>
      </c>
      <c r="F31" s="29">
        <f t="shared" si="0"/>
        <v>956.28</v>
      </c>
      <c r="G31" s="12">
        <f t="shared" si="1"/>
        <v>2.2649921057464714E-4</v>
      </c>
    </row>
    <row r="32" spans="2:7" ht="14.25" thickTop="1" thickBot="1" x14ac:dyDescent="0.25">
      <c r="B32" s="54"/>
      <c r="C32" s="41" t="s">
        <v>54</v>
      </c>
      <c r="D32" s="3"/>
      <c r="E32" s="4">
        <v>163.86</v>
      </c>
      <c r="F32" s="29">
        <f t="shared" si="0"/>
        <v>163.86</v>
      </c>
      <c r="G32" s="12">
        <f t="shared" si="1"/>
        <v>3.8810976539048907E-5</v>
      </c>
    </row>
    <row r="33" spans="2:7" ht="14.25" thickTop="1" thickBot="1" x14ac:dyDescent="0.25">
      <c r="B33" s="54"/>
      <c r="C33" s="41" t="s">
        <v>55</v>
      </c>
      <c r="D33" s="3">
        <v>47225.33</v>
      </c>
      <c r="E33" s="4">
        <v>39846.76</v>
      </c>
      <c r="F33" s="29">
        <f t="shared" si="0"/>
        <v>87072.09</v>
      </c>
      <c r="G33" s="12">
        <f t="shared" si="1"/>
        <v>2.0623415367972381E-2</v>
      </c>
    </row>
    <row r="34" spans="2:7" ht="14.25" thickTop="1" thickBot="1" x14ac:dyDescent="0.25">
      <c r="B34" s="54"/>
      <c r="C34" s="41" t="s">
        <v>56</v>
      </c>
      <c r="D34" s="3"/>
      <c r="E34" s="4">
        <v>59007.64</v>
      </c>
      <c r="F34" s="29">
        <f t="shared" si="0"/>
        <v>59007.64</v>
      </c>
      <c r="G34" s="12">
        <f t="shared" si="1"/>
        <v>1.3976224409036028E-2</v>
      </c>
    </row>
    <row r="35" spans="2:7" ht="14.25" thickTop="1" thickBot="1" x14ac:dyDescent="0.25">
      <c r="B35" s="54"/>
      <c r="C35" s="41" t="s">
        <v>57</v>
      </c>
      <c r="D35" s="3">
        <v>10641.53</v>
      </c>
      <c r="E35" s="4">
        <v>7693.23</v>
      </c>
      <c r="F35" s="29">
        <f t="shared" si="0"/>
        <v>18334.760000000002</v>
      </c>
      <c r="G35" s="12">
        <f t="shared" si="1"/>
        <v>4.3426702075496908E-3</v>
      </c>
    </row>
    <row r="36" spans="2:7" ht="14.25" thickTop="1" thickBot="1" x14ac:dyDescent="0.25">
      <c r="B36" s="54"/>
      <c r="C36" s="41" t="s">
        <v>38</v>
      </c>
      <c r="D36" s="3">
        <v>45737.91</v>
      </c>
      <c r="E36" s="4">
        <v>99889.23</v>
      </c>
      <c r="F36" s="29">
        <f t="shared" si="0"/>
        <v>145627.14000000001</v>
      </c>
      <c r="G36" s="12">
        <f t="shared" si="1"/>
        <v>3.4492441803910596E-2</v>
      </c>
    </row>
    <row r="37" spans="2:7" ht="14.25" thickTop="1" thickBot="1" x14ac:dyDescent="0.25">
      <c r="B37" s="54"/>
      <c r="C37" s="41" t="s">
        <v>58</v>
      </c>
      <c r="D37" s="3">
        <v>19603.97</v>
      </c>
      <c r="E37" s="4">
        <v>27300.66</v>
      </c>
      <c r="F37" s="29">
        <f t="shared" si="0"/>
        <v>46904.630000000005</v>
      </c>
      <c r="G37" s="12">
        <f t="shared" si="1"/>
        <v>1.1109572162228545E-2</v>
      </c>
    </row>
    <row r="38" spans="2:7" ht="14.25" thickTop="1" thickBot="1" x14ac:dyDescent="0.25">
      <c r="B38" s="54"/>
      <c r="C38" s="41" t="s">
        <v>60</v>
      </c>
      <c r="D38" s="3"/>
      <c r="E38" s="4">
        <v>120220.91</v>
      </c>
      <c r="F38" s="29">
        <f t="shared" si="0"/>
        <v>120220.91</v>
      </c>
      <c r="G38" s="12">
        <f t="shared" si="1"/>
        <v>2.8474862184261623E-2</v>
      </c>
    </row>
    <row r="39" spans="2:7" ht="14.25" thickTop="1" thickBot="1" x14ac:dyDescent="0.25">
      <c r="B39" s="54"/>
      <c r="C39" s="41" t="s">
        <v>61</v>
      </c>
      <c r="D39" s="3">
        <v>61007.02</v>
      </c>
      <c r="E39" s="4">
        <v>50148.3</v>
      </c>
      <c r="F39" s="29">
        <f t="shared" si="0"/>
        <v>111155.32</v>
      </c>
      <c r="G39" s="12">
        <f t="shared" si="1"/>
        <v>2.6327636498904392E-2</v>
      </c>
    </row>
    <row r="40" spans="2:7" ht="14.25" thickTop="1" thickBot="1" x14ac:dyDescent="0.25">
      <c r="B40" s="54"/>
      <c r="C40" s="41" t="s">
        <v>63</v>
      </c>
      <c r="D40" s="3">
        <v>109831.67999999999</v>
      </c>
      <c r="E40" s="4">
        <v>55070.84</v>
      </c>
      <c r="F40" s="29">
        <f t="shared" si="0"/>
        <v>164902.51999999999</v>
      </c>
      <c r="G40" s="12">
        <f t="shared" si="1"/>
        <v>3.9057902080739913E-2</v>
      </c>
    </row>
    <row r="41" spans="2:7" ht="14.25" thickTop="1" thickBot="1" x14ac:dyDescent="0.25">
      <c r="B41" s="54"/>
      <c r="C41" s="41" t="s">
        <v>41</v>
      </c>
      <c r="D41" s="3">
        <v>72332.320000000007</v>
      </c>
      <c r="E41" s="4">
        <v>75395.78</v>
      </c>
      <c r="F41" s="29">
        <f t="shared" si="0"/>
        <v>147728.1</v>
      </c>
      <c r="G41" s="12">
        <f t="shared" si="1"/>
        <v>3.4990063610754733E-2</v>
      </c>
    </row>
    <row r="42" spans="2:7" ht="14.25" thickTop="1" thickBot="1" x14ac:dyDescent="0.25">
      <c r="B42" s="54"/>
      <c r="C42" s="41" t="s">
        <v>39</v>
      </c>
      <c r="D42" s="3">
        <v>139056.76999999999</v>
      </c>
      <c r="E42" s="4">
        <v>58924.13</v>
      </c>
      <c r="F42" s="29">
        <f t="shared" si="0"/>
        <v>197980.9</v>
      </c>
      <c r="G42" s="12">
        <f t="shared" si="1"/>
        <v>4.6892664866836242E-2</v>
      </c>
    </row>
    <row r="43" spans="2:7" ht="14.25" thickTop="1" thickBot="1" x14ac:dyDescent="0.25">
      <c r="B43" s="54"/>
      <c r="C43" s="41" t="s">
        <v>138</v>
      </c>
      <c r="D43" s="3"/>
      <c r="E43" s="4">
        <v>244</v>
      </c>
      <c r="F43" s="29">
        <f t="shared" si="0"/>
        <v>244</v>
      </c>
      <c r="G43" s="12">
        <f t="shared" si="1"/>
        <v>5.7792495273574585E-5</v>
      </c>
    </row>
    <row r="44" spans="2:7" ht="14.25" thickTop="1" thickBot="1" x14ac:dyDescent="0.25">
      <c r="B44" s="54"/>
      <c r="C44" s="41" t="s">
        <v>64</v>
      </c>
      <c r="D44" s="3"/>
      <c r="E44" s="4">
        <v>5000</v>
      </c>
      <c r="F44" s="29">
        <f t="shared" si="0"/>
        <v>5000</v>
      </c>
      <c r="G44" s="12">
        <f t="shared" si="1"/>
        <v>1.1842724441306267E-3</v>
      </c>
    </row>
    <row r="45" spans="2:7" ht="14.25" thickTop="1" thickBot="1" x14ac:dyDescent="0.25">
      <c r="B45" s="54"/>
      <c r="C45" s="41" t="s">
        <v>66</v>
      </c>
      <c r="D45" s="3"/>
      <c r="E45" s="4">
        <v>286.2</v>
      </c>
      <c r="F45" s="29">
        <f t="shared" si="0"/>
        <v>286.2</v>
      </c>
      <c r="G45" s="12">
        <f t="shared" si="1"/>
        <v>6.7787754702037077E-5</v>
      </c>
    </row>
    <row r="46" spans="2:7" ht="22.5" thickTop="1" thickBot="1" x14ac:dyDescent="0.25">
      <c r="B46" s="54"/>
      <c r="C46" s="41" t="s">
        <v>68</v>
      </c>
      <c r="D46" s="3">
        <v>30897.61</v>
      </c>
      <c r="E46" s="4">
        <v>361938.87</v>
      </c>
      <c r="F46" s="9">
        <f t="shared" si="0"/>
        <v>392836.48</v>
      </c>
      <c r="G46" s="12">
        <f t="shared" si="1"/>
        <v>9.3045083662654418E-2</v>
      </c>
    </row>
    <row r="47" spans="2:7" ht="14.25" thickTop="1" thickBot="1" x14ac:dyDescent="0.25">
      <c r="B47" s="54"/>
      <c r="C47" s="41" t="s">
        <v>104</v>
      </c>
      <c r="D47" s="3">
        <v>7431.08</v>
      </c>
      <c r="E47" s="4">
        <v>1900.81</v>
      </c>
      <c r="F47" s="29">
        <f t="shared" si="0"/>
        <v>9331.89</v>
      </c>
      <c r="G47" s="12">
        <f t="shared" si="1"/>
        <v>2.2103000357316309E-3</v>
      </c>
    </row>
    <row r="48" spans="2:7" ht="14.25" thickTop="1" thickBot="1" x14ac:dyDescent="0.25">
      <c r="B48" s="54"/>
      <c r="C48" s="41" t="s">
        <v>139</v>
      </c>
      <c r="D48" s="3">
        <v>4223.3900000000003</v>
      </c>
      <c r="E48" s="4">
        <v>16900</v>
      </c>
      <c r="F48" s="29">
        <f t="shared" si="0"/>
        <v>21123.39</v>
      </c>
      <c r="G48" s="12">
        <f t="shared" si="1"/>
        <v>5.0031697407248877E-3</v>
      </c>
    </row>
    <row r="49" spans="2:7" ht="14.25" thickTop="1" thickBot="1" x14ac:dyDescent="0.25">
      <c r="B49" s="54"/>
      <c r="C49" s="41" t="s">
        <v>71</v>
      </c>
      <c r="D49" s="3">
        <v>5116.88</v>
      </c>
      <c r="E49" s="4">
        <v>5339.28</v>
      </c>
      <c r="F49" s="29">
        <f t="shared" si="0"/>
        <v>10456.16</v>
      </c>
      <c r="G49" s="12">
        <f t="shared" si="1"/>
        <v>2.4765884318841791E-3</v>
      </c>
    </row>
    <row r="50" spans="2:7" ht="14.25" thickTop="1" thickBot="1" x14ac:dyDescent="0.25">
      <c r="B50" s="54"/>
      <c r="C50" s="41" t="s">
        <v>108</v>
      </c>
      <c r="D50" s="3"/>
      <c r="E50" s="4">
        <v>4173</v>
      </c>
      <c r="F50" s="29">
        <f t="shared" si="0"/>
        <v>4173</v>
      </c>
      <c r="G50" s="12">
        <f t="shared" si="1"/>
        <v>9.8839378187142108E-4</v>
      </c>
    </row>
    <row r="51" spans="2:7" ht="14.25" thickTop="1" thickBot="1" x14ac:dyDescent="0.25">
      <c r="B51" s="54"/>
      <c r="C51" s="41" t="s">
        <v>72</v>
      </c>
      <c r="D51" s="3">
        <v>9236.25</v>
      </c>
      <c r="E51" s="4"/>
      <c r="F51" s="29">
        <f t="shared" si="0"/>
        <v>9236.25</v>
      </c>
      <c r="G51" s="12">
        <f t="shared" si="1"/>
        <v>2.1876472724203003E-3</v>
      </c>
    </row>
    <row r="52" spans="2:7" ht="14.25" thickTop="1" thickBot="1" x14ac:dyDescent="0.25">
      <c r="B52" s="54"/>
      <c r="C52" s="41" t="s">
        <v>74</v>
      </c>
      <c r="D52" s="3">
        <v>82.18</v>
      </c>
      <c r="E52" s="4"/>
      <c r="F52" s="29">
        <f t="shared" si="0"/>
        <v>82.18</v>
      </c>
      <c r="G52" s="12">
        <f t="shared" si="1"/>
        <v>1.9464701891730984E-5</v>
      </c>
    </row>
    <row r="53" spans="2:7" ht="14.25" thickTop="1" thickBot="1" x14ac:dyDescent="0.25">
      <c r="B53" s="54"/>
      <c r="C53" s="41" t="s">
        <v>76</v>
      </c>
      <c r="D53" s="3">
        <v>25199.15</v>
      </c>
      <c r="E53" s="4">
        <v>2282</v>
      </c>
      <c r="F53" s="29">
        <f t="shared" si="0"/>
        <v>27481.15</v>
      </c>
      <c r="G53" s="12">
        <f t="shared" si="1"/>
        <v>6.5090337356040751E-3</v>
      </c>
    </row>
    <row r="54" spans="2:7" ht="14.25" thickTop="1" thickBot="1" x14ac:dyDescent="0.25">
      <c r="B54" s="54"/>
      <c r="C54" s="41" t="s">
        <v>105</v>
      </c>
      <c r="D54" s="3">
        <v>37408.53</v>
      </c>
      <c r="E54" s="4"/>
      <c r="F54" s="29">
        <f t="shared" si="0"/>
        <v>37408.53</v>
      </c>
      <c r="G54" s="12">
        <f t="shared" si="1"/>
        <v>8.8603782508867752E-3</v>
      </c>
    </row>
    <row r="55" spans="2:7" ht="14.25" thickTop="1" thickBot="1" x14ac:dyDescent="0.25">
      <c r="B55" s="54"/>
      <c r="C55" s="41" t="s">
        <v>132</v>
      </c>
      <c r="D55" s="3">
        <v>3937.74</v>
      </c>
      <c r="E55" s="4"/>
      <c r="F55" s="29">
        <f t="shared" si="0"/>
        <v>3937.74</v>
      </c>
      <c r="G55" s="12">
        <f t="shared" si="1"/>
        <v>9.3267139483018682E-4</v>
      </c>
    </row>
    <row r="56" spans="2:7" ht="14.25" thickTop="1" thickBot="1" x14ac:dyDescent="0.25">
      <c r="B56" s="54"/>
      <c r="C56" s="41" t="s">
        <v>133</v>
      </c>
      <c r="D56" s="3">
        <v>65682.559999999998</v>
      </c>
      <c r="E56" s="4"/>
      <c r="F56" s="29">
        <f t="shared" si="0"/>
        <v>65682.559999999998</v>
      </c>
      <c r="G56" s="12">
        <f t="shared" si="1"/>
        <v>1.5557209173591309E-2</v>
      </c>
    </row>
    <row r="57" spans="2:7" ht="14.25" thickTop="1" thickBot="1" x14ac:dyDescent="0.25">
      <c r="B57" s="54"/>
      <c r="C57" s="41" t="s">
        <v>77</v>
      </c>
      <c r="D57" s="3">
        <v>2232.09</v>
      </c>
      <c r="E57" s="4"/>
      <c r="F57" s="29">
        <f t="shared" si="0"/>
        <v>2232.09</v>
      </c>
      <c r="G57" s="12">
        <f t="shared" si="1"/>
        <v>5.2868053596390619E-4</v>
      </c>
    </row>
    <row r="58" spans="2:7" ht="14.25" thickTop="1" thickBot="1" x14ac:dyDescent="0.25">
      <c r="B58" s="54"/>
      <c r="C58" s="41" t="s">
        <v>141</v>
      </c>
      <c r="D58" s="3">
        <v>2108.56</v>
      </c>
      <c r="E58" s="4"/>
      <c r="F58" s="29">
        <f t="shared" si="0"/>
        <v>2108.56</v>
      </c>
      <c r="G58" s="12">
        <f t="shared" si="1"/>
        <v>4.994219009592149E-4</v>
      </c>
    </row>
    <row r="59" spans="2:7" ht="14.25" thickTop="1" thickBot="1" x14ac:dyDescent="0.25">
      <c r="B59" s="54"/>
      <c r="C59" s="41" t="s">
        <v>79</v>
      </c>
      <c r="D59" s="3">
        <v>725.7</v>
      </c>
      <c r="E59" s="4"/>
      <c r="F59" s="29">
        <f t="shared" si="0"/>
        <v>725.7</v>
      </c>
      <c r="G59" s="12">
        <f t="shared" si="1"/>
        <v>1.7188530254111918E-4</v>
      </c>
    </row>
    <row r="60" spans="2:7" ht="14.25" thickTop="1" thickBot="1" x14ac:dyDescent="0.25">
      <c r="B60" s="55"/>
      <c r="C60" s="41" t="s">
        <v>72</v>
      </c>
      <c r="D60" s="3">
        <v>804</v>
      </c>
      <c r="E60" s="4"/>
      <c r="F60" s="29">
        <f t="shared" si="0"/>
        <v>804</v>
      </c>
      <c r="G60" s="12">
        <f t="shared" si="1"/>
        <v>1.904310090162048E-4</v>
      </c>
    </row>
    <row r="61" spans="2:7" ht="22.5" thickTop="1" thickBot="1" x14ac:dyDescent="0.25">
      <c r="B61" s="41" t="s">
        <v>80</v>
      </c>
      <c r="C61" s="41" t="s">
        <v>81</v>
      </c>
      <c r="D61" s="3">
        <v>97553.39</v>
      </c>
      <c r="E61" s="4"/>
      <c r="F61" s="29">
        <f t="shared" si="0"/>
        <v>97553.39</v>
      </c>
      <c r="G61" s="12">
        <f t="shared" si="1"/>
        <v>2.3105958321705648E-2</v>
      </c>
    </row>
    <row r="62" spans="2:7" ht="22.5" thickTop="1" thickBot="1" x14ac:dyDescent="0.25">
      <c r="B62" s="41" t="s">
        <v>82</v>
      </c>
      <c r="C62" s="41" t="s">
        <v>5</v>
      </c>
      <c r="D62" s="3">
        <v>7520</v>
      </c>
      <c r="E62" s="4"/>
      <c r="F62" s="29">
        <f t="shared" si="0"/>
        <v>7520</v>
      </c>
      <c r="G62" s="12">
        <f t="shared" si="1"/>
        <v>1.7811457559724626E-3</v>
      </c>
    </row>
    <row r="63" spans="2:7" ht="14.25" thickTop="1" thickBot="1" x14ac:dyDescent="0.25">
      <c r="B63" s="50" t="s">
        <v>86</v>
      </c>
      <c r="C63" s="41" t="s">
        <v>5</v>
      </c>
      <c r="D63" s="3">
        <v>160852.42000000001</v>
      </c>
      <c r="E63" s="4"/>
      <c r="F63" s="29">
        <f t="shared" si="0"/>
        <v>160852.42000000001</v>
      </c>
      <c r="G63" s="12">
        <f t="shared" si="1"/>
        <v>3.8098617715545229E-2</v>
      </c>
    </row>
    <row r="64" spans="2:7" ht="14.25" thickTop="1" thickBot="1" x14ac:dyDescent="0.25">
      <c r="B64" s="50"/>
      <c r="C64" s="41" t="s">
        <v>38</v>
      </c>
      <c r="D64" s="3"/>
      <c r="E64" s="4">
        <v>16537</v>
      </c>
      <c r="F64" s="29">
        <f t="shared" si="0"/>
        <v>16537</v>
      </c>
      <c r="G64" s="12">
        <f t="shared" si="1"/>
        <v>3.9168626817176347E-3</v>
      </c>
    </row>
    <row r="65" spans="2:7" ht="13.5" thickTop="1" x14ac:dyDescent="0.2">
      <c r="B65" s="35"/>
      <c r="C65" s="13"/>
      <c r="D65" s="5">
        <f>SUM(D4:D64)</f>
        <v>2608109.4900000002</v>
      </c>
      <c r="E65" s="5">
        <f>SUM(E4:E64)</f>
        <v>1613891.9800000002</v>
      </c>
      <c r="F65" s="5">
        <f>SUM(F4:F64)</f>
        <v>4222001.4700000007</v>
      </c>
      <c r="G65" s="36">
        <f>SUM(G4:G64)</f>
        <v>0.99999999999999967</v>
      </c>
    </row>
  </sheetData>
  <mergeCells count="3">
    <mergeCell ref="B1:G1"/>
    <mergeCell ref="B6:B60"/>
    <mergeCell ref="B63:B64"/>
  </mergeCells>
  <conditionalFormatting sqref="G4:G64">
    <cfRule type="cellIs" dxfId="13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2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2" max="2" width="54.28515625" style="32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51" t="s">
        <v>225</v>
      </c>
      <c r="C1" s="51"/>
      <c r="D1" s="51"/>
      <c r="E1" s="51"/>
      <c r="F1" s="51"/>
      <c r="G1" s="51"/>
    </row>
    <row r="3" spans="2:7" ht="14.25" customHeight="1" thickBot="1" x14ac:dyDescent="0.25">
      <c r="B3" s="31" t="s">
        <v>90</v>
      </c>
      <c r="C3" s="14" t="s">
        <v>87</v>
      </c>
      <c r="D3" s="25" t="s">
        <v>109</v>
      </c>
      <c r="E3" s="15" t="s">
        <v>1</v>
      </c>
      <c r="F3" s="15" t="s">
        <v>88</v>
      </c>
      <c r="G3" s="15" t="s">
        <v>91</v>
      </c>
    </row>
    <row r="4" spans="2:7" ht="14.25" customHeight="1" thickTop="1" thickBot="1" x14ac:dyDescent="0.25">
      <c r="B4" s="50" t="s">
        <v>124</v>
      </c>
      <c r="C4" s="41" t="s">
        <v>4</v>
      </c>
      <c r="D4" s="3">
        <v>1993.89</v>
      </c>
      <c r="E4" s="4"/>
      <c r="F4" s="29">
        <f>SUM(D4,E4)</f>
        <v>1993.89</v>
      </c>
      <c r="G4" s="12">
        <f>F4/$F$52</f>
        <v>1.4560101059978335E-3</v>
      </c>
    </row>
    <row r="5" spans="2:7" ht="14.25" thickTop="1" thickBot="1" x14ac:dyDescent="0.25">
      <c r="B5" s="50"/>
      <c r="C5" s="41" t="s">
        <v>5</v>
      </c>
      <c r="D5" s="3">
        <v>2750</v>
      </c>
      <c r="E5" s="4"/>
      <c r="F5" s="29">
        <f t="shared" ref="F5:F51" si="0">SUM(D5,E5)</f>
        <v>2750</v>
      </c>
      <c r="G5" s="12">
        <f t="shared" ref="G5:G51" si="1">F5/$F$52</f>
        <v>2.0081487903013916E-3</v>
      </c>
    </row>
    <row r="6" spans="2:7" ht="14.25" thickTop="1" thickBot="1" x14ac:dyDescent="0.25">
      <c r="B6" s="50"/>
      <c r="C6" s="41" t="s">
        <v>6</v>
      </c>
      <c r="D6" s="3">
        <v>9800</v>
      </c>
      <c r="E6" s="4"/>
      <c r="F6" s="29">
        <f t="shared" si="0"/>
        <v>9800</v>
      </c>
      <c r="G6" s="12">
        <f t="shared" si="1"/>
        <v>7.1563120527104139E-3</v>
      </c>
    </row>
    <row r="7" spans="2:7" ht="14.25" thickTop="1" thickBot="1" x14ac:dyDescent="0.25">
      <c r="B7" s="50"/>
      <c r="C7" s="41" t="s">
        <v>10</v>
      </c>
      <c r="D7" s="3">
        <v>13385.36</v>
      </c>
      <c r="E7" s="4">
        <v>1224.0899999999999</v>
      </c>
      <c r="F7" s="29">
        <f t="shared" si="0"/>
        <v>14609.45</v>
      </c>
      <c r="G7" s="12">
        <f t="shared" si="1"/>
        <v>1.0668345216170425E-2</v>
      </c>
    </row>
    <row r="8" spans="2:7" ht="14.25" thickTop="1" thickBot="1" x14ac:dyDescent="0.25">
      <c r="B8" s="50"/>
      <c r="C8" s="41" t="s">
        <v>15</v>
      </c>
      <c r="D8" s="3"/>
      <c r="E8" s="4">
        <v>2448.71</v>
      </c>
      <c r="F8" s="29">
        <f t="shared" si="0"/>
        <v>2448.71</v>
      </c>
      <c r="G8" s="12">
        <f t="shared" si="1"/>
        <v>1.7881360088359713E-3</v>
      </c>
    </row>
    <row r="9" spans="2:7" ht="14.25" thickTop="1" thickBot="1" x14ac:dyDescent="0.25">
      <c r="B9" s="50"/>
      <c r="C9" s="41" t="s">
        <v>19</v>
      </c>
      <c r="D9" s="3">
        <v>1197.4000000000001</v>
      </c>
      <c r="E9" s="4"/>
      <c r="F9" s="29">
        <f t="shared" si="0"/>
        <v>1197.4000000000001</v>
      </c>
      <c r="G9" s="12">
        <f t="shared" si="1"/>
        <v>8.7438449509341339E-4</v>
      </c>
    </row>
    <row r="10" spans="2:7" ht="14.25" thickTop="1" thickBot="1" x14ac:dyDescent="0.25">
      <c r="B10" s="50"/>
      <c r="C10" s="41" t="s">
        <v>21</v>
      </c>
      <c r="D10" s="3">
        <v>431.36</v>
      </c>
      <c r="E10" s="4"/>
      <c r="F10" s="29">
        <f t="shared" si="0"/>
        <v>431.36</v>
      </c>
      <c r="G10" s="12">
        <f t="shared" si="1"/>
        <v>3.1499456806705761E-4</v>
      </c>
    </row>
    <row r="11" spans="2:7" ht="14.25" thickTop="1" thickBot="1" x14ac:dyDescent="0.25">
      <c r="B11" s="50"/>
      <c r="C11" s="41" t="s">
        <v>24</v>
      </c>
      <c r="D11" s="3"/>
      <c r="E11" s="4">
        <v>3097.75</v>
      </c>
      <c r="F11" s="29">
        <f t="shared" si="0"/>
        <v>3097.75</v>
      </c>
      <c r="G11" s="12">
        <f t="shared" si="1"/>
        <v>2.2620883327840497E-3</v>
      </c>
    </row>
    <row r="12" spans="2:7" ht="14.25" thickTop="1" thickBot="1" x14ac:dyDescent="0.25">
      <c r="B12" s="50"/>
      <c r="C12" s="41" t="s">
        <v>26</v>
      </c>
      <c r="D12" s="3">
        <v>4014.9</v>
      </c>
      <c r="E12" s="4"/>
      <c r="F12" s="29">
        <f t="shared" si="0"/>
        <v>4014.9</v>
      </c>
      <c r="G12" s="12">
        <f t="shared" si="1"/>
        <v>2.9318242102476574E-3</v>
      </c>
    </row>
    <row r="13" spans="2:7" ht="14.25" thickTop="1" thickBot="1" x14ac:dyDescent="0.25">
      <c r="B13" s="50"/>
      <c r="C13" s="41" t="s">
        <v>28</v>
      </c>
      <c r="D13" s="3">
        <v>26218.400000000001</v>
      </c>
      <c r="E13" s="4"/>
      <c r="F13" s="29">
        <f t="shared" si="0"/>
        <v>26218.400000000001</v>
      </c>
      <c r="G13" s="12">
        <f t="shared" si="1"/>
        <v>1.9145617543141095E-2</v>
      </c>
    </row>
    <row r="14" spans="2:7" ht="14.25" thickTop="1" thickBot="1" x14ac:dyDescent="0.25">
      <c r="B14" s="50"/>
      <c r="C14" s="41" t="s">
        <v>29</v>
      </c>
      <c r="D14" s="3"/>
      <c r="E14" s="4">
        <v>4904.92</v>
      </c>
      <c r="F14" s="29">
        <f t="shared" si="0"/>
        <v>4904.92</v>
      </c>
      <c r="G14" s="12">
        <f t="shared" si="1"/>
        <v>3.5817487871000375E-3</v>
      </c>
    </row>
    <row r="15" spans="2:7" ht="14.25" thickTop="1" thickBot="1" x14ac:dyDescent="0.25">
      <c r="B15" s="50"/>
      <c r="C15" s="41" t="s">
        <v>31</v>
      </c>
      <c r="D15" s="3">
        <v>333</v>
      </c>
      <c r="E15" s="4"/>
      <c r="F15" s="29">
        <f t="shared" si="0"/>
        <v>333</v>
      </c>
      <c r="G15" s="12">
        <f t="shared" si="1"/>
        <v>2.431685626074049E-4</v>
      </c>
    </row>
    <row r="16" spans="2:7" ht="14.25" thickTop="1" thickBot="1" x14ac:dyDescent="0.25">
      <c r="B16" s="50"/>
      <c r="C16" s="41" t="s">
        <v>33</v>
      </c>
      <c r="D16" s="3">
        <v>354</v>
      </c>
      <c r="E16" s="4"/>
      <c r="F16" s="29">
        <f t="shared" si="0"/>
        <v>354</v>
      </c>
      <c r="G16" s="12">
        <f t="shared" si="1"/>
        <v>2.5850351700607005E-4</v>
      </c>
    </row>
    <row r="17" spans="2:7" ht="14.25" thickTop="1" thickBot="1" x14ac:dyDescent="0.25">
      <c r="B17" s="50"/>
      <c r="C17" s="41" t="s">
        <v>40</v>
      </c>
      <c r="D17" s="3">
        <v>109347.72</v>
      </c>
      <c r="E17" s="4">
        <v>29022.29</v>
      </c>
      <c r="F17" s="9">
        <f t="shared" si="0"/>
        <v>138370.01</v>
      </c>
      <c r="G17" s="12">
        <f t="shared" si="1"/>
        <v>0.10104275207108782</v>
      </c>
    </row>
    <row r="18" spans="2:7" ht="14.25" thickTop="1" thickBot="1" x14ac:dyDescent="0.25">
      <c r="B18" s="50"/>
      <c r="C18" s="41" t="s">
        <v>41</v>
      </c>
      <c r="D18" s="3">
        <v>212604.69</v>
      </c>
      <c r="E18" s="4">
        <v>74328.259999999995</v>
      </c>
      <c r="F18" s="9">
        <f t="shared" si="0"/>
        <v>286932.95</v>
      </c>
      <c r="G18" s="12">
        <f t="shared" si="1"/>
        <v>0.20952874779640354</v>
      </c>
    </row>
    <row r="19" spans="2:7" ht="14.25" thickTop="1" thickBot="1" x14ac:dyDescent="0.25">
      <c r="B19" s="50"/>
      <c r="C19" s="41" t="s">
        <v>42</v>
      </c>
      <c r="D19" s="3">
        <v>153526.38</v>
      </c>
      <c r="E19" s="4">
        <v>43864.68</v>
      </c>
      <c r="F19" s="9">
        <f t="shared" si="0"/>
        <v>197391.06</v>
      </c>
      <c r="G19" s="12">
        <f t="shared" si="1"/>
        <v>0.14414204303829434</v>
      </c>
    </row>
    <row r="20" spans="2:7" ht="14.25" thickTop="1" thickBot="1" x14ac:dyDescent="0.25">
      <c r="B20" s="50"/>
      <c r="C20" s="41" t="s">
        <v>44</v>
      </c>
      <c r="D20" s="3"/>
      <c r="E20" s="4">
        <v>4921.78</v>
      </c>
      <c r="F20" s="29">
        <f t="shared" si="0"/>
        <v>4921.78</v>
      </c>
      <c r="G20" s="12">
        <f t="shared" si="1"/>
        <v>3.594060564774394E-3</v>
      </c>
    </row>
    <row r="21" spans="2:7" ht="14.25" thickTop="1" thickBot="1" x14ac:dyDescent="0.25">
      <c r="B21" s="50"/>
      <c r="C21" s="41" t="s">
        <v>101</v>
      </c>
      <c r="D21" s="3"/>
      <c r="E21" s="4">
        <v>404.6</v>
      </c>
      <c r="F21" s="29">
        <f t="shared" si="0"/>
        <v>404.6</v>
      </c>
      <c r="G21" s="12">
        <f t="shared" si="1"/>
        <v>2.9545345474761569E-4</v>
      </c>
    </row>
    <row r="22" spans="2:7" ht="14.25" thickTop="1" thickBot="1" x14ac:dyDescent="0.25">
      <c r="B22" s="50"/>
      <c r="C22" s="41" t="s">
        <v>37</v>
      </c>
      <c r="D22" s="3">
        <v>2000</v>
      </c>
      <c r="E22" s="4">
        <v>4126.12</v>
      </c>
      <c r="F22" s="29">
        <f t="shared" si="0"/>
        <v>6126.12</v>
      </c>
      <c r="G22" s="12">
        <f t="shared" si="1"/>
        <v>4.4735128971786046E-3</v>
      </c>
    </row>
    <row r="23" spans="2:7" ht="14.25" thickTop="1" thickBot="1" x14ac:dyDescent="0.25">
      <c r="B23" s="50"/>
      <c r="C23" s="41" t="s">
        <v>46</v>
      </c>
      <c r="D23" s="3"/>
      <c r="E23" s="4">
        <v>2131.84</v>
      </c>
      <c r="F23" s="29">
        <f t="shared" si="0"/>
        <v>2131.84</v>
      </c>
      <c r="G23" s="12">
        <f t="shared" si="1"/>
        <v>1.5567461516785889E-3</v>
      </c>
    </row>
    <row r="24" spans="2:7" ht="14.25" thickTop="1" thickBot="1" x14ac:dyDescent="0.25">
      <c r="B24" s="50"/>
      <c r="C24" s="41" t="s">
        <v>48</v>
      </c>
      <c r="D24" s="3">
        <v>2725.35</v>
      </c>
      <c r="E24" s="4">
        <v>132215.07999999999</v>
      </c>
      <c r="F24" s="9">
        <f t="shared" si="0"/>
        <v>134940.43</v>
      </c>
      <c r="G24" s="12">
        <f t="shared" si="1"/>
        <v>9.8538349551727134E-2</v>
      </c>
    </row>
    <row r="25" spans="2:7" ht="14.25" thickTop="1" thickBot="1" x14ac:dyDescent="0.25">
      <c r="B25" s="50"/>
      <c r="C25" s="41" t="s">
        <v>49</v>
      </c>
      <c r="D25" s="3">
        <v>6028.67</v>
      </c>
      <c r="E25" s="4">
        <v>723.66</v>
      </c>
      <c r="F25" s="29">
        <f t="shared" si="0"/>
        <v>6752.33</v>
      </c>
      <c r="G25" s="12">
        <f t="shared" si="1"/>
        <v>4.9307939349875624E-3</v>
      </c>
    </row>
    <row r="26" spans="2:7" ht="14.25" thickTop="1" thickBot="1" x14ac:dyDescent="0.25">
      <c r="B26" s="50"/>
      <c r="C26" s="41" t="s">
        <v>52</v>
      </c>
      <c r="D26" s="3"/>
      <c r="E26" s="4">
        <v>3952.19</v>
      </c>
      <c r="F26" s="29">
        <f t="shared" si="0"/>
        <v>3952.19</v>
      </c>
      <c r="G26" s="12">
        <f t="shared" si="1"/>
        <v>2.8860311154695483E-3</v>
      </c>
    </row>
    <row r="27" spans="2:7" ht="14.25" thickTop="1" thickBot="1" x14ac:dyDescent="0.25">
      <c r="B27" s="50"/>
      <c r="C27" s="41" t="s">
        <v>54</v>
      </c>
      <c r="D27" s="3">
        <v>2000</v>
      </c>
      <c r="E27" s="4"/>
      <c r="F27" s="29">
        <f t="shared" si="0"/>
        <v>2000</v>
      </c>
      <c r="G27" s="12">
        <f t="shared" si="1"/>
        <v>1.4604718474919213E-3</v>
      </c>
    </row>
    <row r="28" spans="2:7" ht="14.25" thickTop="1" thickBot="1" x14ac:dyDescent="0.25">
      <c r="B28" s="50"/>
      <c r="C28" s="41" t="s">
        <v>55</v>
      </c>
      <c r="D28" s="3">
        <v>144798.59</v>
      </c>
      <c r="E28" s="4">
        <v>33042.080000000002</v>
      </c>
      <c r="F28" s="9">
        <f t="shared" si="0"/>
        <v>177840.66999999998</v>
      </c>
      <c r="G28" s="12">
        <f t="shared" si="1"/>
        <v>0.12986564593705055</v>
      </c>
    </row>
    <row r="29" spans="2:7" ht="14.25" thickTop="1" thickBot="1" x14ac:dyDescent="0.25">
      <c r="B29" s="50"/>
      <c r="C29" s="41" t="s">
        <v>57</v>
      </c>
      <c r="D29" s="3">
        <v>1124.19</v>
      </c>
      <c r="E29" s="4">
        <v>1418.07</v>
      </c>
      <c r="F29" s="29">
        <f t="shared" si="0"/>
        <v>2542.2600000000002</v>
      </c>
      <c r="G29" s="12">
        <f t="shared" si="1"/>
        <v>1.8564495795024062E-3</v>
      </c>
    </row>
    <row r="30" spans="2:7" ht="14.25" thickTop="1" thickBot="1" x14ac:dyDescent="0.25">
      <c r="B30" s="50"/>
      <c r="C30" s="41" t="s">
        <v>58</v>
      </c>
      <c r="D30" s="3">
        <v>2600.17</v>
      </c>
      <c r="E30" s="4">
        <v>3478.72</v>
      </c>
      <c r="F30" s="29">
        <f t="shared" si="0"/>
        <v>6078.8899999999994</v>
      </c>
      <c r="G30" s="12">
        <f t="shared" si="1"/>
        <v>4.4390238545000821E-3</v>
      </c>
    </row>
    <row r="31" spans="2:7" ht="14.25" thickTop="1" thickBot="1" x14ac:dyDescent="0.25">
      <c r="B31" s="50"/>
      <c r="C31" s="41" t="s">
        <v>59</v>
      </c>
      <c r="D31" s="3"/>
      <c r="E31" s="4">
        <v>294</v>
      </c>
      <c r="F31" s="29">
        <f t="shared" si="0"/>
        <v>294</v>
      </c>
      <c r="G31" s="12">
        <f t="shared" si="1"/>
        <v>2.1468936158131242E-4</v>
      </c>
    </row>
    <row r="32" spans="2:7" ht="14.25" thickTop="1" thickBot="1" x14ac:dyDescent="0.25">
      <c r="B32" s="50"/>
      <c r="C32" s="41" t="s">
        <v>60</v>
      </c>
      <c r="D32" s="3"/>
      <c r="E32" s="4">
        <v>3500</v>
      </c>
      <c r="F32" s="29">
        <f t="shared" si="0"/>
        <v>3500</v>
      </c>
      <c r="G32" s="12">
        <f t="shared" si="1"/>
        <v>2.5558257331108622E-3</v>
      </c>
    </row>
    <row r="33" spans="2:7" ht="14.25" thickTop="1" thickBot="1" x14ac:dyDescent="0.25">
      <c r="B33" s="50"/>
      <c r="C33" s="41" t="s">
        <v>61</v>
      </c>
      <c r="D33" s="3">
        <v>5055.5200000000004</v>
      </c>
      <c r="E33" s="4"/>
      <c r="F33" s="29">
        <f t="shared" si="0"/>
        <v>5055.5200000000004</v>
      </c>
      <c r="G33" s="12">
        <f t="shared" si="1"/>
        <v>3.6917223172161793E-3</v>
      </c>
    </row>
    <row r="34" spans="2:7" ht="14.25" thickTop="1" thickBot="1" x14ac:dyDescent="0.25">
      <c r="B34" s="50"/>
      <c r="C34" s="41" t="s">
        <v>41</v>
      </c>
      <c r="D34" s="3"/>
      <c r="E34" s="4">
        <v>67.84</v>
      </c>
      <c r="F34" s="29">
        <f t="shared" si="0"/>
        <v>67.84</v>
      </c>
      <c r="G34" s="12">
        <f t="shared" si="1"/>
        <v>4.9539205066925973E-5</v>
      </c>
    </row>
    <row r="35" spans="2:7" ht="14.25" thickTop="1" thickBot="1" x14ac:dyDescent="0.25">
      <c r="B35" s="50"/>
      <c r="C35" s="41" t="s">
        <v>69</v>
      </c>
      <c r="D35" s="3">
        <v>17441.13</v>
      </c>
      <c r="E35" s="4">
        <v>4983.18</v>
      </c>
      <c r="F35" s="29">
        <f t="shared" si="0"/>
        <v>22424.31</v>
      </c>
      <c r="G35" s="12">
        <f t="shared" si="1"/>
        <v>1.6375036727215783E-2</v>
      </c>
    </row>
    <row r="36" spans="2:7" ht="14.25" thickTop="1" thickBot="1" x14ac:dyDescent="0.25">
      <c r="B36" s="50"/>
      <c r="C36" s="41" t="s">
        <v>71</v>
      </c>
      <c r="D36" s="3">
        <v>1193.96</v>
      </c>
      <c r="E36" s="4">
        <v>8317.1</v>
      </c>
      <c r="F36" s="29">
        <f t="shared" si="0"/>
        <v>9511.0600000000013</v>
      </c>
      <c r="G36" s="12">
        <f t="shared" si="1"/>
        <v>6.9453176849032577E-3</v>
      </c>
    </row>
    <row r="37" spans="2:7" ht="14.25" thickTop="1" thickBot="1" x14ac:dyDescent="0.25">
      <c r="B37" s="50"/>
      <c r="C37" s="41" t="s">
        <v>72</v>
      </c>
      <c r="D37" s="3">
        <v>275.51</v>
      </c>
      <c r="E37" s="4"/>
      <c r="F37" s="29">
        <f t="shared" si="0"/>
        <v>275.51</v>
      </c>
      <c r="G37" s="12">
        <f t="shared" si="1"/>
        <v>2.0118729935124962E-4</v>
      </c>
    </row>
    <row r="38" spans="2:7" ht="14.25" thickTop="1" thickBot="1" x14ac:dyDescent="0.25">
      <c r="B38" s="50"/>
      <c r="C38" s="41" t="s">
        <v>140</v>
      </c>
      <c r="D38" s="3">
        <v>1611.06</v>
      </c>
      <c r="E38" s="4"/>
      <c r="F38" s="29">
        <f t="shared" si="0"/>
        <v>1611.06</v>
      </c>
      <c r="G38" s="12">
        <f t="shared" si="1"/>
        <v>1.1764538873101672E-3</v>
      </c>
    </row>
    <row r="39" spans="2:7" ht="14.25" thickTop="1" thickBot="1" x14ac:dyDescent="0.25">
      <c r="B39" s="50"/>
      <c r="C39" s="41" t="s">
        <v>74</v>
      </c>
      <c r="D39" s="3">
        <v>362.06</v>
      </c>
      <c r="E39" s="4"/>
      <c r="F39" s="29">
        <f t="shared" si="0"/>
        <v>362.06</v>
      </c>
      <c r="G39" s="12">
        <f t="shared" si="1"/>
        <v>2.6438921855146254E-4</v>
      </c>
    </row>
    <row r="40" spans="2:7" ht="14.25" thickTop="1" thickBot="1" x14ac:dyDescent="0.25">
      <c r="B40" s="50"/>
      <c r="C40" s="41" t="s">
        <v>105</v>
      </c>
      <c r="D40" s="3">
        <v>6486.48</v>
      </c>
      <c r="E40" s="4"/>
      <c r="F40" s="29">
        <f t="shared" si="0"/>
        <v>6486.48</v>
      </c>
      <c r="G40" s="12">
        <f t="shared" si="1"/>
        <v>4.7366607146596988E-3</v>
      </c>
    </row>
    <row r="41" spans="2:7" ht="14.25" thickTop="1" thickBot="1" x14ac:dyDescent="0.25">
      <c r="B41" s="50"/>
      <c r="C41" s="41" t="s">
        <v>79</v>
      </c>
      <c r="D41" s="3">
        <v>293.89999999999998</v>
      </c>
      <c r="E41" s="4"/>
      <c r="F41" s="29">
        <f t="shared" si="0"/>
        <v>293.89999999999998</v>
      </c>
      <c r="G41" s="12">
        <f t="shared" si="1"/>
        <v>2.1461633798893783E-4</v>
      </c>
    </row>
    <row r="42" spans="2:7" ht="14.25" thickTop="1" thickBot="1" x14ac:dyDescent="0.25">
      <c r="B42" s="50"/>
      <c r="C42" s="41" t="s">
        <v>66</v>
      </c>
      <c r="D42" s="3"/>
      <c r="E42" s="4">
        <v>11000</v>
      </c>
      <c r="F42" s="29">
        <f t="shared" si="0"/>
        <v>11000</v>
      </c>
      <c r="G42" s="12">
        <f t="shared" si="1"/>
        <v>8.0325951612055663E-3</v>
      </c>
    </row>
    <row r="43" spans="2:7" ht="14.25" thickTop="1" thickBot="1" x14ac:dyDescent="0.25">
      <c r="B43" s="50"/>
      <c r="C43" s="41" t="s">
        <v>73</v>
      </c>
      <c r="D43" s="3"/>
      <c r="E43" s="4">
        <v>135.79</v>
      </c>
      <c r="F43" s="29">
        <f t="shared" si="0"/>
        <v>135.79</v>
      </c>
      <c r="G43" s="12">
        <f t="shared" si="1"/>
        <v>9.9158736085463986E-5</v>
      </c>
    </row>
    <row r="44" spans="2:7" ht="14.25" thickTop="1" thickBot="1" x14ac:dyDescent="0.25">
      <c r="B44" s="50"/>
      <c r="C44" s="41" t="s">
        <v>140</v>
      </c>
      <c r="D44" s="3">
        <v>80.5</v>
      </c>
      <c r="E44" s="4"/>
      <c r="F44" s="29">
        <f t="shared" si="0"/>
        <v>80.5</v>
      </c>
      <c r="G44" s="12">
        <f t="shared" si="1"/>
        <v>5.8783991861549832E-5</v>
      </c>
    </row>
    <row r="45" spans="2:7" ht="14.25" thickTop="1" thickBot="1" x14ac:dyDescent="0.25">
      <c r="B45" s="50"/>
      <c r="C45" s="41" t="s">
        <v>74</v>
      </c>
      <c r="D45" s="3">
        <v>9.49</v>
      </c>
      <c r="E45" s="4"/>
      <c r="F45" s="29">
        <f t="shared" si="0"/>
        <v>9.49</v>
      </c>
      <c r="G45" s="12">
        <f t="shared" si="1"/>
        <v>6.9299389163491669E-6</v>
      </c>
    </row>
    <row r="46" spans="2:7" ht="14.25" thickTop="1" thickBot="1" x14ac:dyDescent="0.25">
      <c r="B46" s="50" t="s">
        <v>82</v>
      </c>
      <c r="C46" s="41" t="s">
        <v>5</v>
      </c>
      <c r="D46" s="3">
        <v>134518.6</v>
      </c>
      <c r="E46" s="4"/>
      <c r="F46" s="9">
        <f t="shared" si="0"/>
        <v>134518.6</v>
      </c>
      <c r="G46" s="12">
        <f t="shared" si="1"/>
        <v>9.8230314132013385E-2</v>
      </c>
    </row>
    <row r="47" spans="2:7" ht="14.25" thickTop="1" thickBot="1" x14ac:dyDescent="0.25">
      <c r="B47" s="50"/>
      <c r="C47" s="41" t="s">
        <v>21</v>
      </c>
      <c r="D47" s="3"/>
      <c r="E47" s="4">
        <v>2035</v>
      </c>
      <c r="F47" s="29">
        <f t="shared" si="0"/>
        <v>2035</v>
      </c>
      <c r="G47" s="12">
        <f t="shared" si="1"/>
        <v>1.48603010482303E-3</v>
      </c>
    </row>
    <row r="48" spans="2:7" ht="14.25" thickTop="1" thickBot="1" x14ac:dyDescent="0.25">
      <c r="B48" s="50"/>
      <c r="C48" s="41" t="s">
        <v>22</v>
      </c>
      <c r="D48" s="3"/>
      <c r="E48" s="4">
        <v>64.05</v>
      </c>
      <c r="F48" s="29">
        <f t="shared" si="0"/>
        <v>64.05</v>
      </c>
      <c r="G48" s="12">
        <f t="shared" si="1"/>
        <v>4.6771610915928776E-5</v>
      </c>
    </row>
    <row r="49" spans="2:7" ht="14.25" thickTop="1" thickBot="1" x14ac:dyDescent="0.25">
      <c r="B49" s="50"/>
      <c r="C49" s="41" t="s">
        <v>27</v>
      </c>
      <c r="D49" s="3"/>
      <c r="E49" s="4">
        <v>1269.8</v>
      </c>
      <c r="F49" s="29">
        <f t="shared" si="0"/>
        <v>1269.8</v>
      </c>
      <c r="G49" s="12">
        <f t="shared" si="1"/>
        <v>9.2725357597262079E-4</v>
      </c>
    </row>
    <row r="50" spans="2:7" ht="14.25" thickTop="1" thickBot="1" x14ac:dyDescent="0.25">
      <c r="B50" s="50"/>
      <c r="C50" s="41" t="s">
        <v>54</v>
      </c>
      <c r="D50" s="3">
        <v>85434.15</v>
      </c>
      <c r="E50" s="4"/>
      <c r="F50" s="9">
        <f t="shared" si="0"/>
        <v>85434.15</v>
      </c>
      <c r="G50" s="12">
        <f t="shared" si="1"/>
        <v>6.2387085444700958E-2</v>
      </c>
    </row>
    <row r="51" spans="2:7" ht="14.25" thickTop="1" thickBot="1" x14ac:dyDescent="0.25">
      <c r="B51" s="50"/>
      <c r="C51" s="41" t="s">
        <v>55</v>
      </c>
      <c r="D51" s="3"/>
      <c r="E51" s="4">
        <v>42452.41</v>
      </c>
      <c r="F51" s="29">
        <f t="shared" si="0"/>
        <v>42452.41</v>
      </c>
      <c r="G51" s="12">
        <f t="shared" si="1"/>
        <v>3.1000274831592258E-2</v>
      </c>
    </row>
    <row r="52" spans="2:7" ht="13.5" thickTop="1" x14ac:dyDescent="0.2">
      <c r="B52" s="35"/>
      <c r="C52" s="13"/>
      <c r="D52" s="5">
        <f>SUM(D4:D51)</f>
        <v>949996.43</v>
      </c>
      <c r="E52" s="5">
        <f>SUM(E4:E51)</f>
        <v>419424.00999999989</v>
      </c>
      <c r="F52" s="5">
        <f>SUM(F4:F51)</f>
        <v>1369420.4400000002</v>
      </c>
      <c r="G52" s="36">
        <f>SUM(G4:G51)</f>
        <v>0.99999999999999978</v>
      </c>
    </row>
  </sheetData>
  <mergeCells count="3">
    <mergeCell ref="B1:G1"/>
    <mergeCell ref="B4:B45"/>
    <mergeCell ref="B46:B51"/>
  </mergeCells>
  <conditionalFormatting sqref="G4:G51">
    <cfRule type="cellIs" dxfId="12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6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2" max="2" width="54.28515625" style="32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51" t="s">
        <v>225</v>
      </c>
      <c r="C1" s="51"/>
      <c r="D1" s="51"/>
      <c r="E1" s="51"/>
      <c r="F1" s="51"/>
      <c r="G1" s="51"/>
    </row>
    <row r="3" spans="2:7" ht="14.25" customHeight="1" thickBot="1" x14ac:dyDescent="0.25">
      <c r="B3" s="31" t="s">
        <v>90</v>
      </c>
      <c r="C3" s="14" t="s">
        <v>87</v>
      </c>
      <c r="D3" s="25" t="s">
        <v>109</v>
      </c>
      <c r="E3" s="15" t="s">
        <v>1</v>
      </c>
      <c r="F3" s="15" t="s">
        <v>88</v>
      </c>
      <c r="G3" s="15" t="s">
        <v>91</v>
      </c>
    </row>
    <row r="4" spans="2:7" ht="14.25" customHeight="1" thickTop="1" thickBot="1" x14ac:dyDescent="0.25">
      <c r="B4" s="50" t="s">
        <v>124</v>
      </c>
      <c r="C4" s="41" t="s">
        <v>4</v>
      </c>
      <c r="D4" s="3">
        <v>3032.75</v>
      </c>
      <c r="E4" s="4"/>
      <c r="F4" s="29">
        <f>SUM(D4,E4)</f>
        <v>3032.75</v>
      </c>
      <c r="G4" s="12">
        <f>F4/$F$56</f>
        <v>7.7131775789022919E-4</v>
      </c>
    </row>
    <row r="5" spans="2:7" ht="14.25" thickTop="1" thickBot="1" x14ac:dyDescent="0.25">
      <c r="B5" s="50"/>
      <c r="C5" s="41" t="s">
        <v>5</v>
      </c>
      <c r="D5" s="3">
        <v>56600</v>
      </c>
      <c r="E5" s="4"/>
      <c r="F5" s="29">
        <f t="shared" ref="F5:F55" si="0">SUM(D5,E5)</f>
        <v>56600</v>
      </c>
      <c r="G5" s="12">
        <f t="shared" ref="G5:G55" si="1">F5/$F$56</f>
        <v>1.4395049079741809E-2</v>
      </c>
    </row>
    <row r="6" spans="2:7" ht="14.25" thickTop="1" thickBot="1" x14ac:dyDescent="0.25">
      <c r="B6" s="50"/>
      <c r="C6" s="41" t="s">
        <v>7</v>
      </c>
      <c r="D6" s="3">
        <v>21891.87</v>
      </c>
      <c r="E6" s="4"/>
      <c r="F6" s="29">
        <f t="shared" si="0"/>
        <v>21891.87</v>
      </c>
      <c r="G6" s="12">
        <f t="shared" si="1"/>
        <v>5.5677481112601998E-3</v>
      </c>
    </row>
    <row r="7" spans="2:7" ht="14.25" thickTop="1" thickBot="1" x14ac:dyDescent="0.25">
      <c r="B7" s="50"/>
      <c r="C7" s="41" t="s">
        <v>97</v>
      </c>
      <c r="D7" s="3"/>
      <c r="E7" s="4">
        <v>2934.03</v>
      </c>
      <c r="F7" s="29">
        <f t="shared" si="0"/>
        <v>2934.03</v>
      </c>
      <c r="G7" s="12">
        <f t="shared" si="1"/>
        <v>7.4621035073206467E-4</v>
      </c>
    </row>
    <row r="8" spans="2:7" ht="14.25" thickTop="1" thickBot="1" x14ac:dyDescent="0.25">
      <c r="B8" s="50"/>
      <c r="C8" s="41" t="s">
        <v>9</v>
      </c>
      <c r="D8" s="3"/>
      <c r="E8" s="4">
        <v>1700</v>
      </c>
      <c r="F8" s="29">
        <f t="shared" si="0"/>
        <v>1700</v>
      </c>
      <c r="G8" s="12">
        <f t="shared" si="1"/>
        <v>4.3236013137033699E-4</v>
      </c>
    </row>
    <row r="9" spans="2:7" ht="14.25" thickTop="1" thickBot="1" x14ac:dyDescent="0.25">
      <c r="B9" s="50"/>
      <c r="C9" s="41" t="s">
        <v>10</v>
      </c>
      <c r="D9" s="3">
        <v>46180</v>
      </c>
      <c r="E9" s="4">
        <v>10572.5</v>
      </c>
      <c r="F9" s="29">
        <f t="shared" si="0"/>
        <v>56752.5</v>
      </c>
      <c r="G9" s="12">
        <f t="shared" si="1"/>
        <v>1.4433834326820619E-2</v>
      </c>
    </row>
    <row r="10" spans="2:7" ht="14.25" thickTop="1" thickBot="1" x14ac:dyDescent="0.25">
      <c r="B10" s="50"/>
      <c r="C10" s="41" t="s">
        <v>11</v>
      </c>
      <c r="D10" s="3"/>
      <c r="E10" s="4">
        <v>444.9</v>
      </c>
      <c r="F10" s="29">
        <f t="shared" si="0"/>
        <v>444.9</v>
      </c>
      <c r="G10" s="12">
        <f t="shared" si="1"/>
        <v>1.131511896745076E-4</v>
      </c>
    </row>
    <row r="11" spans="2:7" ht="14.25" thickTop="1" thickBot="1" x14ac:dyDescent="0.25">
      <c r="B11" s="50"/>
      <c r="C11" s="41" t="s">
        <v>15</v>
      </c>
      <c r="D11" s="3"/>
      <c r="E11" s="4">
        <v>1454.54</v>
      </c>
      <c r="F11" s="29">
        <f t="shared" si="0"/>
        <v>1454.54</v>
      </c>
      <c r="G11" s="12">
        <f t="shared" si="1"/>
        <v>3.6993241499024118E-4</v>
      </c>
    </row>
    <row r="12" spans="2:7" ht="14.25" thickTop="1" thickBot="1" x14ac:dyDescent="0.25">
      <c r="B12" s="50"/>
      <c r="C12" s="41" t="s">
        <v>17</v>
      </c>
      <c r="D12" s="3"/>
      <c r="E12" s="4">
        <v>5350.82</v>
      </c>
      <c r="F12" s="29">
        <f t="shared" si="0"/>
        <v>5350.82</v>
      </c>
      <c r="G12" s="12">
        <f t="shared" si="1"/>
        <v>1.3608713165523686E-3</v>
      </c>
    </row>
    <row r="13" spans="2:7" ht="14.25" thickTop="1" thickBot="1" x14ac:dyDescent="0.25">
      <c r="B13" s="50"/>
      <c r="C13" s="41" t="s">
        <v>18</v>
      </c>
      <c r="D13" s="3">
        <v>12105.78</v>
      </c>
      <c r="E13" s="4">
        <v>10830.72</v>
      </c>
      <c r="F13" s="29">
        <f t="shared" si="0"/>
        <v>22936.5</v>
      </c>
      <c r="G13" s="12">
        <f t="shared" si="1"/>
        <v>5.8334283253974909E-3</v>
      </c>
    </row>
    <row r="14" spans="2:7" ht="14.25" thickTop="1" thickBot="1" x14ac:dyDescent="0.25">
      <c r="B14" s="50"/>
      <c r="C14" s="41" t="s">
        <v>19</v>
      </c>
      <c r="D14" s="3"/>
      <c r="E14" s="4">
        <v>428.25</v>
      </c>
      <c r="F14" s="29">
        <f t="shared" si="0"/>
        <v>428.25</v>
      </c>
      <c r="G14" s="12">
        <f t="shared" si="1"/>
        <v>1.0891660368196872E-4</v>
      </c>
    </row>
    <row r="15" spans="2:7" ht="14.25" thickTop="1" thickBot="1" x14ac:dyDescent="0.25">
      <c r="B15" s="50"/>
      <c r="C15" s="41" t="s">
        <v>20</v>
      </c>
      <c r="D15" s="3">
        <v>2230.3000000000002</v>
      </c>
      <c r="E15" s="4">
        <v>4274.0600000000004</v>
      </c>
      <c r="F15" s="29">
        <f t="shared" si="0"/>
        <v>6504.3600000000006</v>
      </c>
      <c r="G15" s="12">
        <f t="shared" si="1"/>
        <v>1.6542505553411562E-3</v>
      </c>
    </row>
    <row r="16" spans="2:7" ht="14.25" thickTop="1" thickBot="1" x14ac:dyDescent="0.25">
      <c r="B16" s="50"/>
      <c r="C16" s="41" t="s">
        <v>142</v>
      </c>
      <c r="D16" s="3"/>
      <c r="E16" s="4">
        <v>4970</v>
      </c>
      <c r="F16" s="29">
        <f t="shared" si="0"/>
        <v>4970</v>
      </c>
      <c r="G16" s="12">
        <f t="shared" si="1"/>
        <v>1.2640175605356323E-3</v>
      </c>
    </row>
    <row r="17" spans="2:7" ht="14.25" thickTop="1" thickBot="1" x14ac:dyDescent="0.25">
      <c r="B17" s="50"/>
      <c r="C17" s="41" t="s">
        <v>24</v>
      </c>
      <c r="D17" s="3">
        <v>5275.4</v>
      </c>
      <c r="E17" s="4">
        <v>6978</v>
      </c>
      <c r="F17" s="29">
        <f t="shared" si="0"/>
        <v>12253.4</v>
      </c>
      <c r="G17" s="12">
        <f t="shared" si="1"/>
        <v>3.1164009610195808E-3</v>
      </c>
    </row>
    <row r="18" spans="2:7" ht="14.25" thickTop="1" thickBot="1" x14ac:dyDescent="0.25">
      <c r="B18" s="50"/>
      <c r="C18" s="41" t="s">
        <v>26</v>
      </c>
      <c r="D18" s="3"/>
      <c r="E18" s="4">
        <v>2716.25</v>
      </c>
      <c r="F18" s="29">
        <f t="shared" si="0"/>
        <v>2716.25</v>
      </c>
      <c r="G18" s="12">
        <f t="shared" si="1"/>
        <v>6.9082247460863408E-4</v>
      </c>
    </row>
    <row r="19" spans="2:7" ht="14.25" thickTop="1" thickBot="1" x14ac:dyDescent="0.25">
      <c r="B19" s="50"/>
      <c r="C19" s="41" t="s">
        <v>28</v>
      </c>
      <c r="D19" s="3">
        <v>65179.49</v>
      </c>
      <c r="E19" s="4">
        <v>19914.63</v>
      </c>
      <c r="F19" s="29">
        <f t="shared" si="0"/>
        <v>85094.12</v>
      </c>
      <c r="G19" s="12">
        <f t="shared" si="1"/>
        <v>2.1641944060025425E-2</v>
      </c>
    </row>
    <row r="20" spans="2:7" ht="14.25" thickTop="1" thickBot="1" x14ac:dyDescent="0.25">
      <c r="B20" s="50"/>
      <c r="C20" s="41" t="s">
        <v>29</v>
      </c>
      <c r="D20" s="3"/>
      <c r="E20" s="4">
        <v>6909.65</v>
      </c>
      <c r="F20" s="29">
        <f t="shared" si="0"/>
        <v>6909.65</v>
      </c>
      <c r="G20" s="12">
        <f t="shared" si="1"/>
        <v>1.7573277539547347E-3</v>
      </c>
    </row>
    <row r="21" spans="2:7" ht="14.25" thickTop="1" thickBot="1" x14ac:dyDescent="0.25">
      <c r="B21" s="50"/>
      <c r="C21" s="41" t="s">
        <v>31</v>
      </c>
      <c r="D21" s="3"/>
      <c r="E21" s="4">
        <v>943.39</v>
      </c>
      <c r="F21" s="29">
        <f t="shared" si="0"/>
        <v>943.39</v>
      </c>
      <c r="G21" s="12">
        <f t="shared" si="1"/>
        <v>2.3993189666674249E-4</v>
      </c>
    </row>
    <row r="22" spans="2:7" ht="14.25" thickTop="1" thickBot="1" x14ac:dyDescent="0.25">
      <c r="B22" s="50"/>
      <c r="C22" s="41" t="s">
        <v>40</v>
      </c>
      <c r="D22" s="3">
        <v>522434.91</v>
      </c>
      <c r="E22" s="4">
        <v>68801.679999999993</v>
      </c>
      <c r="F22" s="9">
        <f t="shared" si="0"/>
        <v>591236.59</v>
      </c>
      <c r="G22" s="12">
        <f t="shared" si="1"/>
        <v>0.15036889983726476</v>
      </c>
    </row>
    <row r="23" spans="2:7" ht="14.25" thickTop="1" thickBot="1" x14ac:dyDescent="0.25">
      <c r="B23" s="50"/>
      <c r="C23" s="41" t="s">
        <v>41</v>
      </c>
      <c r="D23" s="3">
        <v>406032.53</v>
      </c>
      <c r="E23" s="4"/>
      <c r="F23" s="9">
        <f t="shared" si="0"/>
        <v>406032.53</v>
      </c>
      <c r="G23" s="12">
        <f t="shared" si="1"/>
        <v>0.10326604588907666</v>
      </c>
    </row>
    <row r="24" spans="2:7" ht="14.25" thickTop="1" thickBot="1" x14ac:dyDescent="0.25">
      <c r="B24" s="50"/>
      <c r="C24" s="41" t="s">
        <v>100</v>
      </c>
      <c r="D24" s="3">
        <v>25574.26</v>
      </c>
      <c r="E24" s="4"/>
      <c r="F24" s="29">
        <f t="shared" si="0"/>
        <v>25574.26</v>
      </c>
      <c r="G24" s="12">
        <f t="shared" si="1"/>
        <v>6.5042884784112676E-3</v>
      </c>
    </row>
    <row r="25" spans="2:7" ht="14.25" thickTop="1" thickBot="1" x14ac:dyDescent="0.25">
      <c r="B25" s="50"/>
      <c r="C25" s="41" t="s">
        <v>48</v>
      </c>
      <c r="D25" s="3"/>
      <c r="E25" s="4">
        <v>11047</v>
      </c>
      <c r="F25" s="29">
        <f t="shared" si="0"/>
        <v>11047</v>
      </c>
      <c r="G25" s="12">
        <f t="shared" si="1"/>
        <v>2.8095778654400666E-3</v>
      </c>
    </row>
    <row r="26" spans="2:7" ht="14.25" thickTop="1" thickBot="1" x14ac:dyDescent="0.25">
      <c r="B26" s="50"/>
      <c r="C26" s="41" t="s">
        <v>49</v>
      </c>
      <c r="D26" s="3">
        <v>62123.81</v>
      </c>
      <c r="E26" s="4">
        <v>3117.47</v>
      </c>
      <c r="F26" s="29">
        <f t="shared" si="0"/>
        <v>65241.279999999999</v>
      </c>
      <c r="G26" s="12">
        <f t="shared" si="1"/>
        <v>1.6592781406805261E-2</v>
      </c>
    </row>
    <row r="27" spans="2:7" ht="14.25" thickTop="1" thickBot="1" x14ac:dyDescent="0.25">
      <c r="B27" s="50"/>
      <c r="C27" s="41" t="s">
        <v>128</v>
      </c>
      <c r="D27" s="3">
        <v>4320</v>
      </c>
      <c r="E27" s="4">
        <v>720</v>
      </c>
      <c r="F27" s="29">
        <f t="shared" si="0"/>
        <v>5040</v>
      </c>
      <c r="G27" s="12">
        <f t="shared" si="1"/>
        <v>1.2818206247685285E-3</v>
      </c>
    </row>
    <row r="28" spans="2:7" ht="14.25" thickTop="1" thickBot="1" x14ac:dyDescent="0.25">
      <c r="B28" s="50"/>
      <c r="C28" s="41" t="s">
        <v>52</v>
      </c>
      <c r="D28" s="3"/>
      <c r="E28" s="4">
        <v>17137.43</v>
      </c>
      <c r="F28" s="29">
        <f t="shared" si="0"/>
        <v>17137.43</v>
      </c>
      <c r="G28" s="12">
        <f t="shared" si="1"/>
        <v>4.3585538153823261E-3</v>
      </c>
    </row>
    <row r="29" spans="2:7" ht="14.25" thickTop="1" thickBot="1" x14ac:dyDescent="0.25">
      <c r="B29" s="50"/>
      <c r="C29" s="41" t="s">
        <v>55</v>
      </c>
      <c r="D29" s="3">
        <v>165627.10999999999</v>
      </c>
      <c r="E29" s="4">
        <v>178500.21</v>
      </c>
      <c r="F29" s="9">
        <f t="shared" si="0"/>
        <v>344127.31999999995</v>
      </c>
      <c r="G29" s="12">
        <f t="shared" si="1"/>
        <v>8.7521725460777633E-2</v>
      </c>
    </row>
    <row r="30" spans="2:7" ht="14.25" thickTop="1" thickBot="1" x14ac:dyDescent="0.25">
      <c r="B30" s="50"/>
      <c r="C30" s="41" t="s">
        <v>56</v>
      </c>
      <c r="D30" s="3">
        <v>701.5</v>
      </c>
      <c r="E30" s="4">
        <v>114.98</v>
      </c>
      <c r="F30" s="29">
        <f t="shared" si="0"/>
        <v>816.48</v>
      </c>
      <c r="G30" s="12">
        <f t="shared" si="1"/>
        <v>2.0765494121250164E-4</v>
      </c>
    </row>
    <row r="31" spans="2:7" ht="14.25" thickTop="1" thickBot="1" x14ac:dyDescent="0.25">
      <c r="B31" s="50"/>
      <c r="C31" s="41" t="s">
        <v>57</v>
      </c>
      <c r="D31" s="3">
        <v>769.24</v>
      </c>
      <c r="E31" s="4"/>
      <c r="F31" s="29">
        <f t="shared" si="0"/>
        <v>769.24</v>
      </c>
      <c r="G31" s="12">
        <f t="shared" si="1"/>
        <v>1.9564041615018708E-4</v>
      </c>
    </row>
    <row r="32" spans="2:7" ht="14.25" thickTop="1" thickBot="1" x14ac:dyDescent="0.25">
      <c r="B32" s="50"/>
      <c r="C32" s="41" t="s">
        <v>103</v>
      </c>
      <c r="D32" s="3">
        <v>5200</v>
      </c>
      <c r="E32" s="4"/>
      <c r="F32" s="29">
        <f t="shared" si="0"/>
        <v>5200</v>
      </c>
      <c r="G32" s="12">
        <f t="shared" si="1"/>
        <v>1.3225133430151486E-3</v>
      </c>
    </row>
    <row r="33" spans="2:7" ht="14.25" thickTop="1" thickBot="1" x14ac:dyDescent="0.25">
      <c r="B33" s="50"/>
      <c r="C33" s="41" t="s">
        <v>58</v>
      </c>
      <c r="D33" s="3">
        <v>2497.59</v>
      </c>
      <c r="E33" s="4">
        <v>884.45</v>
      </c>
      <c r="F33" s="29">
        <f t="shared" si="0"/>
        <v>3382.04</v>
      </c>
      <c r="G33" s="12">
        <f t="shared" si="1"/>
        <v>8.601525051174909E-4</v>
      </c>
    </row>
    <row r="34" spans="2:7" ht="14.25" thickTop="1" thickBot="1" x14ac:dyDescent="0.25">
      <c r="B34" s="50"/>
      <c r="C34" s="41" t="s">
        <v>60</v>
      </c>
      <c r="D34" s="3">
        <v>7240</v>
      </c>
      <c r="E34" s="4">
        <v>226.95</v>
      </c>
      <c r="F34" s="29">
        <f t="shared" si="0"/>
        <v>7466.95</v>
      </c>
      <c r="G34" s="12">
        <f t="shared" si="1"/>
        <v>1.8990655781974928E-3</v>
      </c>
    </row>
    <row r="35" spans="2:7" ht="14.25" thickTop="1" thickBot="1" x14ac:dyDescent="0.25">
      <c r="B35" s="50"/>
      <c r="C35" s="41" t="s">
        <v>61</v>
      </c>
      <c r="D35" s="3">
        <v>123.78</v>
      </c>
      <c r="E35" s="4"/>
      <c r="F35" s="29">
        <f t="shared" si="0"/>
        <v>123.78</v>
      </c>
      <c r="G35" s="12">
        <f t="shared" si="1"/>
        <v>3.148090415354136E-5</v>
      </c>
    </row>
    <row r="36" spans="2:7" ht="14.25" thickTop="1" thickBot="1" x14ac:dyDescent="0.25">
      <c r="B36" s="50"/>
      <c r="C36" s="41" t="s">
        <v>63</v>
      </c>
      <c r="D36" s="3">
        <v>174042.07</v>
      </c>
      <c r="E36" s="4"/>
      <c r="F36" s="29">
        <f t="shared" si="0"/>
        <v>174042.07</v>
      </c>
      <c r="G36" s="12">
        <f t="shared" si="1"/>
        <v>4.4264030734803173E-2</v>
      </c>
    </row>
    <row r="37" spans="2:7" ht="14.25" thickTop="1" thickBot="1" x14ac:dyDescent="0.25">
      <c r="B37" s="50"/>
      <c r="C37" s="41" t="s">
        <v>41</v>
      </c>
      <c r="D37" s="3">
        <v>87265.33</v>
      </c>
      <c r="E37" s="4">
        <v>52601.95</v>
      </c>
      <c r="F37" s="29">
        <f t="shared" si="0"/>
        <v>139867.28</v>
      </c>
      <c r="G37" s="12">
        <f t="shared" si="1"/>
        <v>3.5572373856006888E-2</v>
      </c>
    </row>
    <row r="38" spans="2:7" ht="14.25" thickTop="1" thickBot="1" x14ac:dyDescent="0.25">
      <c r="B38" s="50"/>
      <c r="C38" s="41" t="s">
        <v>39</v>
      </c>
      <c r="D38" s="3">
        <v>421701.65</v>
      </c>
      <c r="E38" s="4">
        <v>117738.74</v>
      </c>
      <c r="F38" s="9">
        <f t="shared" si="0"/>
        <v>539440.39</v>
      </c>
      <c r="G38" s="12">
        <f t="shared" si="1"/>
        <v>0.1371955987569799</v>
      </c>
    </row>
    <row r="39" spans="2:7" ht="14.25" thickTop="1" thickBot="1" x14ac:dyDescent="0.25">
      <c r="B39" s="50"/>
      <c r="C39" s="41" t="s">
        <v>66</v>
      </c>
      <c r="D39" s="3"/>
      <c r="E39" s="4">
        <v>896.76</v>
      </c>
      <c r="F39" s="29">
        <f t="shared" si="0"/>
        <v>896.76</v>
      </c>
      <c r="G39" s="12">
        <f t="shared" si="1"/>
        <v>2.2807251259274319E-4</v>
      </c>
    </row>
    <row r="40" spans="2:7" ht="14.25" thickTop="1" thickBot="1" x14ac:dyDescent="0.25">
      <c r="B40" s="50"/>
      <c r="C40" s="41" t="s">
        <v>104</v>
      </c>
      <c r="D40" s="3">
        <v>54727.11</v>
      </c>
      <c r="E40" s="4">
        <v>11843.09</v>
      </c>
      <c r="F40" s="29">
        <f t="shared" si="0"/>
        <v>66570.2</v>
      </c>
      <c r="G40" s="12">
        <f t="shared" si="1"/>
        <v>1.6930764951382123E-2</v>
      </c>
    </row>
    <row r="41" spans="2:7" ht="14.25" thickTop="1" thickBot="1" x14ac:dyDescent="0.25">
      <c r="B41" s="50"/>
      <c r="C41" s="41" t="s">
        <v>69</v>
      </c>
      <c r="D41" s="3">
        <v>918</v>
      </c>
      <c r="E41" s="4">
        <v>167</v>
      </c>
      <c r="F41" s="29">
        <f t="shared" si="0"/>
        <v>1085</v>
      </c>
      <c r="G41" s="12">
        <f t="shared" si="1"/>
        <v>2.7594749560989158E-4</v>
      </c>
    </row>
    <row r="42" spans="2:7" ht="14.25" thickTop="1" thickBot="1" x14ac:dyDescent="0.25">
      <c r="B42" s="50"/>
      <c r="C42" s="41" t="s">
        <v>70</v>
      </c>
      <c r="D42" s="3">
        <v>0</v>
      </c>
      <c r="E42" s="4"/>
      <c r="F42" s="29">
        <f t="shared" si="0"/>
        <v>0</v>
      </c>
      <c r="G42" s="12">
        <f t="shared" si="1"/>
        <v>0</v>
      </c>
    </row>
    <row r="43" spans="2:7" ht="14.25" thickTop="1" thickBot="1" x14ac:dyDescent="0.25">
      <c r="B43" s="50"/>
      <c r="C43" s="41" t="s">
        <v>71</v>
      </c>
      <c r="D43" s="3">
        <v>8347.7000000000007</v>
      </c>
      <c r="E43" s="4">
        <v>1857.1</v>
      </c>
      <c r="F43" s="29">
        <f t="shared" si="0"/>
        <v>10204.800000000001</v>
      </c>
      <c r="G43" s="12">
        <f t="shared" si="1"/>
        <v>2.5953815697694208E-3</v>
      </c>
    </row>
    <row r="44" spans="2:7" ht="14.25" thickTop="1" thickBot="1" x14ac:dyDescent="0.25">
      <c r="B44" s="50"/>
      <c r="C44" s="41" t="s">
        <v>72</v>
      </c>
      <c r="D44" s="3">
        <v>3256.5</v>
      </c>
      <c r="E44" s="4"/>
      <c r="F44" s="29">
        <f t="shared" si="0"/>
        <v>3256.5</v>
      </c>
      <c r="G44" s="12">
        <f t="shared" si="1"/>
        <v>8.2822398106323673E-4</v>
      </c>
    </row>
    <row r="45" spans="2:7" ht="14.25" thickTop="1" thickBot="1" x14ac:dyDescent="0.25">
      <c r="B45" s="50"/>
      <c r="C45" s="41" t="s">
        <v>76</v>
      </c>
      <c r="D45" s="3">
        <v>122.06</v>
      </c>
      <c r="E45" s="4">
        <v>83.98</v>
      </c>
      <c r="F45" s="29">
        <f t="shared" si="0"/>
        <v>206.04000000000002</v>
      </c>
      <c r="G45" s="12">
        <f t="shared" si="1"/>
        <v>5.240204792208485E-5</v>
      </c>
    </row>
    <row r="46" spans="2:7" ht="14.25" thickTop="1" thickBot="1" x14ac:dyDescent="0.25">
      <c r="B46" s="50"/>
      <c r="C46" s="41" t="s">
        <v>105</v>
      </c>
      <c r="D46" s="3">
        <v>3357.55</v>
      </c>
      <c r="E46" s="4"/>
      <c r="F46" s="29">
        <f t="shared" si="0"/>
        <v>3357.55</v>
      </c>
      <c r="G46" s="12">
        <f t="shared" si="1"/>
        <v>8.5392397593086772E-4</v>
      </c>
    </row>
    <row r="47" spans="2:7" ht="14.25" thickTop="1" thickBot="1" x14ac:dyDescent="0.25">
      <c r="B47" s="50"/>
      <c r="C47" s="41" t="s">
        <v>66</v>
      </c>
      <c r="D47" s="3"/>
      <c r="E47" s="4">
        <v>330.4</v>
      </c>
      <c r="F47" s="29">
        <f t="shared" si="0"/>
        <v>330.4</v>
      </c>
      <c r="G47" s="12">
        <f t="shared" si="1"/>
        <v>8.40304631792702E-5</v>
      </c>
    </row>
    <row r="48" spans="2:7" ht="14.25" thickTop="1" thickBot="1" x14ac:dyDescent="0.25">
      <c r="B48" s="50" t="s">
        <v>82</v>
      </c>
      <c r="C48" s="41" t="s">
        <v>5</v>
      </c>
      <c r="D48" s="3">
        <v>204500</v>
      </c>
      <c r="E48" s="4"/>
      <c r="F48" s="9">
        <f t="shared" si="0"/>
        <v>204500</v>
      </c>
      <c r="G48" s="12">
        <f t="shared" si="1"/>
        <v>5.2010380508961132E-2</v>
      </c>
    </row>
    <row r="49" spans="2:7" ht="14.25" thickTop="1" thickBot="1" x14ac:dyDescent="0.25">
      <c r="B49" s="50"/>
      <c r="C49" s="41" t="s">
        <v>9</v>
      </c>
      <c r="D49" s="3">
        <v>34476</v>
      </c>
      <c r="E49" s="4"/>
      <c r="F49" s="29">
        <f t="shared" si="0"/>
        <v>34476</v>
      </c>
      <c r="G49" s="12">
        <f t="shared" si="1"/>
        <v>8.7682634641904345E-3</v>
      </c>
    </row>
    <row r="50" spans="2:7" ht="14.25" thickTop="1" thickBot="1" x14ac:dyDescent="0.25">
      <c r="B50" s="50"/>
      <c r="C50" s="41" t="s">
        <v>11</v>
      </c>
      <c r="D50" s="3">
        <v>18701.54</v>
      </c>
      <c r="E50" s="4">
        <v>115303.84</v>
      </c>
      <c r="F50" s="29">
        <f t="shared" si="0"/>
        <v>134005.38</v>
      </c>
      <c r="G50" s="12">
        <f t="shared" si="1"/>
        <v>3.4081519824195258E-2</v>
      </c>
    </row>
    <row r="51" spans="2:7" ht="14.25" thickTop="1" thickBot="1" x14ac:dyDescent="0.25">
      <c r="B51" s="50"/>
      <c r="C51" s="41" t="s">
        <v>24</v>
      </c>
      <c r="D51" s="3"/>
      <c r="E51" s="4">
        <v>14102.1</v>
      </c>
      <c r="F51" s="29">
        <f t="shared" si="0"/>
        <v>14102.1</v>
      </c>
      <c r="G51" s="12">
        <f t="shared" si="1"/>
        <v>3.5865798874103703E-3</v>
      </c>
    </row>
    <row r="52" spans="2:7" ht="14.25" thickTop="1" thickBot="1" x14ac:dyDescent="0.25">
      <c r="B52" s="50"/>
      <c r="C52" s="41" t="s">
        <v>48</v>
      </c>
      <c r="D52" s="3"/>
      <c r="E52" s="4">
        <v>345249.15</v>
      </c>
      <c r="F52" s="9">
        <f t="shared" si="0"/>
        <v>345249.15</v>
      </c>
      <c r="G52" s="12">
        <f t="shared" si="1"/>
        <v>8.7807039911468945E-2</v>
      </c>
    </row>
    <row r="53" spans="2:7" ht="14.25" thickTop="1" thickBot="1" x14ac:dyDescent="0.25">
      <c r="B53" s="50"/>
      <c r="C53" s="41" t="s">
        <v>84</v>
      </c>
      <c r="D53" s="3">
        <v>47148.6</v>
      </c>
      <c r="E53" s="4">
        <v>85024.06</v>
      </c>
      <c r="F53" s="29">
        <f t="shared" si="0"/>
        <v>132172.66</v>
      </c>
      <c r="G53" s="12">
        <f t="shared" si="1"/>
        <v>3.3615405083039347E-2</v>
      </c>
    </row>
    <row r="54" spans="2:7" ht="14.25" thickTop="1" thickBot="1" x14ac:dyDescent="0.25">
      <c r="B54" s="50"/>
      <c r="C54" s="41" t="s">
        <v>85</v>
      </c>
      <c r="D54" s="3">
        <v>13545.02</v>
      </c>
      <c r="E54" s="4">
        <v>6211.59</v>
      </c>
      <c r="F54" s="29">
        <f t="shared" si="0"/>
        <v>19756.61</v>
      </c>
      <c r="G54" s="12">
        <f t="shared" si="1"/>
        <v>5.024688526489714E-3</v>
      </c>
    </row>
    <row r="55" spans="2:7" ht="14.25" thickTop="1" thickBot="1" x14ac:dyDescent="0.25">
      <c r="B55" s="50"/>
      <c r="C55" s="41" t="s">
        <v>39</v>
      </c>
      <c r="D55" s="3">
        <v>221005.01</v>
      </c>
      <c r="E55" s="4">
        <v>111271.27</v>
      </c>
      <c r="F55" s="9">
        <f t="shared" si="0"/>
        <v>332276.28000000003</v>
      </c>
      <c r="G55" s="12">
        <f t="shared" si="1"/>
        <v>8.4507656512968765E-2</v>
      </c>
    </row>
    <row r="56" spans="2:7" ht="13.5" thickTop="1" x14ac:dyDescent="0.2">
      <c r="B56" s="35"/>
      <c r="C56" s="13"/>
      <c r="D56" s="5">
        <f>SUM(D4:D55)</f>
        <v>2708254.46</v>
      </c>
      <c r="E56" s="5">
        <f>SUM(E4:E55)</f>
        <v>1223652.94</v>
      </c>
      <c r="F56" s="5">
        <f>SUM(F4:F55)</f>
        <v>3931907.3999999994</v>
      </c>
      <c r="G56" s="36">
        <f>SUM(G4:G55)</f>
        <v>1.0000000000000004</v>
      </c>
    </row>
  </sheetData>
  <mergeCells count="3">
    <mergeCell ref="B1:G1"/>
    <mergeCell ref="B4:B47"/>
    <mergeCell ref="B48:B55"/>
  </mergeCells>
  <conditionalFormatting sqref="G4:G55">
    <cfRule type="cellIs" dxfId="11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1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2" max="2" width="54.28515625" style="32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51" t="s">
        <v>225</v>
      </c>
      <c r="C1" s="51"/>
      <c r="D1" s="51"/>
      <c r="E1" s="51"/>
      <c r="F1" s="51"/>
      <c r="G1" s="51"/>
    </row>
    <row r="3" spans="2:7" ht="14.25" customHeight="1" thickBot="1" x14ac:dyDescent="0.25">
      <c r="B3" s="31" t="s">
        <v>90</v>
      </c>
      <c r="C3" s="14" t="s">
        <v>87</v>
      </c>
      <c r="D3" s="25" t="s">
        <v>109</v>
      </c>
      <c r="E3" s="15" t="s">
        <v>1</v>
      </c>
      <c r="F3" s="15" t="s">
        <v>88</v>
      </c>
      <c r="G3" s="15" t="s">
        <v>91</v>
      </c>
    </row>
    <row r="4" spans="2:7" ht="14.25" customHeight="1" thickTop="1" thickBot="1" x14ac:dyDescent="0.25">
      <c r="B4" s="50" t="s">
        <v>124</v>
      </c>
      <c r="C4" s="42" t="s">
        <v>4</v>
      </c>
      <c r="D4" s="3">
        <v>5518.67</v>
      </c>
      <c r="E4" s="4"/>
      <c r="F4" s="29">
        <f>SUM(D4,E4)</f>
        <v>5518.67</v>
      </c>
      <c r="G4" s="12">
        <f>F4/$F$61</f>
        <v>1.3401403355322451E-3</v>
      </c>
    </row>
    <row r="5" spans="2:7" ht="14.25" thickTop="1" thickBot="1" x14ac:dyDescent="0.25">
      <c r="B5" s="50"/>
      <c r="C5" s="42" t="s">
        <v>5</v>
      </c>
      <c r="D5" s="3">
        <v>3000</v>
      </c>
      <c r="E5" s="4"/>
      <c r="F5" s="29">
        <f t="shared" ref="F5:F60" si="0">SUM(D5,E5)</f>
        <v>3000</v>
      </c>
      <c r="G5" s="12">
        <f t="shared" ref="G5:G60" si="1">F5/$F$61</f>
        <v>7.2851266819663719E-4</v>
      </c>
    </row>
    <row r="6" spans="2:7" ht="14.25" thickTop="1" thickBot="1" x14ac:dyDescent="0.25">
      <c r="B6" s="50"/>
      <c r="C6" s="42" t="s">
        <v>6</v>
      </c>
      <c r="D6" s="3">
        <v>35800</v>
      </c>
      <c r="E6" s="4"/>
      <c r="F6" s="29">
        <f t="shared" si="0"/>
        <v>35800</v>
      </c>
      <c r="G6" s="12">
        <f t="shared" si="1"/>
        <v>8.6935845071465373E-3</v>
      </c>
    </row>
    <row r="7" spans="2:7" ht="14.25" thickTop="1" thickBot="1" x14ac:dyDescent="0.25">
      <c r="B7" s="50"/>
      <c r="C7" s="42" t="s">
        <v>9</v>
      </c>
      <c r="D7" s="3"/>
      <c r="E7" s="4">
        <v>11412.73</v>
      </c>
      <c r="F7" s="29">
        <f t="shared" si="0"/>
        <v>11412.73</v>
      </c>
      <c r="G7" s="12">
        <f t="shared" si="1"/>
        <v>2.7714394612359354E-3</v>
      </c>
    </row>
    <row r="8" spans="2:7" ht="14.25" thickTop="1" thickBot="1" x14ac:dyDescent="0.25">
      <c r="B8" s="50"/>
      <c r="C8" s="42" t="s">
        <v>10</v>
      </c>
      <c r="D8" s="3">
        <v>204733.7</v>
      </c>
      <c r="E8" s="4">
        <v>8010</v>
      </c>
      <c r="F8" s="9">
        <f t="shared" si="0"/>
        <v>212743.7</v>
      </c>
      <c r="G8" s="12">
        <f t="shared" si="1"/>
        <v>5.1662160176341641E-2</v>
      </c>
    </row>
    <row r="9" spans="2:7" ht="14.25" thickTop="1" thickBot="1" x14ac:dyDescent="0.25">
      <c r="B9" s="50"/>
      <c r="C9" s="42" t="s">
        <v>11</v>
      </c>
      <c r="D9" s="3">
        <v>5360.43</v>
      </c>
      <c r="E9" s="4">
        <v>23100</v>
      </c>
      <c r="F9" s="29">
        <f t="shared" si="0"/>
        <v>28460.43</v>
      </c>
      <c r="G9" s="12">
        <f t="shared" si="1"/>
        <v>6.9112612657745388E-3</v>
      </c>
    </row>
    <row r="10" spans="2:7" ht="14.25" thickTop="1" thickBot="1" x14ac:dyDescent="0.25">
      <c r="B10" s="50"/>
      <c r="C10" s="42" t="s">
        <v>12</v>
      </c>
      <c r="D10" s="3"/>
      <c r="E10" s="4">
        <v>19226.84</v>
      </c>
      <c r="F10" s="29">
        <f t="shared" si="0"/>
        <v>19226.84</v>
      </c>
      <c r="G10" s="12">
        <f t="shared" si="1"/>
        <v>4.6689988364632768E-3</v>
      </c>
    </row>
    <row r="11" spans="2:7" ht="14.25" thickTop="1" thickBot="1" x14ac:dyDescent="0.25">
      <c r="B11" s="50"/>
      <c r="C11" s="42" t="s">
        <v>15</v>
      </c>
      <c r="D11" s="3">
        <v>37294.74</v>
      </c>
      <c r="E11" s="4">
        <v>22699.5</v>
      </c>
      <c r="F11" s="29">
        <f t="shared" si="0"/>
        <v>59994.239999999998</v>
      </c>
      <c r="G11" s="12">
        <f t="shared" si="1"/>
        <v>1.4568854619609805E-2</v>
      </c>
    </row>
    <row r="12" spans="2:7" ht="14.25" thickTop="1" thickBot="1" x14ac:dyDescent="0.25">
      <c r="B12" s="50"/>
      <c r="C12" s="42" t="s">
        <v>16</v>
      </c>
      <c r="D12" s="3">
        <v>114</v>
      </c>
      <c r="E12" s="4"/>
      <c r="F12" s="29">
        <f t="shared" si="0"/>
        <v>114</v>
      </c>
      <c r="G12" s="12">
        <f t="shared" si="1"/>
        <v>2.7683481391472212E-5</v>
      </c>
    </row>
    <row r="13" spans="2:7" ht="14.25" thickTop="1" thickBot="1" x14ac:dyDescent="0.25">
      <c r="B13" s="50"/>
      <c r="C13" s="42" t="s">
        <v>19</v>
      </c>
      <c r="D13" s="3">
        <v>60206.09</v>
      </c>
      <c r="E13" s="4">
        <v>26611.24</v>
      </c>
      <c r="F13" s="29">
        <f t="shared" si="0"/>
        <v>86817.33</v>
      </c>
      <c r="G13" s="12">
        <f t="shared" si="1"/>
        <v>2.1082508241335986E-2</v>
      </c>
    </row>
    <row r="14" spans="2:7" ht="14.25" thickTop="1" thickBot="1" x14ac:dyDescent="0.25">
      <c r="B14" s="50"/>
      <c r="C14" s="42" t="s">
        <v>20</v>
      </c>
      <c r="D14" s="3">
        <v>8574.1</v>
      </c>
      <c r="E14" s="4">
        <v>2888.89</v>
      </c>
      <c r="F14" s="29">
        <f t="shared" si="0"/>
        <v>11462.99</v>
      </c>
      <c r="G14" s="12">
        <f t="shared" si="1"/>
        <v>2.7836444768037896E-3</v>
      </c>
    </row>
    <row r="15" spans="2:7" ht="14.25" thickTop="1" thickBot="1" x14ac:dyDescent="0.25">
      <c r="B15" s="50"/>
      <c r="C15" s="42" t="s">
        <v>21</v>
      </c>
      <c r="D15" s="3">
        <v>13125</v>
      </c>
      <c r="E15" s="4">
        <v>75</v>
      </c>
      <c r="F15" s="29">
        <f t="shared" si="0"/>
        <v>13200</v>
      </c>
      <c r="G15" s="12">
        <f t="shared" si="1"/>
        <v>3.2054557400652034E-3</v>
      </c>
    </row>
    <row r="16" spans="2:7" ht="14.25" thickTop="1" thickBot="1" x14ac:dyDescent="0.25">
      <c r="B16" s="50"/>
      <c r="C16" s="42" t="s">
        <v>23</v>
      </c>
      <c r="D16" s="3">
        <v>4212.4399999999996</v>
      </c>
      <c r="E16" s="4">
        <v>146.56</v>
      </c>
      <c r="F16" s="29">
        <f t="shared" si="0"/>
        <v>4359</v>
      </c>
      <c r="G16" s="12">
        <f t="shared" si="1"/>
        <v>1.0585289068897137E-3</v>
      </c>
    </row>
    <row r="17" spans="2:7" ht="14.25" thickTop="1" thickBot="1" x14ac:dyDescent="0.25">
      <c r="B17" s="50"/>
      <c r="C17" s="42" t="s">
        <v>24</v>
      </c>
      <c r="D17" s="3">
        <v>18151.37</v>
      </c>
      <c r="E17" s="4">
        <v>410.16</v>
      </c>
      <c r="F17" s="29">
        <f t="shared" si="0"/>
        <v>18561.53</v>
      </c>
      <c r="G17" s="12">
        <f t="shared" si="1"/>
        <v>4.5074365820373082E-3</v>
      </c>
    </row>
    <row r="18" spans="2:7" ht="14.25" thickTop="1" thickBot="1" x14ac:dyDescent="0.25">
      <c r="B18" s="50"/>
      <c r="C18" s="42" t="s">
        <v>26</v>
      </c>
      <c r="D18" s="3">
        <v>161.46</v>
      </c>
      <c r="E18" s="4">
        <v>4881.34</v>
      </c>
      <c r="F18" s="29">
        <f t="shared" si="0"/>
        <v>5042.8</v>
      </c>
      <c r="G18" s="12">
        <f t="shared" si="1"/>
        <v>1.2245812277273339E-3</v>
      </c>
    </row>
    <row r="19" spans="2:7" ht="14.25" thickTop="1" thickBot="1" x14ac:dyDescent="0.25">
      <c r="B19" s="50"/>
      <c r="C19" s="42" t="s">
        <v>27</v>
      </c>
      <c r="D19" s="3">
        <v>216.2</v>
      </c>
      <c r="E19" s="4"/>
      <c r="F19" s="29">
        <f t="shared" si="0"/>
        <v>216.2</v>
      </c>
      <c r="G19" s="12">
        <f t="shared" si="1"/>
        <v>5.2501479621370978E-5</v>
      </c>
    </row>
    <row r="20" spans="2:7" ht="14.25" thickTop="1" thickBot="1" x14ac:dyDescent="0.25">
      <c r="B20" s="50"/>
      <c r="C20" s="42" t="s">
        <v>98</v>
      </c>
      <c r="D20" s="3">
        <v>3059.38</v>
      </c>
      <c r="E20" s="4">
        <v>1130.5999999999999</v>
      </c>
      <c r="F20" s="29">
        <f t="shared" si="0"/>
        <v>4189.9799999999996</v>
      </c>
      <c r="G20" s="12">
        <f t="shared" si="1"/>
        <v>1.0174845031635151E-3</v>
      </c>
    </row>
    <row r="21" spans="2:7" ht="14.25" thickTop="1" thickBot="1" x14ac:dyDescent="0.25">
      <c r="B21" s="50"/>
      <c r="C21" s="42" t="s">
        <v>28</v>
      </c>
      <c r="D21" s="3">
        <v>67404.72</v>
      </c>
      <c r="E21" s="4">
        <v>63221.09</v>
      </c>
      <c r="F21" s="29">
        <f t="shared" si="0"/>
        <v>130625.81</v>
      </c>
      <c r="G21" s="12">
        <f t="shared" si="1"/>
        <v>3.1720852459482321E-2</v>
      </c>
    </row>
    <row r="22" spans="2:7" ht="14.25" thickTop="1" thickBot="1" x14ac:dyDescent="0.25">
      <c r="B22" s="50"/>
      <c r="C22" s="42" t="s">
        <v>29</v>
      </c>
      <c r="D22" s="3"/>
      <c r="E22" s="4">
        <v>2467.27</v>
      </c>
      <c r="F22" s="29">
        <f t="shared" si="0"/>
        <v>2467.27</v>
      </c>
      <c r="G22" s="12">
        <f t="shared" si="1"/>
        <v>5.9914581695383893E-4</v>
      </c>
    </row>
    <row r="23" spans="2:7" ht="14.25" thickTop="1" thickBot="1" x14ac:dyDescent="0.25">
      <c r="B23" s="50"/>
      <c r="C23" s="42" t="s">
        <v>127</v>
      </c>
      <c r="D23" s="3"/>
      <c r="E23" s="4">
        <v>1200</v>
      </c>
      <c r="F23" s="29">
        <f t="shared" si="0"/>
        <v>1200</v>
      </c>
      <c r="G23" s="12">
        <f t="shared" si="1"/>
        <v>2.9140506727865488E-4</v>
      </c>
    </row>
    <row r="24" spans="2:7" ht="14.25" thickTop="1" thickBot="1" x14ac:dyDescent="0.25">
      <c r="B24" s="50"/>
      <c r="C24" s="42" t="s">
        <v>130</v>
      </c>
      <c r="D24" s="3"/>
      <c r="E24" s="4">
        <v>25075.200000000001</v>
      </c>
      <c r="F24" s="29">
        <f t="shared" si="0"/>
        <v>25075.200000000001</v>
      </c>
      <c r="G24" s="12">
        <f t="shared" si="1"/>
        <v>6.0892002858547716E-3</v>
      </c>
    </row>
    <row r="25" spans="2:7" ht="14.25" thickTop="1" thickBot="1" x14ac:dyDescent="0.25">
      <c r="B25" s="50"/>
      <c r="C25" s="42" t="s">
        <v>35</v>
      </c>
      <c r="D25" s="3">
        <v>88.5</v>
      </c>
      <c r="E25" s="4"/>
      <c r="F25" s="29">
        <f t="shared" si="0"/>
        <v>88.5</v>
      </c>
      <c r="G25" s="12">
        <f t="shared" si="1"/>
        <v>2.1491123711800794E-5</v>
      </c>
    </row>
    <row r="26" spans="2:7" ht="14.25" thickTop="1" thickBot="1" x14ac:dyDescent="0.25">
      <c r="B26" s="50"/>
      <c r="C26" s="42" t="s">
        <v>40</v>
      </c>
      <c r="D26" s="3">
        <v>257811.93</v>
      </c>
      <c r="E26" s="4">
        <v>77807.81</v>
      </c>
      <c r="F26" s="9">
        <f t="shared" si="0"/>
        <v>335619.74</v>
      </c>
      <c r="G26" s="12">
        <f t="shared" si="1"/>
        <v>8.1501077428953878E-2</v>
      </c>
    </row>
    <row r="27" spans="2:7" ht="14.25" thickTop="1" thickBot="1" x14ac:dyDescent="0.25">
      <c r="B27" s="50"/>
      <c r="C27" s="42" t="s">
        <v>41</v>
      </c>
      <c r="D27" s="3">
        <v>221292.14</v>
      </c>
      <c r="E27" s="4">
        <v>63546.39</v>
      </c>
      <c r="F27" s="9">
        <f t="shared" si="0"/>
        <v>284838.53000000003</v>
      </c>
      <c r="G27" s="12">
        <f t="shared" si="1"/>
        <v>6.9169492498502627E-2</v>
      </c>
    </row>
    <row r="28" spans="2:7" ht="14.25" thickTop="1" thickBot="1" x14ac:dyDescent="0.25">
      <c r="B28" s="50"/>
      <c r="C28" s="42" t="s">
        <v>42</v>
      </c>
      <c r="D28" s="3">
        <v>307562.15999999997</v>
      </c>
      <c r="E28" s="4">
        <v>53324.42</v>
      </c>
      <c r="F28" s="9">
        <f t="shared" si="0"/>
        <v>360886.57999999996</v>
      </c>
      <c r="G28" s="12">
        <f t="shared" si="1"/>
        <v>8.7636815104053037E-2</v>
      </c>
    </row>
    <row r="29" spans="2:7" ht="14.25" thickTop="1" thickBot="1" x14ac:dyDescent="0.25">
      <c r="B29" s="50"/>
      <c r="C29" s="42" t="s">
        <v>43</v>
      </c>
      <c r="D29" s="3">
        <v>153752.24</v>
      </c>
      <c r="E29" s="4">
        <v>40775.919999999998</v>
      </c>
      <c r="F29" s="29">
        <f t="shared" si="0"/>
        <v>194528.15999999997</v>
      </c>
      <c r="G29" s="12">
        <f t="shared" si="1"/>
        <v>4.7238742960327443E-2</v>
      </c>
    </row>
    <row r="30" spans="2:7" ht="14.25" thickTop="1" thickBot="1" x14ac:dyDescent="0.25">
      <c r="B30" s="50"/>
      <c r="C30" s="42" t="s">
        <v>48</v>
      </c>
      <c r="D30" s="3">
        <v>6950</v>
      </c>
      <c r="E30" s="4">
        <v>40739.94</v>
      </c>
      <c r="F30" s="29">
        <f t="shared" si="0"/>
        <v>47689.94</v>
      </c>
      <c r="G30" s="12">
        <f t="shared" si="1"/>
        <v>1.1580908478512512E-2</v>
      </c>
    </row>
    <row r="31" spans="2:7" ht="14.25" thickTop="1" thickBot="1" x14ac:dyDescent="0.25">
      <c r="B31" s="50"/>
      <c r="C31" s="42" t="s">
        <v>49</v>
      </c>
      <c r="D31" s="3">
        <v>33267.120000000003</v>
      </c>
      <c r="E31" s="4">
        <v>39260.03</v>
      </c>
      <c r="F31" s="29">
        <f t="shared" si="0"/>
        <v>72527.149999999994</v>
      </c>
      <c r="G31" s="12">
        <f t="shared" si="1"/>
        <v>1.7612315854399242E-2</v>
      </c>
    </row>
    <row r="32" spans="2:7" ht="14.25" thickTop="1" thickBot="1" x14ac:dyDescent="0.25">
      <c r="B32" s="50"/>
      <c r="C32" s="42" t="s">
        <v>53</v>
      </c>
      <c r="D32" s="3"/>
      <c r="E32" s="4">
        <v>1041.25</v>
      </c>
      <c r="F32" s="29">
        <f t="shared" si="0"/>
        <v>1041.25</v>
      </c>
      <c r="G32" s="12">
        <f t="shared" si="1"/>
        <v>2.5285460525324949E-4</v>
      </c>
    </row>
    <row r="33" spans="2:7" ht="14.25" thickTop="1" thickBot="1" x14ac:dyDescent="0.25">
      <c r="B33" s="50"/>
      <c r="C33" s="42" t="s">
        <v>55</v>
      </c>
      <c r="D33" s="3">
        <v>209848.14</v>
      </c>
      <c r="E33" s="4"/>
      <c r="F33" s="9">
        <f t="shared" si="0"/>
        <v>209848.14</v>
      </c>
      <c r="G33" s="12">
        <f t="shared" si="1"/>
        <v>5.0959009462500489E-2</v>
      </c>
    </row>
    <row r="34" spans="2:7" ht="14.25" thickTop="1" thickBot="1" x14ac:dyDescent="0.25">
      <c r="B34" s="50"/>
      <c r="C34" s="42" t="s">
        <v>56</v>
      </c>
      <c r="D34" s="3"/>
      <c r="E34" s="4">
        <v>865.67</v>
      </c>
      <c r="F34" s="29">
        <f t="shared" si="0"/>
        <v>865.67</v>
      </c>
      <c r="G34" s="12">
        <f t="shared" si="1"/>
        <v>2.1021718715926095E-4</v>
      </c>
    </row>
    <row r="35" spans="2:7" ht="14.25" thickTop="1" thickBot="1" x14ac:dyDescent="0.25">
      <c r="B35" s="50"/>
      <c r="C35" s="42" t="s">
        <v>57</v>
      </c>
      <c r="D35" s="3">
        <v>463.61</v>
      </c>
      <c r="E35" s="4">
        <v>279.88</v>
      </c>
      <c r="F35" s="29">
        <f t="shared" si="0"/>
        <v>743.49</v>
      </c>
      <c r="G35" s="12">
        <f t="shared" si="1"/>
        <v>1.8054729455917258E-4</v>
      </c>
    </row>
    <row r="36" spans="2:7" ht="14.25" thickTop="1" thickBot="1" x14ac:dyDescent="0.25">
      <c r="B36" s="50"/>
      <c r="C36" s="42" t="s">
        <v>59</v>
      </c>
      <c r="D36" s="3">
        <v>10155</v>
      </c>
      <c r="E36" s="4"/>
      <c r="F36" s="29">
        <f t="shared" si="0"/>
        <v>10155</v>
      </c>
      <c r="G36" s="12">
        <f t="shared" si="1"/>
        <v>2.4660153818456165E-3</v>
      </c>
    </row>
    <row r="37" spans="2:7" ht="14.25" thickTop="1" thickBot="1" x14ac:dyDescent="0.25">
      <c r="B37" s="50"/>
      <c r="C37" s="42" t="s">
        <v>61</v>
      </c>
      <c r="D37" s="3">
        <v>115.56</v>
      </c>
      <c r="E37" s="4"/>
      <c r="F37" s="29">
        <f t="shared" si="0"/>
        <v>115.56</v>
      </c>
      <c r="G37" s="12">
        <f t="shared" si="1"/>
        <v>2.8062307978934463E-5</v>
      </c>
    </row>
    <row r="38" spans="2:7" ht="14.25" thickTop="1" thickBot="1" x14ac:dyDescent="0.25">
      <c r="B38" s="50"/>
      <c r="C38" s="42" t="s">
        <v>41</v>
      </c>
      <c r="D38" s="3">
        <v>5626.51</v>
      </c>
      <c r="E38" s="4"/>
      <c r="F38" s="29">
        <f t="shared" si="0"/>
        <v>5626.51</v>
      </c>
      <c r="G38" s="12">
        <f t="shared" si="1"/>
        <v>1.3663279375783536E-3</v>
      </c>
    </row>
    <row r="39" spans="2:7" ht="14.25" thickTop="1" thickBot="1" x14ac:dyDescent="0.25">
      <c r="B39" s="50"/>
      <c r="C39" s="42" t="s">
        <v>65</v>
      </c>
      <c r="D39" s="3">
        <v>21818.34</v>
      </c>
      <c r="E39" s="4">
        <v>2415.8000000000002</v>
      </c>
      <c r="F39" s="29">
        <f t="shared" si="0"/>
        <v>24234.14</v>
      </c>
      <c r="G39" s="12">
        <f t="shared" si="1"/>
        <v>5.884959330950284E-3</v>
      </c>
    </row>
    <row r="40" spans="2:7" ht="14.25" thickTop="1" thickBot="1" x14ac:dyDescent="0.25">
      <c r="B40" s="50"/>
      <c r="C40" s="42" t="s">
        <v>67</v>
      </c>
      <c r="D40" s="3"/>
      <c r="E40" s="4">
        <v>763.2</v>
      </c>
      <c r="F40" s="29">
        <f t="shared" si="0"/>
        <v>763.2</v>
      </c>
      <c r="G40" s="12">
        <f t="shared" si="1"/>
        <v>1.853336227892245E-4</v>
      </c>
    </row>
    <row r="41" spans="2:7" ht="22.5" thickTop="1" thickBot="1" x14ac:dyDescent="0.25">
      <c r="B41" s="50"/>
      <c r="C41" s="42" t="s">
        <v>68</v>
      </c>
      <c r="D41" s="3">
        <v>27107.5</v>
      </c>
      <c r="E41" s="4">
        <v>68606.45</v>
      </c>
      <c r="F41" s="29">
        <f t="shared" si="0"/>
        <v>95713.95</v>
      </c>
      <c r="G41" s="12">
        <f t="shared" si="1"/>
        <v>2.3242941699379838E-2</v>
      </c>
    </row>
    <row r="42" spans="2:7" ht="14.25" thickTop="1" thickBot="1" x14ac:dyDescent="0.25">
      <c r="B42" s="50"/>
      <c r="C42" s="42" t="s">
        <v>104</v>
      </c>
      <c r="D42" s="3">
        <v>4975</v>
      </c>
      <c r="E42" s="4">
        <v>2431</v>
      </c>
      <c r="F42" s="29">
        <f t="shared" si="0"/>
        <v>7406</v>
      </c>
      <c r="G42" s="12">
        <f t="shared" si="1"/>
        <v>1.7984549402214316E-3</v>
      </c>
    </row>
    <row r="43" spans="2:7" ht="14.25" thickTop="1" thickBot="1" x14ac:dyDescent="0.25">
      <c r="B43" s="50"/>
      <c r="C43" s="42" t="s">
        <v>70</v>
      </c>
      <c r="D43" s="3">
        <v>54415.94</v>
      </c>
      <c r="E43" s="4">
        <v>7616.58</v>
      </c>
      <c r="F43" s="29">
        <f t="shared" si="0"/>
        <v>62032.520000000004</v>
      </c>
      <c r="G43" s="12">
        <f t="shared" si="1"/>
        <v>1.5063825553387087E-2</v>
      </c>
    </row>
    <row r="44" spans="2:7" ht="14.25" thickTop="1" thickBot="1" x14ac:dyDescent="0.25">
      <c r="B44" s="50"/>
      <c r="C44" s="42" t="s">
        <v>76</v>
      </c>
      <c r="D44" s="3">
        <v>388.28</v>
      </c>
      <c r="E44" s="4">
        <v>378.87</v>
      </c>
      <c r="F44" s="29">
        <f t="shared" si="0"/>
        <v>767.15</v>
      </c>
      <c r="G44" s="12">
        <f t="shared" si="1"/>
        <v>1.862928311356834E-4</v>
      </c>
    </row>
    <row r="45" spans="2:7" ht="14.25" thickTop="1" thickBot="1" x14ac:dyDescent="0.25">
      <c r="B45" s="50"/>
      <c r="C45" s="42" t="s">
        <v>105</v>
      </c>
      <c r="D45" s="3">
        <v>12555.5</v>
      </c>
      <c r="E45" s="4"/>
      <c r="F45" s="29">
        <f t="shared" si="0"/>
        <v>12555.5</v>
      </c>
      <c r="G45" s="12">
        <f t="shared" si="1"/>
        <v>3.048946935180959E-3</v>
      </c>
    </row>
    <row r="46" spans="2:7" ht="14.25" thickTop="1" thickBot="1" x14ac:dyDescent="0.25">
      <c r="B46" s="50"/>
      <c r="C46" s="42" t="s">
        <v>78</v>
      </c>
      <c r="D46" s="3">
        <v>993.95</v>
      </c>
      <c r="E46" s="4"/>
      <c r="F46" s="29">
        <f t="shared" si="0"/>
        <v>993.95</v>
      </c>
      <c r="G46" s="12">
        <f t="shared" si="1"/>
        <v>2.4136838885134917E-4</v>
      </c>
    </row>
    <row r="47" spans="2:7" ht="14.25" thickTop="1" thickBot="1" x14ac:dyDescent="0.25">
      <c r="B47" s="50"/>
      <c r="C47" s="42" t="s">
        <v>73</v>
      </c>
      <c r="D47" s="3">
        <v>901.66</v>
      </c>
      <c r="E47" s="4">
        <v>181.15</v>
      </c>
      <c r="F47" s="29">
        <f t="shared" si="0"/>
        <v>1082.81</v>
      </c>
      <c r="G47" s="12">
        <f t="shared" si="1"/>
        <v>2.6294693408333354E-4</v>
      </c>
    </row>
    <row r="48" spans="2:7" ht="14.25" thickTop="1" thickBot="1" x14ac:dyDescent="0.25">
      <c r="B48" s="50"/>
      <c r="C48" s="42" t="s">
        <v>140</v>
      </c>
      <c r="D48" s="3">
        <v>14.56</v>
      </c>
      <c r="E48" s="4"/>
      <c r="F48" s="29">
        <f t="shared" si="0"/>
        <v>14.56</v>
      </c>
      <c r="G48" s="12">
        <f t="shared" si="1"/>
        <v>3.5357148163143456E-6</v>
      </c>
    </row>
    <row r="49" spans="2:7" ht="14.25" thickTop="1" thickBot="1" x14ac:dyDescent="0.25">
      <c r="B49" s="50"/>
      <c r="C49" s="42" t="s">
        <v>74</v>
      </c>
      <c r="D49" s="3">
        <v>1.45</v>
      </c>
      <c r="E49" s="4"/>
      <c r="F49" s="29">
        <f t="shared" si="0"/>
        <v>1.45</v>
      </c>
      <c r="G49" s="12">
        <f t="shared" si="1"/>
        <v>3.5211445629504128E-7</v>
      </c>
    </row>
    <row r="50" spans="2:7" ht="14.25" thickTop="1" thickBot="1" x14ac:dyDescent="0.25">
      <c r="B50" s="50" t="s">
        <v>82</v>
      </c>
      <c r="C50" s="42" t="s">
        <v>5</v>
      </c>
      <c r="D50" s="3">
        <v>724996</v>
      </c>
      <c r="E50" s="4"/>
      <c r="F50" s="9">
        <f t="shared" si="0"/>
        <v>724996</v>
      </c>
      <c r="G50" s="12">
        <f t="shared" si="1"/>
        <v>0.17605625679729639</v>
      </c>
    </row>
    <row r="51" spans="2:7" ht="14.25" thickTop="1" thickBot="1" x14ac:dyDescent="0.25">
      <c r="B51" s="50"/>
      <c r="C51" s="42" t="s">
        <v>11</v>
      </c>
      <c r="D51" s="3">
        <v>42826.83</v>
      </c>
      <c r="E51" s="4">
        <v>585</v>
      </c>
      <c r="F51" s="29">
        <f t="shared" si="0"/>
        <v>43411.83</v>
      </c>
      <c r="G51" s="12">
        <f t="shared" si="1"/>
        <v>1.0542022701532939E-2</v>
      </c>
    </row>
    <row r="52" spans="2:7" ht="14.25" thickTop="1" thickBot="1" x14ac:dyDescent="0.25">
      <c r="B52" s="50"/>
      <c r="C52" s="42" t="s">
        <v>13</v>
      </c>
      <c r="D52" s="3"/>
      <c r="E52" s="4">
        <v>2608.7800000000002</v>
      </c>
      <c r="F52" s="29">
        <f t="shared" si="0"/>
        <v>2608.7800000000002</v>
      </c>
      <c r="G52" s="12">
        <f t="shared" si="1"/>
        <v>6.3350975951267441E-4</v>
      </c>
    </row>
    <row r="53" spans="2:7" ht="14.25" thickTop="1" thickBot="1" x14ac:dyDescent="0.25">
      <c r="B53" s="50"/>
      <c r="C53" s="42" t="s">
        <v>21</v>
      </c>
      <c r="D53" s="3"/>
      <c r="E53" s="4">
        <v>809.6</v>
      </c>
      <c r="F53" s="29">
        <f t="shared" si="0"/>
        <v>809.6</v>
      </c>
      <c r="G53" s="12">
        <f t="shared" si="1"/>
        <v>1.9660128539066582E-4</v>
      </c>
    </row>
    <row r="54" spans="2:7" ht="14.25" thickTop="1" thickBot="1" x14ac:dyDescent="0.25">
      <c r="B54" s="50"/>
      <c r="C54" s="42" t="s">
        <v>23</v>
      </c>
      <c r="D54" s="3"/>
      <c r="E54" s="4">
        <v>480</v>
      </c>
      <c r="F54" s="29">
        <f t="shared" si="0"/>
        <v>480</v>
      </c>
      <c r="G54" s="12">
        <f t="shared" si="1"/>
        <v>1.1656202691146194E-4</v>
      </c>
    </row>
    <row r="55" spans="2:7" ht="14.25" thickTop="1" thickBot="1" x14ac:dyDescent="0.25">
      <c r="B55" s="50"/>
      <c r="C55" s="42" t="s">
        <v>27</v>
      </c>
      <c r="D55" s="3"/>
      <c r="E55" s="4">
        <v>64.95</v>
      </c>
      <c r="F55" s="29">
        <f t="shared" si="0"/>
        <v>64.95</v>
      </c>
      <c r="G55" s="12">
        <f t="shared" si="1"/>
        <v>1.5772299266457194E-5</v>
      </c>
    </row>
    <row r="56" spans="2:7" ht="14.25" thickTop="1" thickBot="1" x14ac:dyDescent="0.25">
      <c r="B56" s="50"/>
      <c r="C56" s="42" t="s">
        <v>30</v>
      </c>
      <c r="D56" s="3"/>
      <c r="E56" s="4">
        <v>1482.13</v>
      </c>
      <c r="F56" s="29">
        <f t="shared" si="0"/>
        <v>1482.13</v>
      </c>
      <c r="G56" s="12">
        <f t="shared" si="1"/>
        <v>3.5991682697142732E-4</v>
      </c>
    </row>
    <row r="57" spans="2:7" ht="14.25" thickTop="1" thickBot="1" x14ac:dyDescent="0.25">
      <c r="B57" s="50"/>
      <c r="C57" s="42" t="s">
        <v>40</v>
      </c>
      <c r="D57" s="3">
        <v>295032.48</v>
      </c>
      <c r="E57" s="4">
        <v>3474.29</v>
      </c>
      <c r="F57" s="9">
        <f t="shared" si="0"/>
        <v>298506.76999999996</v>
      </c>
      <c r="G57" s="12">
        <f t="shared" si="1"/>
        <v>7.2488654495819954E-2</v>
      </c>
    </row>
    <row r="58" spans="2:7" ht="14.25" thickTop="1" thickBot="1" x14ac:dyDescent="0.25">
      <c r="B58" s="50"/>
      <c r="C58" s="42" t="s">
        <v>83</v>
      </c>
      <c r="D58" s="3">
        <v>175915.43</v>
      </c>
      <c r="E58" s="4">
        <v>180134.78</v>
      </c>
      <c r="F58" s="9">
        <f t="shared" si="0"/>
        <v>356050.20999999996</v>
      </c>
      <c r="G58" s="12">
        <f t="shared" si="1"/>
        <v>8.6462362833024317E-2</v>
      </c>
    </row>
    <row r="59" spans="2:7" ht="14.25" thickTop="1" thickBot="1" x14ac:dyDescent="0.25">
      <c r="B59" s="50"/>
      <c r="C59" s="42" t="s">
        <v>48</v>
      </c>
      <c r="D59" s="3"/>
      <c r="E59" s="4">
        <v>194231.57</v>
      </c>
      <c r="F59" s="29">
        <f t="shared" si="0"/>
        <v>194231.57</v>
      </c>
      <c r="G59" s="12">
        <f t="shared" si="1"/>
        <v>4.716671976957397E-2</v>
      </c>
    </row>
    <row r="60" spans="2:7" ht="14.25" thickTop="1" thickBot="1" x14ac:dyDescent="0.25">
      <c r="B60" s="50"/>
      <c r="C60" s="42" t="s">
        <v>55</v>
      </c>
      <c r="D60" s="3"/>
      <c r="E60" s="4">
        <v>85709.17</v>
      </c>
      <c r="F60" s="29">
        <f t="shared" si="0"/>
        <v>85709.17</v>
      </c>
      <c r="G60" s="12">
        <f t="shared" si="1"/>
        <v>2.0813405375206387E-2</v>
      </c>
    </row>
    <row r="61" spans="2:7" ht="13.5" thickTop="1" x14ac:dyDescent="0.2">
      <c r="B61" s="35"/>
      <c r="C61" s="13"/>
      <c r="D61" s="5">
        <f>SUM(D4:D60)</f>
        <v>3035808.1300000008</v>
      </c>
      <c r="E61" s="5">
        <f t="shared" ref="E61:G61" si="2">SUM(E4:E60)</f>
        <v>1082171.0499999998</v>
      </c>
      <c r="F61" s="5">
        <f t="shared" si="2"/>
        <v>4117979.18</v>
      </c>
      <c r="G61" s="36">
        <f t="shared" si="2"/>
        <v>1.0000000000000002</v>
      </c>
    </row>
  </sheetData>
  <mergeCells count="3">
    <mergeCell ref="B1:G1"/>
    <mergeCell ref="B4:B49"/>
    <mergeCell ref="B50:B60"/>
  </mergeCells>
  <conditionalFormatting sqref="G4:G60">
    <cfRule type="cellIs" dxfId="10" priority="1" operator="greaterThan">
      <formula>0.0499</formula>
    </cfRule>
    <cfRule type="cellIs" dxfId="9" priority="2" operator="greaterThan">
      <formula>4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9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2" max="2" width="54.28515625" style="32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51" t="s">
        <v>225</v>
      </c>
      <c r="C1" s="51"/>
      <c r="D1" s="51"/>
      <c r="E1" s="51"/>
      <c r="F1" s="51"/>
      <c r="G1" s="51"/>
    </row>
    <row r="3" spans="2:7" ht="14.25" customHeight="1" thickBot="1" x14ac:dyDescent="0.25">
      <c r="B3" s="31" t="s">
        <v>90</v>
      </c>
      <c r="C3" s="14" t="s">
        <v>87</v>
      </c>
      <c r="D3" s="25" t="s">
        <v>109</v>
      </c>
      <c r="E3" s="15" t="s">
        <v>1</v>
      </c>
      <c r="F3" s="15" t="s">
        <v>88</v>
      </c>
      <c r="G3" s="15" t="s">
        <v>91</v>
      </c>
    </row>
    <row r="4" spans="2:7" ht="14.25" customHeight="1" thickTop="1" thickBot="1" x14ac:dyDescent="0.25">
      <c r="B4" s="50" t="s">
        <v>124</v>
      </c>
      <c r="C4" s="42" t="s">
        <v>4</v>
      </c>
      <c r="D4" s="3">
        <v>3218.82</v>
      </c>
      <c r="E4" s="4"/>
      <c r="F4" s="29">
        <f>SUM(D4,E4)</f>
        <v>3218.82</v>
      </c>
      <c r="G4" s="12">
        <f>F4/$F$59</f>
        <v>1.4569172933270107E-3</v>
      </c>
    </row>
    <row r="5" spans="2:7" ht="14.25" thickTop="1" thickBot="1" x14ac:dyDescent="0.25">
      <c r="B5" s="50"/>
      <c r="C5" s="42" t="s">
        <v>5</v>
      </c>
      <c r="D5" s="3">
        <v>2750</v>
      </c>
      <c r="E5" s="4"/>
      <c r="F5" s="29">
        <f t="shared" ref="F5:F58" si="0">SUM(D5,E5)</f>
        <v>2750</v>
      </c>
      <c r="G5" s="12">
        <f t="shared" ref="G5:G58" si="1">F5/$F$59</f>
        <v>1.2447178023776663E-3</v>
      </c>
    </row>
    <row r="6" spans="2:7" ht="14.25" thickTop="1" thickBot="1" x14ac:dyDescent="0.25">
      <c r="B6" s="50"/>
      <c r="C6" s="42" t="s">
        <v>7</v>
      </c>
      <c r="D6" s="3">
        <v>7865.44</v>
      </c>
      <c r="E6" s="4"/>
      <c r="F6" s="29">
        <f t="shared" si="0"/>
        <v>7865.44</v>
      </c>
      <c r="G6" s="12">
        <f t="shared" si="1"/>
        <v>3.5600920696485057E-3</v>
      </c>
    </row>
    <row r="7" spans="2:7" ht="14.25" thickTop="1" thickBot="1" x14ac:dyDescent="0.25">
      <c r="B7" s="50"/>
      <c r="C7" s="42" t="s">
        <v>10</v>
      </c>
      <c r="D7" s="3">
        <v>36393.72</v>
      </c>
      <c r="E7" s="4"/>
      <c r="F7" s="29">
        <f t="shared" si="0"/>
        <v>36393.72</v>
      </c>
      <c r="G7" s="12">
        <f t="shared" si="1"/>
        <v>1.6472694974090225E-2</v>
      </c>
    </row>
    <row r="8" spans="2:7" ht="14.25" thickTop="1" thickBot="1" x14ac:dyDescent="0.25">
      <c r="B8" s="50"/>
      <c r="C8" s="42" t="s">
        <v>14</v>
      </c>
      <c r="D8" s="3"/>
      <c r="E8" s="4">
        <v>112.12</v>
      </c>
      <c r="F8" s="29">
        <f t="shared" si="0"/>
        <v>112.12</v>
      </c>
      <c r="G8" s="12">
        <f t="shared" si="1"/>
        <v>5.0748276364575982E-5</v>
      </c>
    </row>
    <row r="9" spans="2:7" ht="14.25" thickTop="1" thickBot="1" x14ac:dyDescent="0.25">
      <c r="B9" s="50"/>
      <c r="C9" s="42" t="s">
        <v>15</v>
      </c>
      <c r="D9" s="3">
        <v>960</v>
      </c>
      <c r="E9" s="4">
        <v>4758.8599999999997</v>
      </c>
      <c r="F9" s="29">
        <f t="shared" si="0"/>
        <v>5718.86</v>
      </c>
      <c r="G9" s="12">
        <f t="shared" si="1"/>
        <v>2.5884970368383782E-3</v>
      </c>
    </row>
    <row r="10" spans="2:7" ht="14.25" thickTop="1" thickBot="1" x14ac:dyDescent="0.25">
      <c r="B10" s="50"/>
      <c r="C10" s="42" t="s">
        <v>16</v>
      </c>
      <c r="D10" s="3"/>
      <c r="E10" s="4">
        <v>179.82</v>
      </c>
      <c r="F10" s="29">
        <f t="shared" si="0"/>
        <v>179.82</v>
      </c>
      <c r="G10" s="12">
        <f t="shared" si="1"/>
        <v>8.1390965535837066E-5</v>
      </c>
    </row>
    <row r="11" spans="2:7" ht="14.25" thickTop="1" thickBot="1" x14ac:dyDescent="0.25">
      <c r="B11" s="50"/>
      <c r="C11" s="42" t="s">
        <v>18</v>
      </c>
      <c r="D11" s="3">
        <v>4609.7</v>
      </c>
      <c r="E11" s="4"/>
      <c r="F11" s="29">
        <f t="shared" si="0"/>
        <v>4609.7</v>
      </c>
      <c r="G11" s="12">
        <f t="shared" si="1"/>
        <v>2.0864638740437555E-3</v>
      </c>
    </row>
    <row r="12" spans="2:7" ht="14.25" thickTop="1" thickBot="1" x14ac:dyDescent="0.25">
      <c r="B12" s="50"/>
      <c r="C12" s="42" t="s">
        <v>19</v>
      </c>
      <c r="D12" s="3"/>
      <c r="E12" s="4">
        <v>57191.83</v>
      </c>
      <c r="F12" s="29">
        <f t="shared" si="0"/>
        <v>57191.83</v>
      </c>
      <c r="G12" s="12">
        <f t="shared" si="1"/>
        <v>2.5886432346020758E-2</v>
      </c>
    </row>
    <row r="13" spans="2:7" ht="14.25" thickTop="1" thickBot="1" x14ac:dyDescent="0.25">
      <c r="B13" s="50"/>
      <c r="C13" s="42" t="s">
        <v>20</v>
      </c>
      <c r="D13" s="3"/>
      <c r="E13" s="4">
        <v>2689.47</v>
      </c>
      <c r="F13" s="29">
        <f t="shared" si="0"/>
        <v>2689.47</v>
      </c>
      <c r="G13" s="12">
        <f t="shared" si="1"/>
        <v>1.2173204319856951E-3</v>
      </c>
    </row>
    <row r="14" spans="2:7" ht="14.25" thickTop="1" thickBot="1" x14ac:dyDescent="0.25">
      <c r="B14" s="50"/>
      <c r="C14" s="42" t="s">
        <v>21</v>
      </c>
      <c r="D14" s="3">
        <v>779.8</v>
      </c>
      <c r="E14" s="4"/>
      <c r="F14" s="29">
        <f t="shared" si="0"/>
        <v>779.8</v>
      </c>
      <c r="G14" s="12">
        <f t="shared" si="1"/>
        <v>3.5295670628876513E-4</v>
      </c>
    </row>
    <row r="15" spans="2:7" ht="14.25" thickTop="1" thickBot="1" x14ac:dyDescent="0.25">
      <c r="B15" s="50"/>
      <c r="C15" s="42" t="s">
        <v>22</v>
      </c>
      <c r="D15" s="3">
        <v>1581.45</v>
      </c>
      <c r="E15" s="4"/>
      <c r="F15" s="29">
        <f t="shared" si="0"/>
        <v>1581.45</v>
      </c>
      <c r="G15" s="12">
        <f t="shared" si="1"/>
        <v>7.1580326129824009E-4</v>
      </c>
    </row>
    <row r="16" spans="2:7" ht="14.25" thickTop="1" thickBot="1" x14ac:dyDescent="0.25">
      <c r="B16" s="50"/>
      <c r="C16" s="42" t="s">
        <v>23</v>
      </c>
      <c r="D16" s="3">
        <v>6798.96</v>
      </c>
      <c r="E16" s="4">
        <v>1138.45</v>
      </c>
      <c r="F16" s="29">
        <f t="shared" si="0"/>
        <v>7937.41</v>
      </c>
      <c r="G16" s="12">
        <f t="shared" si="1"/>
        <v>3.5926674660983677E-3</v>
      </c>
    </row>
    <row r="17" spans="2:7" ht="14.25" thickTop="1" thickBot="1" x14ac:dyDescent="0.25">
      <c r="B17" s="50"/>
      <c r="C17" s="42" t="s">
        <v>24</v>
      </c>
      <c r="D17" s="3"/>
      <c r="E17" s="4">
        <v>678.43</v>
      </c>
      <c r="F17" s="29">
        <f t="shared" si="0"/>
        <v>678.43</v>
      </c>
      <c r="G17" s="12">
        <f t="shared" si="1"/>
        <v>3.0707414496984728E-4</v>
      </c>
    </row>
    <row r="18" spans="2:7" ht="14.25" thickTop="1" thickBot="1" x14ac:dyDescent="0.25">
      <c r="B18" s="50"/>
      <c r="C18" s="42" t="s">
        <v>26</v>
      </c>
      <c r="D18" s="3"/>
      <c r="E18" s="4">
        <v>9007.4500000000007</v>
      </c>
      <c r="F18" s="29">
        <f t="shared" si="0"/>
        <v>9007.4500000000007</v>
      </c>
      <c r="G18" s="12">
        <f t="shared" si="1"/>
        <v>4.0769939523733496E-3</v>
      </c>
    </row>
    <row r="19" spans="2:7" ht="14.25" thickTop="1" thickBot="1" x14ac:dyDescent="0.25">
      <c r="B19" s="50"/>
      <c r="C19" s="42" t="s">
        <v>27</v>
      </c>
      <c r="D19" s="3">
        <v>835</v>
      </c>
      <c r="E19" s="4"/>
      <c r="F19" s="29">
        <f t="shared" si="0"/>
        <v>835</v>
      </c>
      <c r="G19" s="12">
        <f t="shared" si="1"/>
        <v>3.7794158726740047E-4</v>
      </c>
    </row>
    <row r="20" spans="2:7" ht="14.25" thickTop="1" thickBot="1" x14ac:dyDescent="0.25">
      <c r="B20" s="50"/>
      <c r="C20" s="42" t="s">
        <v>29</v>
      </c>
      <c r="D20" s="3"/>
      <c r="E20" s="4">
        <v>722.26</v>
      </c>
      <c r="F20" s="29">
        <f t="shared" si="0"/>
        <v>722.26</v>
      </c>
      <c r="G20" s="12">
        <f t="shared" si="1"/>
        <v>3.2691268361647024E-4</v>
      </c>
    </row>
    <row r="21" spans="2:7" ht="14.25" thickTop="1" thickBot="1" x14ac:dyDescent="0.25">
      <c r="B21" s="50"/>
      <c r="C21" s="42" t="s">
        <v>31</v>
      </c>
      <c r="D21" s="3"/>
      <c r="E21" s="4">
        <v>837.76</v>
      </c>
      <c r="F21" s="29">
        <f t="shared" si="0"/>
        <v>837.76</v>
      </c>
      <c r="G21" s="12">
        <f t="shared" si="1"/>
        <v>3.7919083131633224E-4</v>
      </c>
    </row>
    <row r="22" spans="2:7" ht="14.25" thickTop="1" thickBot="1" x14ac:dyDescent="0.25">
      <c r="B22" s="50"/>
      <c r="C22" s="42" t="s">
        <v>35</v>
      </c>
      <c r="D22" s="3">
        <v>88.5</v>
      </c>
      <c r="E22" s="4"/>
      <c r="F22" s="29">
        <f t="shared" si="0"/>
        <v>88.5</v>
      </c>
      <c r="G22" s="12">
        <f t="shared" si="1"/>
        <v>4.0057282003790348E-5</v>
      </c>
    </row>
    <row r="23" spans="2:7" ht="14.25" thickTop="1" thickBot="1" x14ac:dyDescent="0.25">
      <c r="B23" s="50"/>
      <c r="C23" s="42" t="s">
        <v>40</v>
      </c>
      <c r="D23" s="3">
        <v>122266.6</v>
      </c>
      <c r="E23" s="4">
        <v>64583.06</v>
      </c>
      <c r="F23" s="9">
        <f t="shared" si="0"/>
        <v>186849.66</v>
      </c>
      <c r="G23" s="12">
        <f t="shared" si="1"/>
        <v>8.4572762970986953E-2</v>
      </c>
    </row>
    <row r="24" spans="2:7" ht="14.25" thickTop="1" thickBot="1" x14ac:dyDescent="0.25">
      <c r="B24" s="50"/>
      <c r="C24" s="42" t="s">
        <v>41</v>
      </c>
      <c r="D24" s="3">
        <v>214544.99</v>
      </c>
      <c r="E24" s="4">
        <v>128189.59</v>
      </c>
      <c r="F24" s="9">
        <f t="shared" si="0"/>
        <v>342734.57999999996</v>
      </c>
      <c r="G24" s="12">
        <f t="shared" si="1"/>
        <v>0.15513012116961178</v>
      </c>
    </row>
    <row r="25" spans="2:7" ht="14.25" thickTop="1" thickBot="1" x14ac:dyDescent="0.25">
      <c r="B25" s="50"/>
      <c r="C25" s="42" t="s">
        <v>42</v>
      </c>
      <c r="D25" s="3">
        <v>195495.3</v>
      </c>
      <c r="E25" s="4">
        <v>93038.399999999994</v>
      </c>
      <c r="F25" s="9">
        <f t="shared" si="0"/>
        <v>288533.69999999995</v>
      </c>
      <c r="G25" s="12">
        <f t="shared" si="1"/>
        <v>0.13059746653668974</v>
      </c>
    </row>
    <row r="26" spans="2:7" ht="14.25" thickTop="1" thickBot="1" x14ac:dyDescent="0.25">
      <c r="B26" s="50"/>
      <c r="C26" s="42" t="s">
        <v>43</v>
      </c>
      <c r="D26" s="3">
        <v>48173.55</v>
      </c>
      <c r="E26" s="4">
        <v>33662.61</v>
      </c>
      <c r="F26" s="29">
        <f t="shared" si="0"/>
        <v>81836.160000000003</v>
      </c>
      <c r="G26" s="12">
        <f t="shared" si="1"/>
        <v>3.7041063720082576E-2</v>
      </c>
    </row>
    <row r="27" spans="2:7" ht="14.25" thickTop="1" thickBot="1" x14ac:dyDescent="0.25">
      <c r="B27" s="50"/>
      <c r="C27" s="42" t="s">
        <v>37</v>
      </c>
      <c r="D27" s="3"/>
      <c r="E27" s="4">
        <v>3295</v>
      </c>
      <c r="F27" s="29">
        <f t="shared" si="0"/>
        <v>3295</v>
      </c>
      <c r="G27" s="12">
        <f t="shared" si="1"/>
        <v>1.4913982395761492E-3</v>
      </c>
    </row>
    <row r="28" spans="2:7" ht="14.25" thickTop="1" thickBot="1" x14ac:dyDescent="0.25">
      <c r="B28" s="50"/>
      <c r="C28" s="42" t="s">
        <v>46</v>
      </c>
      <c r="D28" s="3"/>
      <c r="E28" s="4">
        <v>5796</v>
      </c>
      <c r="F28" s="29">
        <f t="shared" si="0"/>
        <v>5796</v>
      </c>
      <c r="G28" s="12">
        <f t="shared" si="1"/>
        <v>2.6234125027567103E-3</v>
      </c>
    </row>
    <row r="29" spans="2:7" ht="14.25" thickTop="1" thickBot="1" x14ac:dyDescent="0.25">
      <c r="B29" s="50"/>
      <c r="C29" s="42" t="s">
        <v>47</v>
      </c>
      <c r="D29" s="3"/>
      <c r="E29" s="4">
        <v>4138</v>
      </c>
      <c r="F29" s="29">
        <f t="shared" si="0"/>
        <v>4138</v>
      </c>
      <c r="G29" s="12">
        <f t="shared" si="1"/>
        <v>1.8729608240868301E-3</v>
      </c>
    </row>
    <row r="30" spans="2:7" ht="14.25" thickTop="1" thickBot="1" x14ac:dyDescent="0.25">
      <c r="B30" s="50"/>
      <c r="C30" s="42" t="s">
        <v>48</v>
      </c>
      <c r="D30" s="3">
        <v>58260.35</v>
      </c>
      <c r="E30" s="4">
        <v>34340.620000000003</v>
      </c>
      <c r="F30" s="29">
        <f t="shared" si="0"/>
        <v>92600.97</v>
      </c>
      <c r="G30" s="12">
        <f t="shared" si="1"/>
        <v>4.1913482136887344E-2</v>
      </c>
    </row>
    <row r="31" spans="2:7" ht="14.25" thickTop="1" thickBot="1" x14ac:dyDescent="0.25">
      <c r="B31" s="50"/>
      <c r="C31" s="42" t="s">
        <v>49</v>
      </c>
      <c r="D31" s="3">
        <v>388.08</v>
      </c>
      <c r="E31" s="4"/>
      <c r="F31" s="29">
        <f t="shared" si="0"/>
        <v>388.08</v>
      </c>
      <c r="G31" s="12">
        <f t="shared" si="1"/>
        <v>1.7565457627153624E-4</v>
      </c>
    </row>
    <row r="32" spans="2:7" ht="14.25" thickTop="1" thickBot="1" x14ac:dyDescent="0.25">
      <c r="B32" s="50"/>
      <c r="C32" s="42" t="s">
        <v>52</v>
      </c>
      <c r="D32" s="3"/>
      <c r="E32" s="4">
        <v>2094</v>
      </c>
      <c r="F32" s="29">
        <f t="shared" si="0"/>
        <v>2094</v>
      </c>
      <c r="G32" s="12">
        <f t="shared" si="1"/>
        <v>9.4779602842866653E-4</v>
      </c>
    </row>
    <row r="33" spans="2:7" ht="14.25" thickTop="1" thickBot="1" x14ac:dyDescent="0.25">
      <c r="B33" s="50"/>
      <c r="C33" s="42" t="s">
        <v>53</v>
      </c>
      <c r="D33" s="3">
        <v>1843</v>
      </c>
      <c r="E33" s="4"/>
      <c r="F33" s="29">
        <f t="shared" si="0"/>
        <v>1843</v>
      </c>
      <c r="G33" s="12">
        <f t="shared" si="1"/>
        <v>8.3418723992074138E-4</v>
      </c>
    </row>
    <row r="34" spans="2:7" ht="14.25" thickTop="1" thickBot="1" x14ac:dyDescent="0.25">
      <c r="B34" s="50"/>
      <c r="C34" s="42" t="s">
        <v>55</v>
      </c>
      <c r="D34" s="3">
        <v>168497.45</v>
      </c>
      <c r="E34" s="4">
        <v>80023.240000000005</v>
      </c>
      <c r="F34" s="9">
        <f t="shared" si="0"/>
        <v>248520.69</v>
      </c>
      <c r="G34" s="12">
        <f t="shared" si="1"/>
        <v>0.11248659167352046</v>
      </c>
    </row>
    <row r="35" spans="2:7" ht="14.25" thickTop="1" thickBot="1" x14ac:dyDescent="0.25">
      <c r="B35" s="50"/>
      <c r="C35" s="42" t="s">
        <v>56</v>
      </c>
      <c r="D35" s="3">
        <v>6867.21</v>
      </c>
      <c r="E35" s="4">
        <v>1785.4</v>
      </c>
      <c r="F35" s="29">
        <f t="shared" si="0"/>
        <v>8652.61</v>
      </c>
      <c r="G35" s="12">
        <f t="shared" si="1"/>
        <v>3.9163846196476433E-3</v>
      </c>
    </row>
    <row r="36" spans="2:7" ht="14.25" thickTop="1" thickBot="1" x14ac:dyDescent="0.25">
      <c r="B36" s="50"/>
      <c r="C36" s="42" t="s">
        <v>57</v>
      </c>
      <c r="D36" s="3"/>
      <c r="E36" s="4">
        <v>1575.32</v>
      </c>
      <c r="F36" s="29">
        <f t="shared" si="0"/>
        <v>1575.32</v>
      </c>
      <c r="G36" s="12">
        <f t="shared" si="1"/>
        <v>7.1302867216057643E-4</v>
      </c>
    </row>
    <row r="37" spans="2:7" ht="14.25" thickTop="1" thickBot="1" x14ac:dyDescent="0.25">
      <c r="B37" s="50"/>
      <c r="C37" s="42" t="s">
        <v>58</v>
      </c>
      <c r="D37" s="3">
        <v>9834.67</v>
      </c>
      <c r="E37" s="4">
        <v>4112.16</v>
      </c>
      <c r="F37" s="29">
        <f t="shared" si="0"/>
        <v>13946.83</v>
      </c>
      <c r="G37" s="12">
        <f t="shared" si="1"/>
        <v>6.312679122812693E-3</v>
      </c>
    </row>
    <row r="38" spans="2:7" ht="14.25" thickTop="1" thickBot="1" x14ac:dyDescent="0.25">
      <c r="B38" s="50"/>
      <c r="C38" s="42" t="s">
        <v>60</v>
      </c>
      <c r="D38" s="3"/>
      <c r="E38" s="4">
        <v>2075.4</v>
      </c>
      <c r="F38" s="29">
        <f t="shared" si="0"/>
        <v>2075.4</v>
      </c>
      <c r="G38" s="12">
        <f t="shared" si="1"/>
        <v>9.3937720983803944E-4</v>
      </c>
    </row>
    <row r="39" spans="2:7" ht="14.25" thickTop="1" thickBot="1" x14ac:dyDescent="0.25">
      <c r="B39" s="50"/>
      <c r="C39" s="42" t="s">
        <v>63</v>
      </c>
      <c r="D39" s="3">
        <v>57505.5</v>
      </c>
      <c r="E39" s="4">
        <v>27603.27</v>
      </c>
      <c r="F39" s="29">
        <f t="shared" si="0"/>
        <v>85108.77</v>
      </c>
      <c r="G39" s="12">
        <f t="shared" si="1"/>
        <v>3.8522327693624091E-2</v>
      </c>
    </row>
    <row r="40" spans="2:7" ht="14.25" thickTop="1" thickBot="1" x14ac:dyDescent="0.25">
      <c r="B40" s="50"/>
      <c r="C40" s="42" t="s">
        <v>41</v>
      </c>
      <c r="D40" s="3">
        <v>9027.17</v>
      </c>
      <c r="E40" s="4">
        <v>546.36</v>
      </c>
      <c r="F40" s="29">
        <f t="shared" si="0"/>
        <v>9573.5300000000007</v>
      </c>
      <c r="G40" s="12">
        <f t="shared" si="1"/>
        <v>4.3332157173078759E-3</v>
      </c>
    </row>
    <row r="41" spans="2:7" ht="14.25" thickTop="1" thickBot="1" x14ac:dyDescent="0.25">
      <c r="B41" s="50"/>
      <c r="C41" s="42" t="s">
        <v>39</v>
      </c>
      <c r="D41" s="3">
        <v>42952.46</v>
      </c>
      <c r="E41" s="4">
        <v>20644.400000000001</v>
      </c>
      <c r="F41" s="29">
        <f t="shared" si="0"/>
        <v>63596.86</v>
      </c>
      <c r="G41" s="12">
        <f t="shared" si="1"/>
        <v>2.8785506842661856E-2</v>
      </c>
    </row>
    <row r="42" spans="2:7" ht="14.25" thickTop="1" thickBot="1" x14ac:dyDescent="0.25">
      <c r="B42" s="50"/>
      <c r="C42" s="42" t="s">
        <v>69</v>
      </c>
      <c r="D42" s="3">
        <v>40222.29</v>
      </c>
      <c r="E42" s="4">
        <v>20152.14</v>
      </c>
      <c r="F42" s="29">
        <f t="shared" si="0"/>
        <v>60374.43</v>
      </c>
      <c r="G42" s="12">
        <f t="shared" si="1"/>
        <v>2.7326955574328817E-2</v>
      </c>
    </row>
    <row r="43" spans="2:7" ht="14.25" thickTop="1" thickBot="1" x14ac:dyDescent="0.25">
      <c r="B43" s="50"/>
      <c r="C43" s="42" t="s">
        <v>71</v>
      </c>
      <c r="D43" s="3">
        <v>4440.5600000000004</v>
      </c>
      <c r="E43" s="4">
        <v>12929.92</v>
      </c>
      <c r="F43" s="29">
        <f t="shared" si="0"/>
        <v>17370.48</v>
      </c>
      <c r="G43" s="12">
        <f t="shared" si="1"/>
        <v>7.8623075243073465E-3</v>
      </c>
    </row>
    <row r="44" spans="2:7" ht="14.25" thickTop="1" thickBot="1" x14ac:dyDescent="0.25">
      <c r="B44" s="50"/>
      <c r="C44" s="42" t="s">
        <v>72</v>
      </c>
      <c r="D44" s="3">
        <v>899.03</v>
      </c>
      <c r="E44" s="4"/>
      <c r="F44" s="29">
        <f t="shared" si="0"/>
        <v>899.03</v>
      </c>
      <c r="G44" s="12">
        <f t="shared" si="1"/>
        <v>4.0692314395330664E-4</v>
      </c>
    </row>
    <row r="45" spans="2:7" ht="14.25" thickTop="1" thickBot="1" x14ac:dyDescent="0.25">
      <c r="B45" s="50"/>
      <c r="C45" s="42" t="s">
        <v>76</v>
      </c>
      <c r="D45" s="3">
        <v>692.98</v>
      </c>
      <c r="E45" s="4">
        <v>272.85000000000002</v>
      </c>
      <c r="F45" s="29">
        <f t="shared" si="0"/>
        <v>965.83</v>
      </c>
      <c r="G45" s="12">
        <f t="shared" si="1"/>
        <v>4.3715847093469867E-4</v>
      </c>
    </row>
    <row r="46" spans="2:7" ht="14.25" thickTop="1" thickBot="1" x14ac:dyDescent="0.25">
      <c r="B46" s="50"/>
      <c r="C46" s="42" t="s">
        <v>79</v>
      </c>
      <c r="D46" s="3">
        <v>920.7</v>
      </c>
      <c r="E46" s="4"/>
      <c r="F46" s="29">
        <f t="shared" si="0"/>
        <v>920.7</v>
      </c>
      <c r="G46" s="12">
        <f t="shared" si="1"/>
        <v>4.1673152023604266E-4</v>
      </c>
    </row>
    <row r="47" spans="2:7" ht="14.25" thickTop="1" thickBot="1" x14ac:dyDescent="0.25">
      <c r="B47" s="50"/>
      <c r="C47" s="42" t="s">
        <v>66</v>
      </c>
      <c r="D47" s="3">
        <v>16649.28</v>
      </c>
      <c r="E47" s="4"/>
      <c r="F47" s="29">
        <f t="shared" si="0"/>
        <v>16649.28</v>
      </c>
      <c r="G47" s="12">
        <f t="shared" si="1"/>
        <v>7.5358746228256102E-3</v>
      </c>
    </row>
    <row r="48" spans="2:7" ht="14.25" thickTop="1" thickBot="1" x14ac:dyDescent="0.25">
      <c r="B48" s="50"/>
      <c r="C48" s="42" t="s">
        <v>73</v>
      </c>
      <c r="D48" s="3">
        <v>134.55000000000001</v>
      </c>
      <c r="E48" s="4"/>
      <c r="F48" s="29">
        <f t="shared" si="0"/>
        <v>134.55000000000001</v>
      </c>
      <c r="G48" s="12">
        <f t="shared" si="1"/>
        <v>6.090064738542364E-5</v>
      </c>
    </row>
    <row r="49" spans="2:7" ht="14.25" thickTop="1" thickBot="1" x14ac:dyDescent="0.25">
      <c r="B49" s="50"/>
      <c r="C49" s="42" t="s">
        <v>74</v>
      </c>
      <c r="D49" s="3">
        <v>19.2</v>
      </c>
      <c r="E49" s="4"/>
      <c r="F49" s="29">
        <f t="shared" si="0"/>
        <v>19.2</v>
      </c>
      <c r="G49" s="12">
        <f t="shared" si="1"/>
        <v>8.6903933838731598E-6</v>
      </c>
    </row>
    <row r="50" spans="2:7" ht="14.25" thickTop="1" thickBot="1" x14ac:dyDescent="0.25">
      <c r="B50" s="50"/>
      <c r="C50" s="42" t="s">
        <v>144</v>
      </c>
      <c r="D50" s="3">
        <v>101.38</v>
      </c>
      <c r="E50" s="4"/>
      <c r="F50" s="29">
        <f t="shared" si="0"/>
        <v>101.38</v>
      </c>
      <c r="G50" s="12">
        <f t="shared" si="1"/>
        <v>4.5887087565471926E-5</v>
      </c>
    </row>
    <row r="51" spans="2:7" ht="14.25" thickTop="1" thickBot="1" x14ac:dyDescent="0.25">
      <c r="B51" s="50" t="s">
        <v>82</v>
      </c>
      <c r="C51" s="42" t="s">
        <v>5</v>
      </c>
      <c r="D51" s="3">
        <v>258000</v>
      </c>
      <c r="E51" s="4"/>
      <c r="F51" s="9">
        <f t="shared" si="0"/>
        <v>258000</v>
      </c>
      <c r="G51" s="12">
        <f t="shared" si="1"/>
        <v>0.1167771610957956</v>
      </c>
    </row>
    <row r="52" spans="2:7" ht="14.25" thickTop="1" thickBot="1" x14ac:dyDescent="0.25">
      <c r="B52" s="50"/>
      <c r="C52" s="42" t="s">
        <v>11</v>
      </c>
      <c r="D52" s="3">
        <v>3047.75</v>
      </c>
      <c r="E52" s="4">
        <v>49436.43</v>
      </c>
      <c r="F52" s="29">
        <f t="shared" si="0"/>
        <v>52484.18</v>
      </c>
      <c r="G52" s="12">
        <f t="shared" si="1"/>
        <v>2.3755633886979585E-2</v>
      </c>
    </row>
    <row r="53" spans="2:7" ht="14.25" thickTop="1" thickBot="1" x14ac:dyDescent="0.25">
      <c r="B53" s="50"/>
      <c r="C53" s="42" t="s">
        <v>13</v>
      </c>
      <c r="D53" s="3"/>
      <c r="E53" s="4">
        <v>282.22000000000003</v>
      </c>
      <c r="F53" s="29">
        <f t="shared" si="0"/>
        <v>282.22000000000003</v>
      </c>
      <c r="G53" s="12">
        <f t="shared" si="1"/>
        <v>1.2773973024982727E-4</v>
      </c>
    </row>
    <row r="54" spans="2:7" ht="14.25" thickTop="1" thickBot="1" x14ac:dyDescent="0.25">
      <c r="B54" s="50"/>
      <c r="C54" s="42" t="s">
        <v>14</v>
      </c>
      <c r="D54" s="3"/>
      <c r="E54" s="4">
        <v>3561.26</v>
      </c>
      <c r="F54" s="29">
        <f t="shared" si="0"/>
        <v>3561.26</v>
      </c>
      <c r="G54" s="12">
        <f t="shared" si="1"/>
        <v>1.6119140803256319E-3</v>
      </c>
    </row>
    <row r="55" spans="2:7" ht="14.25" thickTop="1" thickBot="1" x14ac:dyDescent="0.25">
      <c r="B55" s="50"/>
      <c r="C55" s="42" t="s">
        <v>23</v>
      </c>
      <c r="D55" s="3">
        <v>6449.7</v>
      </c>
      <c r="E55" s="4"/>
      <c r="F55" s="29">
        <f t="shared" si="0"/>
        <v>6449.7</v>
      </c>
      <c r="G55" s="12">
        <f t="shared" si="1"/>
        <v>2.9192932399982668E-3</v>
      </c>
    </row>
    <row r="56" spans="2:7" ht="14.25" thickTop="1" thickBot="1" x14ac:dyDescent="0.25">
      <c r="B56" s="50"/>
      <c r="C56" s="42" t="s">
        <v>29</v>
      </c>
      <c r="D56" s="3">
        <v>1040</v>
      </c>
      <c r="E56" s="4">
        <v>977.86</v>
      </c>
      <c r="F56" s="29">
        <f t="shared" si="0"/>
        <v>2017.8600000000001</v>
      </c>
      <c r="G56" s="12">
        <f t="shared" si="1"/>
        <v>9.1333318716574461E-4</v>
      </c>
    </row>
    <row r="57" spans="2:7" ht="14.25" thickTop="1" thickBot="1" x14ac:dyDescent="0.25">
      <c r="B57" s="50"/>
      <c r="C57" s="42" t="s">
        <v>30</v>
      </c>
      <c r="D57" s="3"/>
      <c r="E57" s="4">
        <v>152.5</v>
      </c>
      <c r="F57" s="29">
        <f t="shared" si="0"/>
        <v>152.5</v>
      </c>
      <c r="G57" s="12">
        <f t="shared" si="1"/>
        <v>6.902525995003422E-5</v>
      </c>
    </row>
    <row r="58" spans="2:7" ht="14.25" thickTop="1" thickBot="1" x14ac:dyDescent="0.25">
      <c r="B58" s="50"/>
      <c r="C58" s="42" t="s">
        <v>83</v>
      </c>
      <c r="D58" s="3">
        <v>181607.62</v>
      </c>
      <c r="E58" s="4">
        <v>20988.9</v>
      </c>
      <c r="F58" s="9">
        <f t="shared" si="0"/>
        <v>202596.52</v>
      </c>
      <c r="G58" s="12">
        <f t="shared" si="1"/>
        <v>9.1700180052277411E-2</v>
      </c>
    </row>
    <row r="59" spans="2:7" ht="13.5" thickTop="1" x14ac:dyDescent="0.2">
      <c r="B59" s="35"/>
      <c r="C59" s="13"/>
      <c r="D59" s="5">
        <f>SUM(D4:D58)</f>
        <v>1515762.7599999998</v>
      </c>
      <c r="E59" s="5">
        <f t="shared" ref="E59:F59" si="2">SUM(E4:E58)</f>
        <v>693573.3600000001</v>
      </c>
      <c r="F59" s="5">
        <f t="shared" si="2"/>
        <v>2209336.12</v>
      </c>
      <c r="G59" s="36">
        <f t="shared" ref="E59:G59" si="3">SUM(G2:G58)</f>
        <v>1.0000000000000002</v>
      </c>
    </row>
  </sheetData>
  <mergeCells count="3">
    <mergeCell ref="B1:G1"/>
    <mergeCell ref="B4:B50"/>
    <mergeCell ref="B51:B58"/>
  </mergeCells>
  <conditionalFormatting sqref="G4:G58">
    <cfRule type="cellIs" dxfId="8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20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3º Trimestre</vt:lpstr>
      <vt:lpstr>Despesas Correntes</vt:lpstr>
      <vt:lpstr>Folha</vt:lpstr>
      <vt:lpstr>Investimentos</vt:lpstr>
      <vt:lpstr>Reitoria</vt:lpstr>
      <vt:lpstr>Santo Augusto</vt:lpstr>
      <vt:lpstr>Alegrete</vt:lpstr>
      <vt:lpstr>São Vicente do Sul</vt:lpstr>
      <vt:lpstr>Júlio de Castilhos</vt:lpstr>
      <vt:lpstr>São Borja</vt:lpstr>
      <vt:lpstr>Santa Rosa</vt:lpstr>
      <vt:lpstr>Panambi</vt:lpstr>
      <vt:lpstr>Jaguari</vt:lpstr>
      <vt:lpstr>Santo Ângelo</vt:lpstr>
      <vt:lpstr>Frederico Westphalen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leonardo.dorneles</dc:creator>
  <cp:lastModifiedBy>baxin</cp:lastModifiedBy>
  <dcterms:created xsi:type="dcterms:W3CDTF">2019-09-24T17:25:12Z</dcterms:created>
  <dcterms:modified xsi:type="dcterms:W3CDTF">2020-10-02T22:00:43Z</dcterms:modified>
</cp:coreProperties>
</file>