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2 ao Edital 02.2021 - Vigilância Patrimonial Ostensiva\"/>
    </mc:Choice>
  </mc:AlternateContent>
  <xr:revisionPtr revIDLastSave="0" documentId="13_ncr:1_{9729EFD2-04AA-4EEE-8194-EBAD0EE07EE6}" xr6:coauthVersionLast="45" xr6:coauthVersionMax="47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AL - DIURNO DESARMADO 12x36" sheetId="9" r:id="rId1"/>
    <sheet name="AL - NOTURNO DESARMADO 12x36" sheetId="13" r:id="rId2"/>
    <sheet name="AL UNIFORMES E EQUIPAMENTOS" sheetId="12" r:id="rId3"/>
    <sheet name="AL - RESUMO DA PROPOSTA" sheetId="6" r:id="rId4"/>
    <sheet name="AL - OBSERVAÇÕES" sheetId="14" r:id="rId5"/>
  </sheets>
  <definedNames>
    <definedName name="_xlnm.Print_Area" localSheetId="0">'AL - DIURNO DESARMADO 12x36'!$A$1:$G$177</definedName>
    <definedName name="_xlnm.Print_Area" localSheetId="1">'AL - NOTURNO DESARMADO 12x36'!$A$1:$G$179</definedName>
    <definedName name="_xlnm.Print_Area" localSheetId="4">'AL - OBSERVAÇÕES'!$A$1:$J$101</definedName>
    <definedName name="_xlnm.Print_Area" localSheetId="3">'AL - RESUMO DA PROPOSTA'!$A$1:$I$44</definedName>
    <definedName name="_xlnm.Print_Area" localSheetId="2">'AL UNIFORMES E EQUIPAMENTOS'!$A$1:$H$38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3" l="1"/>
  <c r="G43" i="9"/>
  <c r="E19" i="6"/>
  <c r="E18" i="6"/>
  <c r="E17" i="6"/>
  <c r="E16" i="6"/>
  <c r="C7" i="13" l="1"/>
  <c r="F3" i="13"/>
  <c r="B3" i="13"/>
  <c r="F7" i="6" l="1"/>
  <c r="F6" i="6"/>
  <c r="I15" i="6"/>
  <c r="H34" i="12"/>
  <c r="H29" i="12" l="1"/>
  <c r="G6" i="12" l="1"/>
  <c r="G7" i="12"/>
  <c r="G8" i="12"/>
  <c r="G9" i="12"/>
  <c r="G10" i="12"/>
  <c r="G11" i="12"/>
  <c r="G12" i="12"/>
  <c r="G5" i="12"/>
  <c r="E10" i="9" l="1"/>
  <c r="E10" i="13"/>
  <c r="F160" i="13"/>
  <c r="F159" i="13"/>
  <c r="F158" i="9"/>
  <c r="F157" i="9"/>
  <c r="F158" i="13" l="1"/>
  <c r="G88" i="13"/>
  <c r="E71" i="13"/>
  <c r="E77" i="13" s="1"/>
  <c r="G93" i="13"/>
  <c r="G30" i="13"/>
  <c r="G27" i="13"/>
  <c r="G8" i="13"/>
  <c r="B4" i="13"/>
  <c r="F156" i="9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5" i="12"/>
  <c r="H36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37" i="12" l="1"/>
  <c r="G147" i="13" s="1"/>
  <c r="H24" i="12"/>
  <c r="G145" i="9" s="1"/>
  <c r="H13" i="12"/>
  <c r="G51" i="13"/>
  <c r="G52" i="13" s="1"/>
  <c r="G45" i="13"/>
  <c r="G47" i="13" s="1"/>
  <c r="G48" i="13" s="1"/>
  <c r="G50" i="13" s="1"/>
  <c r="G62" i="13" s="1"/>
  <c r="G30" i="9"/>
  <c r="G146" i="13" l="1"/>
  <c r="G149" i="13" s="1"/>
  <c r="G176" i="13" s="1"/>
  <c r="G144" i="9"/>
  <c r="G147" i="9" s="1"/>
  <c r="G174" i="9" s="1"/>
  <c r="G113" i="13"/>
  <c r="G114" i="13" s="1"/>
  <c r="B121" i="13"/>
  <c r="G92" i="13"/>
  <c r="G95" i="13" s="1"/>
  <c r="G104" i="13" s="1"/>
  <c r="G61" i="13"/>
  <c r="G110" i="13" s="1"/>
  <c r="G54" i="13"/>
  <c r="G135" i="13"/>
  <c r="G140" i="13" s="1"/>
  <c r="G86" i="9"/>
  <c r="G172" i="13" l="1"/>
  <c r="G115" i="13"/>
  <c r="G63" i="13"/>
  <c r="G102" i="13" s="1"/>
  <c r="G72" i="13"/>
  <c r="G111" i="13"/>
  <c r="G112" i="13"/>
  <c r="G73" i="13"/>
  <c r="G71" i="13"/>
  <c r="G75" i="13"/>
  <c r="E69" i="9"/>
  <c r="G76" i="13" l="1"/>
  <c r="G70" i="13"/>
  <c r="G69" i="13"/>
  <c r="G74" i="13"/>
  <c r="G116" i="13"/>
  <c r="F121" i="13" s="1"/>
  <c r="G77" i="13" l="1"/>
  <c r="G103" i="13" s="1"/>
  <c r="G105" i="13" s="1"/>
  <c r="G174" i="13"/>
  <c r="G82" i="9"/>
  <c r="G91" i="9"/>
  <c r="G27" i="9"/>
  <c r="G33" i="9" s="1"/>
  <c r="D121" i="13" l="1"/>
  <c r="G121" i="13" s="1"/>
  <c r="G130" i="13" s="1"/>
  <c r="G173" i="13"/>
  <c r="G129" i="13"/>
  <c r="G125" i="13"/>
  <c r="G32" i="9"/>
  <c r="G29" i="9"/>
  <c r="G28" i="9" s="1"/>
  <c r="G34" i="9"/>
  <c r="G35" i="9"/>
  <c r="G44" i="9" s="1"/>
  <c r="G31" i="9"/>
  <c r="G49" i="9" s="1"/>
  <c r="G50" i="9" s="1"/>
  <c r="E75" i="9"/>
  <c r="G8" i="9"/>
  <c r="B4" i="9"/>
  <c r="G126" i="13" l="1"/>
  <c r="G128" i="13"/>
  <c r="G122" i="13"/>
  <c r="G127" i="13"/>
  <c r="G131" i="13"/>
  <c r="G139" i="13" s="1"/>
  <c r="G141" i="13" s="1"/>
  <c r="G45" i="9"/>
  <c r="G46" i="9" s="1"/>
  <c r="G175" i="13" l="1"/>
  <c r="G177" i="13" s="1"/>
  <c r="G153" i="13"/>
  <c r="G154" i="13" s="1"/>
  <c r="G48" i="9"/>
  <c r="G155" i="13" l="1"/>
  <c r="G156" i="13" s="1"/>
  <c r="G157" i="13" s="1"/>
  <c r="G52" i="9"/>
  <c r="G60" i="9"/>
  <c r="G111" i="9"/>
  <c r="G112" i="9" s="1"/>
  <c r="G133" i="9"/>
  <c r="G138" i="9" s="1"/>
  <c r="B119" i="9"/>
  <c r="G90" i="9"/>
  <c r="G93" i="9" s="1"/>
  <c r="G102" i="9" s="1"/>
  <c r="G59" i="9"/>
  <c r="G160" i="13" l="1"/>
  <c r="G159" i="13"/>
  <c r="G162" i="13"/>
  <c r="G170" i="9"/>
  <c r="G108" i="9"/>
  <c r="G113" i="9"/>
  <c r="G110" i="9"/>
  <c r="G61" i="9"/>
  <c r="G100" i="9" s="1"/>
  <c r="G158" i="13" l="1"/>
  <c r="G163" i="13" s="1"/>
  <c r="G178" i="13" s="1"/>
  <c r="G179" i="13" s="1"/>
  <c r="D7" i="6" s="1"/>
  <c r="H7" i="6" s="1"/>
  <c r="I13" i="6" s="1"/>
  <c r="G109" i="9"/>
  <c r="G114" i="9" s="1"/>
  <c r="G74" i="9"/>
  <c r="G69" i="9"/>
  <c r="G70" i="9"/>
  <c r="G72" i="9"/>
  <c r="G67" i="9"/>
  <c r="G71" i="9"/>
  <c r="G73" i="9"/>
  <c r="G68" i="9"/>
  <c r="I17" i="6" l="1"/>
  <c r="I19" i="6" s="1"/>
  <c r="F119" i="9"/>
  <c r="G172" i="9"/>
  <c r="G75" i="9"/>
  <c r="G101" i="9" l="1"/>
  <c r="G103" i="9" s="1"/>
  <c r="G127" i="9"/>
  <c r="D119" i="9" l="1"/>
  <c r="G119" i="9" s="1"/>
  <c r="G171" i="9"/>
  <c r="G128" i="9" l="1"/>
  <c r="G124" i="9"/>
  <c r="G123" i="9"/>
  <c r="G125" i="9"/>
  <c r="G126" i="9"/>
  <c r="G120" i="9"/>
  <c r="G129" i="9" l="1"/>
  <c r="G137" i="9" s="1"/>
  <c r="G139" i="9" s="1"/>
  <c r="G173" i="9" l="1"/>
  <c r="G175" i="9" s="1"/>
  <c r="G151" i="9"/>
  <c r="G152" i="9" s="1"/>
  <c r="G153" i="9" l="1"/>
  <c r="G154" i="9" s="1"/>
  <c r="G155" i="9" s="1"/>
  <c r="G157" i="9" l="1"/>
  <c r="G158" i="9"/>
  <c r="G160" i="9"/>
  <c r="G156" i="9" l="1"/>
  <c r="G161" i="9" s="1"/>
  <c r="G176" i="9" s="1"/>
  <c r="G177" i="9" s="1"/>
  <c r="D6" i="6" s="1"/>
  <c r="H6" i="6" s="1"/>
  <c r="H8" i="6" s="1"/>
  <c r="I16" i="6" l="1"/>
  <c r="I18" i="6" s="1"/>
  <c r="I20" i="6" s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>Evandro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9" authorId="1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2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Tarifa da Estação Rodoviária: Linha de Ônibus regular
</t>
        </r>
      </text>
    </comment>
    <comment ref="B90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1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1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1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>Evandro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51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4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Tarifa da Estação Rodoviária: linha de ônibus regular
</t>
        </r>
      </text>
    </comment>
    <comment ref="B92" authorId="1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1" shapeId="0" xr:uid="{00000000-0006-0000-01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1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1" shapeId="0" xr:uid="{00000000-0006-0000-0100-000009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1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<sst xmlns="http://schemas.openxmlformats.org/spreadsheetml/2006/main" count="758" uniqueCount="366">
  <si>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</si>
  <si>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</si>
  <si>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</si>
  <si>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</si>
  <si>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</si>
  <si>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</si>
  <si>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</si>
  <si>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</si>
  <si>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</si>
  <si>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</si>
  <si>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</si>
  <si>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</si>
  <si>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</si>
  <si>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</si>
  <si>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</si>
  <si>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</si>
  <si>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</si>
  <si>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</si>
  <si>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</si>
  <si>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</si>
  <si>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</si>
  <si>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</si>
  <si>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</si>
  <si>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</si>
  <si>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</si>
  <si>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</si>
  <si>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</si>
  <si>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</si>
  <si>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</si>
  <si>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</si>
  <si>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</si>
  <si>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</si>
  <si>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</si>
  <si>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</si>
  <si>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</si>
  <si>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</si>
  <si>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</si>
  <si>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</si>
  <si>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</si>
  <si>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</si>
  <si>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</si>
  <si>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</si>
  <si>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</si>
  <si>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</si>
  <si>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</si>
  <si>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</si>
  <si>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</si>
  <si>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</si>
  <si>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</si>
  <si>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</si>
  <si>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</si>
  <si>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</si>
  <si>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</si>
  <si>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</si>
  <si>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</si>
  <si>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</si>
  <si>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</si>
  <si>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</si>
  <si>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</si>
  <si>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</si>
  <si>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</si>
  <si>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</si>
  <si>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</si>
  <si>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</si>
  <si>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</si>
  <si>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</si>
  <si>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</si>
  <si>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</si>
  <si>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</si>
  <si>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</si>
  <si>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</si>
  <si>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</si>
  <si>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</si>
  <si>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</si>
  <si>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</si>
  <si>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</si>
  <si>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</si>
  <si>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</si>
  <si>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</si>
  <si>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</si>
  <si>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</si>
  <si>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</si>
  <si>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</si>
  <si>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</si>
  <si>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</si>
  <si>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</si>
  <si>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</si>
  <si>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</si>
  <si>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</si>
  <si>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</si>
  <si>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</si>
  <si>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</si>
  <si>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</si>
  <si>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</si>
  <si>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</si>
  <si>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</si>
  <si>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</si>
  <si>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</si>
  <si>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</si>
  <si>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</si>
  <si>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</si>
  <si>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</si>
  <si>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</si>
  <si>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</si>
  <si>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</si>
  <si>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</si>
  <si>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</si>
  <si>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</si>
  <si>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</si>
  <si>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</si>
  <si>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</si>
  <si>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</si>
  <si>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</si>
  <si>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</si>
  <si>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</si>
  <si>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</si>
  <si>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</si>
  <si>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</si>
  <si>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</si>
  <si>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</si>
  <si>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</si>
  <si>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</si>
  <si>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</si>
  <si>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</si>
  <si>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</si>
  <si>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</si>
  <si>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</si>
  <si>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</si>
  <si>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</si>
  <si>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</si>
  <si>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</si>
  <si>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</si>
  <si>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</si>
  <si>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</si>
  <si>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</si>
  <si>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</si>
  <si>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</si>
  <si>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</si>
  <si>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</si>
  <si>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</si>
  <si>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</si>
  <si>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</si>
  <si>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</si>
  <si>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</si>
  <si>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</si>
  <si>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</si>
  <si>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</si>
  <si>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</si>
  <si>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</si>
  <si>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</si>
  <si>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</si>
  <si>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</si>
  <si>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</si>
  <si>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</si>
  <si>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</si>
  <si>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</si>
  <si>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</si>
  <si>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</si>
  <si>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</si>
  <si>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</si>
  <si>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</si>
  <si>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</si>
  <si>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</si>
  <si>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</si>
  <si>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</si>
  <si>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</si>
  <si>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</si>
  <si>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</si>
  <si>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</si>
  <si>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</si>
  <si>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</si>
  <si>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</si>
  <si>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</si>
  <si>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</si>
  <si>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</si>
  <si>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</si>
  <si>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</si>
  <si>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</si>
  <si>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</si>
  <si>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</si>
  <si>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</si>
  <si>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</si>
  <si>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</si>
  <si>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</si>
  <si>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</si>
  <si>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</si>
  <si>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</si>
  <si>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</si>
  <si>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</si>
  <si>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</si>
  <si>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</si>
  <si>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</si>
  <si>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</si>
  <si>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</si>
  <si>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</si>
  <si>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</si>
  <si>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</si>
  <si>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</si>
  <si>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</si>
  <si>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</si>
  <si>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</si>
  <si>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</si>
  <si>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</si>
  <si>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</si>
  <si>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</si>
  <si>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</si>
  <si>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</si>
  <si>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</si>
  <si>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</si>
  <si>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</si>
  <si>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</si>
  <si>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</si>
  <si>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</si>
  <si>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</si>
  <si>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</si>
  <si>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</si>
  <si>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</si>
  <si>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</si>
  <si>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</si>
  <si>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</si>
  <si>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</si>
  <si>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</si>
  <si>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</si>
  <si>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</si>
  <si>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</si>
  <si>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</si>
  <si>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</si>
  <si>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</si>
  <si>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</si>
  <si>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</si>
  <si>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</si>
  <si>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</si>
  <si>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</si>
  <si>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</si>
  <si>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</si>
  <si>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</si>
  <si>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</si>
  <si>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</si>
  <si>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</si>
  <si>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</si>
  <si>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</si>
  <si>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</si>
  <si>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</si>
  <si>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</si>
  <si>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</si>
  <si>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</si>
  <si>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</si>
  <si>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</si>
  <si>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</si>
  <si>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</si>
  <si>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</si>
  <si>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</si>
  <si>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</si>
  <si>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</si>
  <si>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</si>
  <si>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</si>
  <si>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</si>
  <si>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</si>
  <si>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</si>
  <si>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</si>
  <si>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</si>
  <si>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</si>
  <si>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</si>
  <si>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</si>
  <si>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</si>
  <si>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</si>
  <si>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</si>
  <si>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</si>
  <si>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</si>
  <si>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</si>
  <si>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</si>
  <si>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</si>
  <si>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</si>
  <si>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Posto de Vigilância Diurno Desarmado Jornada 12 x 36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</si>
  <si>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</si>
  <si>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</si>
  <si>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</si>
  <si>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</si>
  <si>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</si>
  <si>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</si>
  <si>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</si>
  <si>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Valor Mensal do Serviço</t>
  </si>
  <si>
    <t>Número de Meses do Contrato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</si>
  <si>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</si>
  <si>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</si>
  <si>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</si>
  <si>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</si>
  <si>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</si>
  <si>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</si>
  <si>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</si>
  <si>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</si>
  <si>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</si>
  <si>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</si>
  <si>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</si>
  <si>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</si>
  <si>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</si>
  <si>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</si>
  <si>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</si>
  <si>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</si>
  <si>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</si>
  <si>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</si>
  <si>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</si>
  <si>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</si>
  <si>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</si>
  <si>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</si>
  <si>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</si>
  <si>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</si>
  <si>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</si>
  <si>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</si>
  <si>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</si>
  <si>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</si>
  <si>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</si>
  <si>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</si>
  <si>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</si>
  <si>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</si>
  <si>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</si>
  <si>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</si>
  <si>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</si>
  <si>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</si>
  <si>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ALEGRETE</t>
    </r>
  </si>
  <si>
    <t>Alegrete/RS</t>
  </si>
  <si>
    <t>Posto de Vigilância Noturno Desarmado Jornada 12 x 36</t>
  </si>
  <si>
    <t>Salário Normativo da Categoria Profissional (Jornada de Trabalho de 220 hs)</t>
  </si>
  <si>
    <t>Módulo 1          Verbas Salariais: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</si>
  <si>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</si>
  <si>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</si>
  <si>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</si>
  <si>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</si>
  <si>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</si>
  <si>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</si>
  <si>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kit</t>
  </si>
  <si>
    <t>Rádio de Comunicação + Bateria reserva  Carregador</t>
  </si>
  <si>
    <t>II - Posto Noturno Desarmado 12x36</t>
  </si>
  <si>
    <t>VIGILÂNCIA DESARMADA DIURNA 12x36 - Segunda-feira à Domingo</t>
  </si>
  <si>
    <t>VIGILÂNCIA DESARMADA NOTURNA 12x36 - Segunda-feira à Domingo</t>
  </si>
  <si>
    <t>Vigilância Desarmada Noturna - Jornada 12 x 36 de segunda-feira a domingo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</si>
  <si>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</si>
  <si>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</si>
  <si>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</si>
  <si>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</si>
  <si>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CADERNO TÉCNICO DE VIGILÂNCIA DO RS 2019</t>
  </si>
  <si>
    <t>LEI COMPLEMENTAR Nº 63/2017 - MUNICÍPIO DE ALEGRETE/RS</t>
  </si>
  <si>
    <t>DECRETO-LEI Nº 5.452/1943 - CLT - CONSOLIDAÇÃO DAS LEIS DO TRABALHO e alterações posteriores</t>
  </si>
  <si>
    <t>TRANSPORTE CONFORME ESTAÇÃO RODOVIÁRIA DE ALEGRETE/RS - www.rodoviarialegrete.com.br</t>
  </si>
  <si>
    <t>Obrigatória a cotação de 8,33% sobre o valor do Módulo 1 - Composição da Remuneração, conforme Anexo XII da IN SEGES nº 05/2017 atualizada, em virtude da utilização da Conta Vinculada.</t>
  </si>
  <si>
    <t>LEI Nº 2.506, de 11 de outubro de 2011</t>
  </si>
  <si>
    <t>Conforme estatística apresentada pelo Caderno Técnico do RS 2019 (pág. 3), em média os profissionais se afastam do trabalho por meio de ausências legais 2,59 dias ao ano.</t>
  </si>
  <si>
    <t>Alíquota de ISS conforme Lei Municipal</t>
  </si>
  <si>
    <t>23242.002232/2020-15</t>
  </si>
  <si>
    <t>02/2021</t>
  </si>
  <si>
    <t>10.662.072/0004-09</t>
  </si>
  <si>
    <t>Valor Unitário do Serviço
(Valor Mensal do Posto x nº Meses do Contrato)</t>
  </si>
  <si>
    <t>ANEXO III - QUADROS DEMONSTRATIVOS</t>
  </si>
  <si>
    <t>I - QUADRO RESUMO DO VALOR MENSAL DOS SERVIÇOS</t>
  </si>
  <si>
    <t>II - QUADRO DEMONSTRATIVO - VALOR GLOBAL DA PROPOSTA</t>
  </si>
  <si>
    <t>Valor Total dos Serviços (R$)
(Valor Unitário x nº de Postos)</t>
  </si>
  <si>
    <t>Valor Global da Proposta 
(Valor Mensal do Serviço x nº de meses do contrato x nº de postos por item)</t>
  </si>
  <si>
    <t>VALOR MENSAL DOS SERVIÇOS (I + II)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</si>
  <si>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</si>
  <si>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13º (Décimo Terceiro) Salário e Adicional de Férias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</si>
  <si>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</si>
  <si>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férias.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</si>
  <si>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</si>
  <si>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</si>
  <si>
    <t>Jornada de Trabalho 12x36 (12h de trabalho por 36h de descanso)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</si>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</sst>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</numFmts>
  <fonts count="69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475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20" fillId="0" borderId="0" xfId="0" applyFont="1" applyFill="1" applyBorder="1" applyAlignment="1" applyProtection="1">
      <alignment horizontal="center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19" fillId="0" borderId="0" xfId="0" applyFont="1" applyBorder="1" applyAlignment="1">
      <alignment horizontal="left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/>
    </xf>
    <xf numFmtId="0" fontId="39" fillId="0" borderId="7" xfId="0" applyFont="1" applyBorder="1" applyAlignment="1" applyProtection="1">
      <alignment horizontal="center" wrapText="1"/>
    </xf>
    <xf numFmtId="168" fontId="20" fillId="5" borderId="7" xfId="0" applyNumberFormat="1" applyFont="1" applyFill="1" applyBorder="1" applyAlignment="1" applyProtection="1">
      <alignment vertical="center"/>
    </xf>
    <xf numFmtId="0" fontId="20" fillId="9" borderId="7" xfId="0" applyFont="1" applyFill="1" applyBorder="1" applyAlignment="1" applyProtection="1">
      <alignment vertical="center"/>
    </xf>
    <xf numFmtId="0" fontId="20" fillId="14" borderId="7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7" fillId="15" borderId="7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7" xfId="0" applyNumberFormat="1" applyFont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/>
    </xf>
    <xf numFmtId="0" fontId="26" fillId="0" borderId="7" xfId="0" applyFont="1" applyBorder="1" applyAlignment="1" applyProtection="1">
      <alignment horizontal="center" vertical="center"/>
    </xf>
    <xf numFmtId="44" fontId="33" fillId="0" borderId="7" xfId="0" applyNumberFormat="1" applyFont="1" applyBorder="1" applyAlignment="1" applyProtection="1">
      <alignment vertical="center"/>
      <protection locked="0"/>
    </xf>
    <xf numFmtId="44" fontId="20" fillId="16" borderId="7" xfId="0" applyNumberFormat="1" applyFont="1" applyFill="1" applyBorder="1" applyAlignment="1" applyProtection="1">
      <alignment horizontal="distributed" vertical="center"/>
    </xf>
    <xf numFmtId="165" fontId="5" fillId="2" borderId="7" xfId="2" applyNumberFormat="1" applyFont="1" applyFill="1" applyBorder="1" applyProtection="1"/>
    <xf numFmtId="165" fontId="5" fillId="6" borderId="7" xfId="2" applyNumberFormat="1" applyFont="1" applyFill="1" applyBorder="1" applyProtection="1"/>
    <xf numFmtId="168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165" fontId="6" fillId="15" borderId="7" xfId="0" applyNumberFormat="1" applyFont="1" applyFill="1" applyBorder="1" applyAlignment="1" applyProtection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</xf>
    <xf numFmtId="0" fontId="20" fillId="13" borderId="7" xfId="0" applyFont="1" applyFill="1" applyBorder="1" applyAlignment="1" applyProtection="1">
      <alignment horizontal="center" vertical="center"/>
    </xf>
    <xf numFmtId="165" fontId="20" fillId="15" borderId="7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7" xfId="0" applyFont="1" applyFill="1" applyBorder="1" applyAlignment="1">
      <alignment horizontal="center"/>
    </xf>
    <xf numFmtId="44" fontId="26" fillId="2" borderId="7" xfId="0" applyNumberFormat="1" applyFont="1" applyFill="1" applyBorder="1" applyAlignment="1">
      <alignment horizontal="center"/>
    </xf>
    <xf numFmtId="44" fontId="26" fillId="6" borderId="7" xfId="0" applyNumberFormat="1" applyFont="1" applyFill="1" applyBorder="1" applyProtection="1"/>
    <xf numFmtId="0" fontId="28" fillId="0" borderId="7" xfId="0" applyFont="1" applyBorder="1" applyAlignment="1" applyProtection="1">
      <alignment horizontal="center"/>
    </xf>
    <xf numFmtId="1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  <protection locked="0"/>
    </xf>
    <xf numFmtId="1" fontId="10" fillId="0" borderId="7" xfId="15" applyNumberFormat="1" applyFont="1" applyBorder="1" applyAlignment="1" applyProtection="1">
      <alignment horizontal="center" vertical="center"/>
    </xf>
    <xf numFmtId="0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vertical="center"/>
      <protection locked="0"/>
    </xf>
    <xf numFmtId="175" fontId="11" fillId="18" borderId="7" xfId="16" applyNumberFormat="1" applyFont="1" applyFill="1" applyBorder="1" applyAlignment="1" applyProtection="1">
      <alignment horizontal="center" vertical="center"/>
    </xf>
    <xf numFmtId="175" fontId="11" fillId="19" borderId="7" xfId="16" applyNumberFormat="1" applyFont="1" applyFill="1" applyBorder="1" applyAlignment="1" applyProtection="1">
      <alignment horizontal="center" vertical="center"/>
    </xf>
    <xf numFmtId="1" fontId="18" fillId="0" borderId="7" xfId="15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protection locked="0"/>
    </xf>
    <xf numFmtId="1" fontId="18" fillId="0" borderId="7" xfId="15" applyNumberFormat="1" applyFont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  <protection locked="0"/>
    </xf>
    <xf numFmtId="175" fontId="18" fillId="0" borderId="7" xfId="16" applyNumberFormat="1" applyFont="1" applyFill="1" applyBorder="1" applyAlignment="1" applyProtection="1">
      <alignment vertical="center"/>
      <protection locked="0"/>
    </xf>
    <xf numFmtId="165" fontId="2" fillId="0" borderId="7" xfId="2" applyNumberFormat="1" applyBorder="1" applyProtection="1"/>
    <xf numFmtId="0" fontId="38" fillId="0" borderId="7" xfId="0" applyFont="1" applyFill="1" applyBorder="1" applyAlignment="1">
      <alignment horizontal="center" wrapText="1"/>
    </xf>
    <xf numFmtId="0" fontId="38" fillId="0" borderId="7" xfId="0" applyFont="1" applyFill="1" applyBorder="1" applyAlignment="1" applyProtection="1">
      <alignment horizontal="center" vertical="center"/>
      <protection locked="0"/>
    </xf>
    <xf numFmtId="0" fontId="38" fillId="0" borderId="7" xfId="0" applyFont="1" applyFill="1" applyBorder="1" applyAlignment="1" applyProtection="1">
      <alignment horizontal="center" vertical="center" wrapText="1"/>
      <protection locked="0"/>
    </xf>
    <xf numFmtId="0" fontId="38" fillId="0" borderId="7" xfId="15" applyFont="1" applyFill="1" applyBorder="1" applyAlignment="1" applyProtection="1">
      <alignment horizontal="center" vertical="center" wrapText="1"/>
    </xf>
    <xf numFmtId="0" fontId="38" fillId="0" borderId="7" xfId="15" applyFont="1" applyFill="1" applyBorder="1" applyAlignment="1" applyProtection="1">
      <alignment horizontal="center" vertical="center"/>
    </xf>
    <xf numFmtId="0" fontId="38" fillId="0" borderId="7" xfId="15" applyFont="1" applyFill="1" applyBorder="1" applyAlignment="1" applyProtection="1">
      <alignment horizontal="center"/>
    </xf>
    <xf numFmtId="0" fontId="20" fillId="0" borderId="7" xfId="0" applyFont="1" applyFill="1" applyBorder="1" applyAlignment="1" applyProtection="1">
      <alignment horizontal="center" vertical="center"/>
    </xf>
    <xf numFmtId="0" fontId="26" fillId="14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 vertical="center"/>
    </xf>
    <xf numFmtId="44" fontId="31" fillId="0" borderId="7" xfId="0" applyNumberFormat="1" applyFont="1" applyFill="1" applyBorder="1" applyAlignment="1" applyProtection="1">
      <alignment vertical="center"/>
    </xf>
    <xf numFmtId="0" fontId="26" fillId="14" borderId="7" xfId="0" applyFont="1" applyFill="1" applyBorder="1" applyAlignment="1" applyProtection="1">
      <alignment horizontal="center" vertical="center"/>
    </xf>
    <xf numFmtId="44" fontId="26" fillId="2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 applyProtection="1">
      <alignment horizontal="center" vertical="center"/>
    </xf>
    <xf numFmtId="10" fontId="25" fillId="15" borderId="7" xfId="0" applyNumberFormat="1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vertical="center"/>
    </xf>
    <xf numFmtId="10" fontId="11" fillId="0" borderId="7" xfId="3" applyNumberFormat="1" applyFont="1" applyBorder="1" applyAlignment="1">
      <alignment horizontal="center" vertical="center"/>
    </xf>
    <xf numFmtId="165" fontId="26" fillId="15" borderId="7" xfId="0" applyNumberFormat="1" applyFont="1" applyFill="1" applyBorder="1" applyAlignment="1">
      <alignment vertical="center"/>
    </xf>
    <xf numFmtId="165" fontId="26" fillId="6" borderId="7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44" fontId="26" fillId="15" borderId="7" xfId="0" applyNumberFormat="1" applyFont="1" applyFill="1" applyBorder="1" applyAlignment="1" applyProtection="1">
      <alignment horizontal="center" vertical="center"/>
    </xf>
    <xf numFmtId="4" fontId="7" fillId="6" borderId="7" xfId="0" applyNumberFormat="1" applyFont="1" applyFill="1" applyBorder="1" applyAlignment="1" applyProtection="1">
      <alignment horizontal="right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7" xfId="0" applyNumberFormat="1" applyFont="1" applyFill="1" applyBorder="1" applyAlignment="1" applyProtection="1">
      <alignment horizontal="right" vertical="center"/>
    </xf>
    <xf numFmtId="44" fontId="38" fillId="0" borderId="7" xfId="0" applyNumberFormat="1" applyFont="1" applyFill="1" applyBorder="1" applyAlignment="1" applyProtection="1">
      <alignment horizontal="right" vertical="center"/>
    </xf>
    <xf numFmtId="44" fontId="31" fillId="0" borderId="7" xfId="0" applyNumberFormat="1" applyFont="1" applyFill="1" applyBorder="1" applyAlignment="1"/>
    <xf numFmtId="44" fontId="31" fillId="0" borderId="7" xfId="0" applyNumberFormat="1" applyFont="1" applyFill="1" applyBorder="1" applyAlignment="1" applyProtection="1">
      <alignment horizontal="right" vertical="center"/>
    </xf>
    <xf numFmtId="44" fontId="19" fillId="0" borderId="7" xfId="0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wrapText="1"/>
    </xf>
    <xf numFmtId="168" fontId="26" fillId="2" borderId="7" xfId="0" applyNumberFormat="1" applyFont="1" applyFill="1" applyBorder="1" applyAlignment="1" applyProtection="1">
      <alignment vertical="center"/>
    </xf>
    <xf numFmtId="168" fontId="31" fillId="0" borderId="7" xfId="0" applyNumberFormat="1" applyFont="1" applyFill="1" applyBorder="1" applyAlignment="1" applyProtection="1">
      <alignment vertical="center"/>
    </xf>
    <xf numFmtId="44" fontId="33" fillId="0" borderId="7" xfId="0" applyNumberFormat="1" applyFont="1" applyFill="1" applyBorder="1" applyAlignment="1" applyProtection="1">
      <alignment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10" fontId="11" fillId="0" borderId="7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7" xfId="0" applyFont="1" applyFill="1" applyBorder="1" applyAlignment="1" applyProtection="1">
      <alignment horizontal="right" wrapText="1"/>
    </xf>
    <xf numFmtId="164" fontId="38" fillId="0" borderId="7" xfId="0" applyNumberFormat="1" applyFont="1" applyFill="1" applyBorder="1" applyAlignment="1" applyProtection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4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/>
    </xf>
    <xf numFmtId="0" fontId="48" fillId="4" borderId="7" xfId="0" applyFont="1" applyFill="1" applyBorder="1" applyAlignment="1" applyProtection="1">
      <alignment horizontal="center" vertical="center" wrapText="1"/>
    </xf>
    <xf numFmtId="0" fontId="34" fillId="4" borderId="7" xfId="0" applyFont="1" applyFill="1" applyBorder="1" applyAlignment="1" applyProtection="1">
      <alignment horizontal="center"/>
    </xf>
    <xf numFmtId="0" fontId="3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 wrapText="1"/>
    </xf>
    <xf numFmtId="0" fontId="44" fillId="4" borderId="7" xfId="0" applyFont="1" applyFill="1" applyBorder="1" applyAlignment="1" applyProtection="1">
      <alignment horizontal="center"/>
    </xf>
    <xf numFmtId="0" fontId="20" fillId="0" borderId="7" xfId="0" applyFont="1" applyBorder="1" applyProtection="1"/>
    <xf numFmtId="0" fontId="20" fillId="12" borderId="7" xfId="0" applyFont="1" applyFill="1" applyBorder="1" applyAlignment="1" applyProtection="1">
      <alignment horizontal="right"/>
    </xf>
    <xf numFmtId="1" fontId="38" fillId="0" borderId="7" xfId="0" applyNumberFormat="1" applyFont="1" applyFill="1" applyBorder="1" applyAlignment="1" applyProtection="1">
      <alignment horizontal="right" vertical="center"/>
    </xf>
    <xf numFmtId="0" fontId="20" fillId="17" borderId="7" xfId="0" applyFont="1" applyFill="1" applyBorder="1" applyAlignment="1" applyProtection="1">
      <alignment vertical="center"/>
    </xf>
    <xf numFmtId="0" fontId="60" fillId="0" borderId="6" xfId="0" applyFont="1" applyBorder="1" applyAlignment="1">
      <alignment horizontal="center" vertical="center" wrapText="1"/>
    </xf>
    <xf numFmtId="173" fontId="60" fillId="15" borderId="7" xfId="2" applyNumberFormat="1" applyFont="1" applyFill="1" applyBorder="1" applyAlignment="1">
      <alignment horizontal="center" vertical="center"/>
    </xf>
    <xf numFmtId="173" fontId="61" fillId="0" borderId="7" xfId="2" applyNumberFormat="1" applyFont="1" applyBorder="1" applyAlignment="1">
      <alignment vertical="center"/>
    </xf>
    <xf numFmtId="173" fontId="60" fillId="15" borderId="7" xfId="2" applyNumberFormat="1" applyFont="1" applyFill="1" applyBorder="1" applyAlignment="1">
      <alignment horizontal="right" vertical="center"/>
    </xf>
    <xf numFmtId="1" fontId="61" fillId="0" borderId="7" xfId="2" applyNumberFormat="1" applyFont="1" applyBorder="1" applyAlignment="1">
      <alignment vertical="center"/>
    </xf>
    <xf numFmtId="173" fontId="60" fillId="15" borderId="7" xfId="2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1" fillId="0" borderId="0" xfId="0" applyFont="1"/>
    <xf numFmtId="0" fontId="0" fillId="0" borderId="0" xfId="0" applyFill="1"/>
    <xf numFmtId="0" fontId="0" fillId="0" borderId="7" xfId="0" applyFill="1" applyBorder="1" applyAlignment="1">
      <alignment horizontal="center" vertical="center"/>
    </xf>
    <xf numFmtId="165" fontId="2" fillId="0" borderId="7" xfId="2" applyNumberFormat="1" applyBorder="1" applyAlignment="1" applyProtection="1">
      <alignment vertical="center"/>
    </xf>
    <xf numFmtId="168" fontId="20" fillId="0" borderId="7" xfId="0" applyNumberFormat="1" applyFont="1" applyFill="1" applyBorder="1" applyAlignment="1" applyProtection="1">
      <alignment vertical="center"/>
    </xf>
    <xf numFmtId="173" fontId="26" fillId="2" borderId="7" xfId="0" applyNumberFormat="1" applyFont="1" applyFill="1" applyBorder="1" applyAlignment="1" applyProtection="1">
      <alignment vertical="center"/>
    </xf>
    <xf numFmtId="0" fontId="38" fillId="0" borderId="7" xfId="15" applyFont="1" applyBorder="1" applyAlignment="1">
      <alignment horizontal="center" vertical="center"/>
    </xf>
    <xf numFmtId="1" fontId="18" fillId="0" borderId="7" xfId="15" applyNumberFormat="1" applyFont="1" applyBorder="1" applyAlignment="1">
      <alignment horizontal="center" vertical="center"/>
    </xf>
    <xf numFmtId="10" fontId="25" fillId="23" borderId="7" xfId="0" applyNumberFormat="1" applyFont="1" applyFill="1" applyBorder="1" applyAlignment="1">
      <alignment horizontal="center" vertical="center"/>
    </xf>
    <xf numFmtId="10" fontId="11" fillId="23" borderId="7" xfId="3" applyNumberFormat="1" applyFont="1" applyFill="1" applyBorder="1" applyAlignment="1">
      <alignment horizontal="center" vertical="center"/>
    </xf>
    <xf numFmtId="10" fontId="25" fillId="24" borderId="7" xfId="0" applyNumberFormat="1" applyFont="1" applyFill="1" applyBorder="1" applyAlignment="1">
      <alignment horizontal="center" vertical="center"/>
    </xf>
    <xf numFmtId="10" fontId="11" fillId="24" borderId="7" xfId="3" applyNumberFormat="1" applyFont="1" applyFill="1" applyBorder="1" applyAlignment="1">
      <alignment horizontal="center" vertical="center"/>
    </xf>
    <xf numFmtId="0" fontId="10" fillId="0" borderId="7" xfId="15" applyFont="1" applyFill="1" applyBorder="1" applyAlignment="1" applyProtection="1">
      <alignment horizontal="justify" vertical="center" wrapText="1"/>
    </xf>
    <xf numFmtId="0" fontId="10" fillId="0" borderId="7" xfId="15" applyFont="1" applyFill="1" applyBorder="1" applyAlignment="1" applyProtection="1">
      <alignment horizontal="justify" vertical="center"/>
    </xf>
    <xf numFmtId="0" fontId="55" fillId="0" borderId="7" xfId="15" applyFont="1" applyFill="1" applyBorder="1" applyAlignment="1" applyProtection="1">
      <alignment horizontal="left" wrapText="1"/>
    </xf>
    <xf numFmtId="0" fontId="55" fillId="0" borderId="7" xfId="15" applyFont="1" applyFill="1" applyBorder="1" applyProtection="1"/>
    <xf numFmtId="0" fontId="55" fillId="0" borderId="7" xfId="15" applyFont="1" applyFill="1" applyBorder="1" applyAlignment="1" applyProtection="1">
      <alignment horizontal="justify" vertical="center" wrapText="1"/>
    </xf>
    <xf numFmtId="0" fontId="55" fillId="0" borderId="7" xfId="15" applyFont="1" applyFill="1" applyBorder="1" applyAlignment="1" applyProtection="1">
      <alignment vertical="center" wrapText="1"/>
    </xf>
    <xf numFmtId="0" fontId="55" fillId="0" borderId="7" xfId="15" applyFont="1" applyFill="1" applyBorder="1" applyAlignment="1">
      <alignment horizontal="left" vertical="center" wrapText="1" readingOrder="1"/>
    </xf>
    <xf numFmtId="0" fontId="55" fillId="0" borderId="7" xfId="15" applyFont="1" applyFill="1" applyBorder="1" applyAlignment="1" applyProtection="1">
      <alignment wrapText="1"/>
    </xf>
    <xf numFmtId="0" fontId="0" fillId="0" borderId="0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 applyProtection="1">
      <alignment horizontal="center" vertical="center"/>
    </xf>
    <xf numFmtId="0" fontId="20" fillId="17" borderId="7" xfId="0" applyFont="1" applyFill="1" applyBorder="1" applyAlignment="1" applyProtection="1">
      <alignment horizontal="center"/>
    </xf>
    <xf numFmtId="0" fontId="26" fillId="2" borderId="7" xfId="0" applyFont="1" applyFill="1" applyBorder="1" applyAlignment="1">
      <alignment horizontal="center"/>
    </xf>
    <xf numFmtId="0" fontId="19" fillId="0" borderId="7" xfId="0" applyFont="1" applyFill="1" applyBorder="1" applyAlignment="1" applyProtection="1">
      <alignment horizontal="left" vertical="center"/>
    </xf>
    <xf numFmtId="0" fontId="28" fillId="0" borderId="7" xfId="0" applyFont="1" applyFill="1" applyBorder="1" applyAlignment="1" applyProtection="1">
      <alignment horizontal="center" vertical="center"/>
    </xf>
    <xf numFmtId="0" fontId="20" fillId="9" borderId="7" xfId="0" applyFont="1" applyFill="1" applyBorder="1" applyAlignment="1" applyProtection="1">
      <alignment horizontal="center"/>
    </xf>
    <xf numFmtId="0" fontId="19" fillId="0" borderId="7" xfId="0" applyFont="1" applyFill="1" applyBorder="1" applyAlignment="1">
      <alignment horizontal="left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left"/>
    </xf>
    <xf numFmtId="0" fontId="20" fillId="0" borderId="7" xfId="0" applyFont="1" applyBorder="1" applyAlignment="1" applyProtection="1">
      <alignment horizontal="right"/>
    </xf>
    <xf numFmtId="0" fontId="20" fillId="0" borderId="7" xfId="0" applyFont="1" applyBorder="1" applyAlignment="1" applyProtection="1">
      <alignment horizontal="center"/>
    </xf>
    <xf numFmtId="0" fontId="20" fillId="0" borderId="7" xfId="0" applyFont="1" applyBorder="1" applyAlignment="1" applyProtection="1">
      <alignment horizontal="center" vertical="center"/>
    </xf>
    <xf numFmtId="1" fontId="9" fillId="23" borderId="7" xfId="0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right" vertical="center" wrapText="1"/>
      <protection locked="0"/>
    </xf>
    <xf numFmtId="8" fontId="39" fillId="0" borderId="7" xfId="1" applyNumberFormat="1" applyFont="1" applyFill="1" applyBorder="1" applyAlignment="1" applyProtection="1">
      <alignment horizontal="right" vertical="center"/>
      <protection locked="0"/>
    </xf>
    <xf numFmtId="0" fontId="38" fillId="0" borderId="7" xfId="0" applyFont="1" applyFill="1" applyBorder="1" applyAlignment="1" applyProtection="1">
      <alignment horizontal="right" vertical="center"/>
      <protection locked="0"/>
    </xf>
    <xf numFmtId="0" fontId="44" fillId="0" borderId="7" xfId="0" applyFont="1" applyBorder="1" applyAlignment="1" applyProtection="1">
      <alignment horizontal="center" vertical="center"/>
    </xf>
    <xf numFmtId="0" fontId="46" fillId="0" borderId="7" xfId="0" applyFont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center"/>
    </xf>
    <xf numFmtId="0" fontId="28" fillId="0" borderId="7" xfId="0" applyFont="1" applyBorder="1" applyAlignment="1" applyProtection="1">
      <alignment horizontal="center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</xf>
    <xf numFmtId="0" fontId="26" fillId="0" borderId="7" xfId="0" applyFont="1" applyFill="1" applyBorder="1" applyAlignment="1" applyProtection="1">
      <alignment horizontal="right" vertical="center"/>
    </xf>
    <xf numFmtId="168" fontId="26" fillId="0" borderId="7" xfId="0" applyNumberFormat="1" applyFont="1" applyFill="1" applyBorder="1" applyAlignment="1" applyProtection="1">
      <alignment vertical="center"/>
    </xf>
    <xf numFmtId="0" fontId="44" fillId="0" borderId="7" xfId="0" applyFont="1" applyFill="1" applyBorder="1" applyAlignment="1" applyProtection="1">
      <alignment horizontal="center" vertical="center"/>
    </xf>
    <xf numFmtId="0" fontId="45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/>
    </xf>
    <xf numFmtId="168" fontId="20" fillId="0" borderId="7" xfId="0" applyNumberFormat="1" applyFont="1" applyFill="1" applyBorder="1" applyAlignment="1" applyProtection="1">
      <alignment horizontal="distributed" vertical="center"/>
    </xf>
    <xf numFmtId="44" fontId="27" fillId="0" borderId="7" xfId="0" applyNumberFormat="1" applyFont="1" applyFill="1" applyBorder="1" applyAlignment="1">
      <alignment horizontal="right" vertical="center"/>
    </xf>
    <xf numFmtId="44" fontId="28" fillId="15" borderId="7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left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 applyProtection="1">
      <alignment horizontal="center" vertical="center"/>
    </xf>
    <xf numFmtId="0" fontId="26" fillId="4" borderId="7" xfId="0" applyFont="1" applyFill="1" applyBorder="1" applyAlignment="1">
      <alignment horizontal="center"/>
    </xf>
    <xf numFmtId="44" fontId="27" fillId="0" borderId="7" xfId="0" applyNumberFormat="1" applyFont="1" applyFill="1" applyBorder="1" applyAlignment="1" applyProtection="1">
      <alignment horizontal="right" vertical="center"/>
    </xf>
    <xf numFmtId="44" fontId="20" fillId="15" borderId="7" xfId="0" applyNumberFormat="1" applyFont="1" applyFill="1" applyBorder="1" applyAlignment="1" applyProtection="1">
      <alignment vertical="center"/>
    </xf>
    <xf numFmtId="0" fontId="48" fillId="0" borderId="7" xfId="0" applyFont="1" applyFill="1" applyBorder="1" applyAlignment="1" applyProtection="1">
      <alignment horizontal="center" vertical="center" wrapText="1"/>
    </xf>
    <xf numFmtId="0" fontId="42" fillId="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/>
    </xf>
    <xf numFmtId="44" fontId="33" fillId="0" borderId="7" xfId="0" applyNumberFormat="1" applyFont="1" applyFill="1" applyBorder="1" applyAlignment="1" applyProtection="1">
      <alignment horizontal="right" vertical="center"/>
      <protection locked="0"/>
    </xf>
    <xf numFmtId="0" fontId="34" fillId="0" borderId="7" xfId="0" applyFont="1" applyBorder="1" applyAlignment="1" applyProtection="1">
      <alignment horizontal="center"/>
    </xf>
    <xf numFmtId="0" fontId="49" fillId="0" borderId="7" xfId="0" applyFont="1" applyBorder="1" applyAlignment="1" applyProtection="1">
      <alignment horizontal="left"/>
    </xf>
    <xf numFmtId="0" fontId="19" fillId="0" borderId="7" xfId="0" applyFont="1" applyBorder="1" applyProtection="1"/>
    <xf numFmtId="0" fontId="23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left" vertical="center" wrapText="1"/>
    </xf>
    <xf numFmtId="0" fontId="26" fillId="17" borderId="7" xfId="0" applyFont="1" applyFill="1" applyBorder="1" applyAlignment="1" applyProtection="1">
      <alignment horizontal="center" vertical="center"/>
    </xf>
    <xf numFmtId="165" fontId="5" fillId="0" borderId="7" xfId="2" applyNumberFormat="1" applyFont="1" applyFill="1" applyBorder="1" applyProtection="1"/>
    <xf numFmtId="0" fontId="26" fillId="0" borderId="7" xfId="0" applyFont="1" applyFill="1" applyBorder="1" applyAlignment="1" applyProtection="1">
      <alignment vertical="center"/>
    </xf>
    <xf numFmtId="0" fontId="31" fillId="0" borderId="7" xfId="0" applyFont="1" applyFill="1" applyBorder="1" applyAlignment="1">
      <alignment vertical="center"/>
    </xf>
    <xf numFmtId="0" fontId="31" fillId="17" borderId="7" xfId="0" applyFont="1" applyFill="1" applyBorder="1" applyAlignment="1" applyProtection="1">
      <alignment horizontal="center"/>
    </xf>
    <xf numFmtId="168" fontId="26" fillId="15" borderId="7" xfId="0" applyNumberFormat="1" applyFont="1" applyFill="1" applyBorder="1" applyAlignment="1" applyProtection="1">
      <alignment horizontal="center" vertical="center"/>
    </xf>
    <xf numFmtId="168" fontId="19" fillId="0" borderId="7" xfId="0" applyNumberFormat="1" applyFont="1" applyFill="1" applyBorder="1" applyAlignment="1" applyProtection="1">
      <alignment horizontal="distributed" vertical="center"/>
    </xf>
    <xf numFmtId="168" fontId="35" fillId="0" borderId="7" xfId="0" applyNumberFormat="1" applyFont="1" applyFill="1" applyBorder="1" applyAlignment="1" applyProtection="1">
      <alignment horizontal="distributed" vertical="center"/>
    </xf>
    <xf numFmtId="44" fontId="31" fillId="0" borderId="7" xfId="0" applyNumberFormat="1" applyFont="1" applyFill="1" applyBorder="1" applyAlignment="1" applyProtection="1">
      <alignment vertical="center" wrapText="1"/>
    </xf>
    <xf numFmtId="0" fontId="19" fillId="0" borderId="7" xfId="0" applyFont="1" applyFill="1" applyBorder="1" applyProtection="1"/>
    <xf numFmtId="0" fontId="6" fillId="0" borderId="7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vertical="center"/>
    </xf>
    <xf numFmtId="44" fontId="20" fillId="0" borderId="7" xfId="0" applyNumberFormat="1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4" fontId="19" fillId="0" borderId="7" xfId="0" applyNumberFormat="1" applyFont="1" applyFill="1" applyBorder="1" applyAlignment="1">
      <alignment horizontal="right"/>
    </xf>
    <xf numFmtId="44" fontId="26" fillId="15" borderId="7" xfId="0" applyNumberFormat="1" applyFont="1" applyFill="1" applyBorder="1" applyAlignment="1">
      <alignment horizontal="center" vertical="center"/>
    </xf>
    <xf numFmtId="0" fontId="57" fillId="4" borderId="7" xfId="0" applyFont="1" applyFill="1" applyBorder="1" applyAlignment="1" applyProtection="1">
      <alignment horizontal="left"/>
    </xf>
    <xf numFmtId="0" fontId="20" fillId="4" borderId="7" xfId="0" applyFont="1" applyFill="1" applyBorder="1" applyAlignment="1" applyProtection="1">
      <alignment horizontal="right" vertical="center"/>
    </xf>
    <xf numFmtId="165" fontId="26" fillId="4" borderId="7" xfId="0" applyNumberFormat="1" applyFont="1" applyFill="1" applyBorder="1" applyAlignment="1" applyProtection="1">
      <alignment vertical="center"/>
    </xf>
    <xf numFmtId="0" fontId="57" fillId="4" borderId="7" xfId="0" applyFont="1" applyFill="1" applyBorder="1" applyAlignment="1" applyProtection="1">
      <alignment horizontal="left" vertical="center"/>
    </xf>
    <xf numFmtId="0" fontId="58" fillId="0" borderId="7" xfId="0" applyFont="1" applyBorder="1" applyAlignment="1" applyProtection="1">
      <alignment horizontal="center" vertical="center"/>
    </xf>
    <xf numFmtId="0" fontId="57" fillId="0" borderId="7" xfId="0" applyFont="1" applyBorder="1" applyAlignment="1" applyProtection="1">
      <alignment horizontal="center" vertical="center" wrapText="1"/>
    </xf>
    <xf numFmtId="0" fontId="57" fillId="0" borderId="7" xfId="0" applyFont="1" applyBorder="1" applyAlignment="1" applyProtection="1">
      <alignment horizontal="center" vertical="center"/>
    </xf>
    <xf numFmtId="0" fontId="57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right" vertical="center"/>
    </xf>
    <xf numFmtId="165" fontId="26" fillId="0" borderId="7" xfId="0" applyNumberFormat="1" applyFont="1" applyFill="1" applyBorder="1" applyAlignment="1" applyProtection="1">
      <alignment vertical="center"/>
    </xf>
    <xf numFmtId="0" fontId="19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/>
    </xf>
    <xf numFmtId="44" fontId="31" fillId="15" borderId="7" xfId="0" applyNumberFormat="1" applyFont="1" applyFill="1" applyBorder="1" applyAlignment="1" applyProtection="1">
      <alignment horizontal="right" vertical="center"/>
    </xf>
    <xf numFmtId="1" fontId="9" fillId="24" borderId="7" xfId="0" applyNumberFormat="1" applyFont="1" applyFill="1" applyBorder="1" applyAlignment="1" applyProtection="1">
      <alignment horizontal="center" vertical="center"/>
      <protection locked="0"/>
    </xf>
    <xf numFmtId="0" fontId="20" fillId="7" borderId="7" xfId="0" applyFont="1" applyFill="1" applyBorder="1" applyAlignment="1" applyProtection="1">
      <alignment horizontal="center"/>
    </xf>
    <xf numFmtId="0" fontId="26" fillId="15" borderId="7" xfId="0" applyFont="1" applyFill="1" applyBorder="1" applyAlignment="1">
      <alignment horizontal="center"/>
    </xf>
    <xf numFmtId="44" fontId="33" fillId="0" borderId="7" xfId="0" applyNumberFormat="1" applyFont="1" applyBorder="1" applyAlignment="1" applyProtection="1">
      <alignment horizontal="right" vertical="center"/>
      <protection locked="0"/>
    </xf>
    <xf numFmtId="0" fontId="26" fillId="17" borderId="7" xfId="0" applyFont="1" applyFill="1" applyBorder="1" applyAlignment="1" applyProtection="1">
      <alignment horizontal="center"/>
    </xf>
    <xf numFmtId="0" fontId="61" fillId="0" borderId="7" xfId="0" applyFont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vertical="center"/>
    </xf>
    <xf numFmtId="173" fontId="19" fillId="0" borderId="7" xfId="0" applyNumberFormat="1" applyFont="1" applyFill="1" applyBorder="1" applyAlignment="1">
      <alignment vertical="center"/>
    </xf>
    <xf numFmtId="173" fontId="31" fillId="0" borderId="7" xfId="0" applyNumberFormat="1" applyFont="1" applyFill="1" applyBorder="1" applyAlignment="1">
      <alignment vertical="center"/>
    </xf>
    <xf numFmtId="173" fontId="31" fillId="0" borderId="7" xfId="0" applyNumberFormat="1" applyFont="1" applyFill="1" applyBorder="1" applyAlignment="1" applyProtection="1">
      <alignment horizontal="right" vertical="center"/>
    </xf>
    <xf numFmtId="0" fontId="20" fillId="15" borderId="7" xfId="0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left" vertical="center"/>
    </xf>
    <xf numFmtId="0" fontId="7" fillId="6" borderId="7" xfId="0" applyFont="1" applyFill="1" applyBorder="1" applyAlignment="1" applyProtection="1">
      <alignment horizontal="center" vertical="center"/>
    </xf>
    <xf numFmtId="0" fontId="38" fillId="0" borderId="7" xfId="0" applyFont="1" applyFill="1" applyBorder="1" applyAlignment="1" applyProtection="1">
      <alignment horizontal="left" wrapText="1"/>
    </xf>
    <xf numFmtId="0" fontId="31" fillId="0" borderId="7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left" vertical="center"/>
    </xf>
    <xf numFmtId="0" fontId="31" fillId="0" borderId="7" xfId="0" applyFont="1" applyFill="1" applyBorder="1" applyAlignment="1" applyProtection="1">
      <alignment horizontal="left" vertical="center"/>
    </xf>
    <xf numFmtId="0" fontId="19" fillId="0" borderId="7" xfId="0" applyFont="1" applyFill="1" applyBorder="1" applyAlignment="1" applyProtection="1">
      <alignment horizontal="left" vertical="center"/>
    </xf>
    <xf numFmtId="0" fontId="20" fillId="6" borderId="7" xfId="0" applyFont="1" applyFill="1" applyBorder="1" applyAlignment="1" applyProtection="1">
      <alignment horizontal="right" vertical="center"/>
    </xf>
    <xf numFmtId="0" fontId="56" fillId="4" borderId="7" xfId="0" applyFont="1" applyFill="1" applyBorder="1" applyAlignment="1" applyProtection="1">
      <alignment horizontal="left"/>
    </xf>
    <xf numFmtId="0" fontId="58" fillId="4" borderId="7" xfId="0" applyFont="1" applyFill="1" applyBorder="1" applyAlignment="1" applyProtection="1">
      <alignment horizontal="center" vertical="center"/>
    </xf>
    <xf numFmtId="0" fontId="57" fillId="4" borderId="7" xfId="0" applyFont="1" applyFill="1" applyBorder="1" applyAlignment="1" applyProtection="1">
      <alignment horizontal="center" vertical="center" wrapText="1"/>
    </xf>
    <xf numFmtId="0" fontId="57" fillId="4" borderId="7" xfId="0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31" fillId="0" borderId="7" xfId="0" applyFont="1" applyFill="1" applyBorder="1" applyAlignment="1" applyProtection="1">
      <alignment horizontal="left" vertical="center" wrapText="1"/>
    </xf>
    <xf numFmtId="0" fontId="20" fillId="13" borderId="7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</xf>
    <xf numFmtId="0" fontId="45" fillId="4" borderId="7" xfId="0" applyFont="1" applyFill="1" applyBorder="1" applyAlignment="1" applyProtection="1">
      <alignment horizontal="left" vertical="center" wrapText="1"/>
    </xf>
    <xf numFmtId="0" fontId="20" fillId="2" borderId="7" xfId="0" applyFont="1" applyFill="1" applyBorder="1" applyAlignment="1" applyProtection="1">
      <alignment horizontal="center" wrapText="1"/>
    </xf>
    <xf numFmtId="10" fontId="27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0" fontId="19" fillId="4" borderId="7" xfId="0" applyFont="1" applyFill="1" applyBorder="1" applyAlignment="1"/>
    <xf numFmtId="0" fontId="27" fillId="0" borderId="7" xfId="0" applyFont="1" applyBorder="1" applyAlignment="1">
      <alignment horizontal="left" vertical="center"/>
    </xf>
    <xf numFmtId="10" fontId="27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1" fillId="0" borderId="7" xfId="0" applyFont="1" applyBorder="1" applyAlignment="1" applyProtection="1">
      <alignment horizontal="center" vertical="center" wrapText="1"/>
    </xf>
    <xf numFmtId="0" fontId="32" fillId="0" borderId="7" xfId="0" applyNumberFormat="1" applyFont="1" applyFill="1" applyBorder="1" applyAlignment="1" applyProtection="1">
      <alignment horizontal="right" vertical="center"/>
      <protection locked="0"/>
    </xf>
    <xf numFmtId="0" fontId="19" fillId="0" borderId="7" xfId="0" applyNumberFormat="1" applyFont="1" applyFill="1" applyBorder="1" applyAlignment="1">
      <alignment horizontal="right" vertical="center"/>
    </xf>
    <xf numFmtId="174" fontId="2" fillId="24" borderId="7" xfId="2" applyNumberFormat="1" applyFill="1" applyBorder="1" applyAlignment="1" applyProtection="1">
      <alignment vertical="center"/>
    </xf>
    <xf numFmtId="174" fontId="2" fillId="24" borderId="7" xfId="2" applyNumberFormat="1" applyFill="1" applyBorder="1" applyAlignment="1">
      <alignment vertical="center"/>
    </xf>
    <xf numFmtId="0" fontId="32" fillId="0" borderId="7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>
      <alignment horizontal="right" vertical="center"/>
    </xf>
    <xf numFmtId="0" fontId="38" fillId="0" borderId="7" xfId="0" applyFont="1" applyBorder="1" applyAlignment="1" applyProtection="1">
      <alignment horizontal="left" wrapText="1"/>
    </xf>
    <xf numFmtId="0" fontId="19" fillId="0" borderId="7" xfId="0" applyFont="1" applyFill="1" applyBorder="1" applyAlignment="1">
      <alignment horizontal="left"/>
    </xf>
    <xf numFmtId="0" fontId="43" fillId="4" borderId="7" xfId="0" applyFont="1" applyFill="1" applyBorder="1" applyAlignment="1" applyProtection="1">
      <alignment horizontal="left" vertical="center" wrapText="1"/>
    </xf>
    <xf numFmtId="0" fontId="31" fillId="0" borderId="7" xfId="0" applyFont="1" applyFill="1" applyBorder="1" applyAlignment="1" applyProtection="1">
      <alignment horizontal="left" wrapText="1"/>
    </xf>
    <xf numFmtId="0" fontId="20" fillId="9" borderId="7" xfId="0" applyFont="1" applyFill="1" applyBorder="1" applyAlignment="1" applyProtection="1">
      <alignment horizontal="center"/>
    </xf>
    <xf numFmtId="0" fontId="46" fillId="4" borderId="7" xfId="0" applyFont="1" applyFill="1" applyBorder="1" applyAlignment="1" applyProtection="1">
      <alignment horizontal="left" vertical="center"/>
    </xf>
    <xf numFmtId="0" fontId="6" fillId="6" borderId="7" xfId="0" applyFont="1" applyFill="1" applyBorder="1" applyAlignment="1" applyProtection="1">
      <alignment horizontal="center"/>
    </xf>
    <xf numFmtId="0" fontId="27" fillId="0" borderId="7" xfId="0" applyFont="1" applyFill="1" applyBorder="1" applyAlignment="1" applyProtection="1">
      <alignment horizontal="left" vertical="center" wrapText="1"/>
    </xf>
    <xf numFmtId="0" fontId="27" fillId="0" borderId="7" xfId="0" applyFont="1" applyBorder="1" applyAlignment="1" applyProtection="1">
      <alignment horizontal="left"/>
    </xf>
    <xf numFmtId="0" fontId="20" fillId="5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/>
    </xf>
    <xf numFmtId="0" fontId="6" fillId="13" borderId="7" xfId="0" applyFont="1" applyFill="1" applyBorder="1" applyAlignment="1" applyProtection="1">
      <alignment horizontal="center"/>
    </xf>
    <xf numFmtId="9" fontId="32" fillId="0" borderId="7" xfId="0" applyNumberFormat="1" applyFont="1" applyFill="1" applyBorder="1" applyAlignment="1" applyProtection="1">
      <alignment horizontal="right" vertical="center"/>
      <protection locked="0"/>
    </xf>
    <xf numFmtId="9" fontId="19" fillId="0" borderId="7" xfId="0" applyNumberFormat="1" applyFont="1" applyFill="1" applyBorder="1" applyAlignment="1">
      <alignment horizontal="right" vertical="center"/>
    </xf>
    <xf numFmtId="0" fontId="20" fillId="4" borderId="7" xfId="0" applyFont="1" applyFill="1" applyBorder="1" applyAlignment="1" applyProtection="1">
      <alignment horizontal="center" vertical="center" wrapText="1"/>
    </xf>
    <xf numFmtId="0" fontId="22" fillId="11" borderId="7" xfId="0" applyFont="1" applyFill="1" applyBorder="1" applyAlignment="1" applyProtection="1">
      <alignment horizontal="center"/>
      <protection locked="0"/>
    </xf>
    <xf numFmtId="0" fontId="30" fillId="12" borderId="7" xfId="0" applyFont="1" applyFill="1" applyBorder="1" applyAlignment="1" applyProtection="1">
      <alignment horizontal="left" vertical="center" wrapText="1"/>
    </xf>
    <xf numFmtId="0" fontId="30" fillId="12" borderId="7" xfId="0" applyFont="1" applyFill="1" applyBorder="1" applyAlignment="1" applyProtection="1">
      <alignment horizontal="left" vertical="center"/>
    </xf>
    <xf numFmtId="0" fontId="40" fillId="12" borderId="7" xfId="0" applyNumberFormat="1" applyFont="1" applyFill="1" applyBorder="1" applyAlignment="1" applyProtection="1">
      <alignment horizontal="center" wrapText="1"/>
      <protection locked="0"/>
    </xf>
    <xf numFmtId="0" fontId="30" fillId="12" borderId="7" xfId="0" applyNumberFormat="1" applyFont="1" applyFill="1" applyBorder="1" applyAlignment="1"/>
    <xf numFmtId="0" fontId="20" fillId="0" borderId="7" xfId="0" applyFont="1" applyBorder="1" applyAlignment="1" applyProtection="1">
      <alignment horizontal="left"/>
    </xf>
    <xf numFmtId="0" fontId="20" fillId="20" borderId="7" xfId="0" applyFont="1" applyFill="1" applyBorder="1" applyAlignment="1" applyProtection="1">
      <alignment horizontal="center"/>
    </xf>
    <xf numFmtId="0" fontId="40" fillId="0" borderId="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/>
    </xf>
    <xf numFmtId="0" fontId="19" fillId="12" borderId="7" xfId="0" applyFont="1" applyFill="1" applyBorder="1" applyAlignment="1" applyProtection="1">
      <alignment horizontal="left"/>
    </xf>
    <xf numFmtId="0" fontId="19" fillId="12" borderId="7" xfId="0" applyFont="1" applyFill="1" applyBorder="1" applyAlignment="1">
      <alignment horizontal="left"/>
    </xf>
    <xf numFmtId="0" fontId="28" fillId="15" borderId="7" xfId="0" applyFont="1" applyFill="1" applyBorder="1" applyAlignment="1" applyProtection="1">
      <alignment horizontal="right" vertical="center"/>
    </xf>
    <xf numFmtId="0" fontId="20" fillId="14" borderId="7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/>
    </xf>
    <xf numFmtId="9" fontId="28" fillId="0" borderId="7" xfId="0" applyNumberFormat="1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right" vertical="center"/>
    </xf>
    <xf numFmtId="0" fontId="20" fillId="3" borderId="7" xfId="0" applyFont="1" applyFill="1" applyBorder="1" applyAlignment="1" applyProtection="1">
      <alignment horizontal="center"/>
    </xf>
    <xf numFmtId="0" fontId="20" fillId="7" borderId="7" xfId="0" applyFont="1" applyFill="1" applyBorder="1" applyAlignment="1" applyProtection="1">
      <alignment horizontal="center"/>
    </xf>
    <xf numFmtId="166" fontId="17" fillId="12" borderId="7" xfId="0" applyNumberFormat="1" applyFont="1" applyFill="1" applyBorder="1" applyAlignment="1" applyProtection="1">
      <alignment horizontal="center"/>
      <protection locked="0"/>
    </xf>
    <xf numFmtId="0" fontId="20" fillId="8" borderId="7" xfId="0" applyFont="1" applyFill="1" applyBorder="1" applyAlignment="1" applyProtection="1">
      <alignment horizontal="center"/>
    </xf>
    <xf numFmtId="0" fontId="30" fillId="0" borderId="7" xfId="0" applyFont="1" applyBorder="1" applyAlignment="1" applyProtection="1">
      <alignment horizontal="left"/>
    </xf>
    <xf numFmtId="0" fontId="19" fillId="0" borderId="7" xfId="0" applyFont="1" applyBorder="1" applyAlignment="1" applyProtection="1">
      <alignment horizontal="left"/>
    </xf>
    <xf numFmtId="22" fontId="19" fillId="11" borderId="7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>
      <alignment horizontal="center"/>
    </xf>
    <xf numFmtId="0" fontId="19" fillId="12" borderId="7" xfId="0" applyFont="1" applyFill="1" applyBorder="1" applyAlignment="1" applyProtection="1">
      <alignment horizontal="left" vertical="center"/>
    </xf>
    <xf numFmtId="0" fontId="20" fillId="21" borderId="7" xfId="0" applyFont="1" applyFill="1" applyBorder="1" applyAlignment="1" applyProtection="1">
      <alignment horizontal="center"/>
    </xf>
    <xf numFmtId="0" fontId="20" fillId="22" borderId="7" xfId="0" applyFont="1" applyFill="1" applyBorder="1" applyAlignment="1" applyProtection="1">
      <alignment horizontal="center"/>
    </xf>
    <xf numFmtId="0" fontId="19" fillId="22" borderId="7" xfId="0" applyFont="1" applyFill="1" applyBorder="1" applyAlignment="1" applyProtection="1">
      <alignment horizontal="center"/>
    </xf>
    <xf numFmtId="0" fontId="31" fillId="0" borderId="7" xfId="0" applyFont="1" applyBorder="1" applyAlignment="1" applyProtection="1">
      <alignment horizontal="center" vertical="center"/>
    </xf>
    <xf numFmtId="0" fontId="31" fillId="12" borderId="7" xfId="0" applyFont="1" applyFill="1" applyBorder="1" applyAlignment="1" applyProtection="1">
      <alignment horizontal="center" vertical="center"/>
    </xf>
    <xf numFmtId="0" fontId="31" fillId="24" borderId="7" xfId="0" applyFont="1" applyFill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</xf>
    <xf numFmtId="0" fontId="21" fillId="3" borderId="7" xfId="0" applyFont="1" applyFill="1" applyBorder="1" applyAlignment="1" applyProtection="1">
      <alignment horizontal="center"/>
      <protection locked="0"/>
    </xf>
    <xf numFmtId="49" fontId="22" fillId="3" borderId="7" xfId="0" applyNumberFormat="1" applyFont="1" applyFill="1" applyBorder="1" applyAlignment="1" applyProtection="1">
      <alignment horizontal="center"/>
    </xf>
    <xf numFmtId="0" fontId="6" fillId="13" borderId="7" xfId="0" applyFont="1" applyFill="1" applyBorder="1" applyAlignment="1" applyProtection="1">
      <alignment horizontal="center" vertical="center"/>
    </xf>
    <xf numFmtId="0" fontId="26" fillId="15" borderId="7" xfId="0" applyFont="1" applyFill="1" applyBorder="1" applyAlignment="1">
      <alignment horizontal="center"/>
    </xf>
    <xf numFmtId="0" fontId="26" fillId="15" borderId="7" xfId="0" applyFont="1" applyFill="1" applyBorder="1" applyAlignment="1" applyProtection="1">
      <alignment horizontal="right" vertical="center"/>
    </xf>
    <xf numFmtId="0" fontId="49" fillId="4" borderId="7" xfId="0" applyFont="1" applyFill="1" applyBorder="1" applyAlignment="1" applyProtection="1">
      <alignment horizontal="left"/>
    </xf>
    <xf numFmtId="9" fontId="26" fillId="0" borderId="7" xfId="0" applyNumberFormat="1" applyFont="1" applyFill="1" applyBorder="1" applyAlignment="1" applyProtection="1">
      <alignment horizontal="right" vertical="center"/>
    </xf>
    <xf numFmtId="0" fontId="26" fillId="0" borderId="7" xfId="0" applyFont="1" applyBorder="1" applyAlignment="1" applyProtection="1">
      <alignment horizontal="left" vertical="center"/>
    </xf>
    <xf numFmtId="0" fontId="26" fillId="15" borderId="7" xfId="0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 applyProtection="1">
      <alignment horizontal="center" vertical="center"/>
    </xf>
    <xf numFmtId="174" fontId="32" fillId="0" borderId="7" xfId="1" applyNumberFormat="1" applyFont="1" applyFill="1" applyBorder="1" applyAlignment="1" applyProtection="1">
      <alignment horizontal="right" vertical="center"/>
      <protection locked="0"/>
    </xf>
    <xf numFmtId="174" fontId="19" fillId="0" borderId="7" xfId="0" applyNumberFormat="1" applyFont="1" applyFill="1" applyBorder="1" applyAlignment="1">
      <alignment horizontal="right" vertical="center"/>
    </xf>
    <xf numFmtId="0" fontId="26" fillId="6" borderId="7" xfId="0" applyFont="1" applyFill="1" applyBorder="1" applyAlignment="1" applyProtection="1">
      <alignment horizontal="right" vertical="center"/>
    </xf>
    <xf numFmtId="0" fontId="20" fillId="17" borderId="7" xfId="0" applyFont="1" applyFill="1" applyBorder="1" applyAlignment="1" applyProtection="1">
      <alignment horizontal="center"/>
    </xf>
    <xf numFmtId="0" fontId="26" fillId="2" borderId="7" xfId="0" applyFont="1" applyFill="1" applyBorder="1" applyAlignment="1">
      <alignment horizontal="center"/>
    </xf>
    <xf numFmtId="0" fontId="31" fillId="0" borderId="7" xfId="0" applyFont="1" applyFill="1" applyBorder="1" applyAlignment="1">
      <alignment horizontal="left"/>
    </xf>
    <xf numFmtId="0" fontId="26" fillId="15" borderId="7" xfId="0" applyFont="1" applyFill="1" applyBorder="1" applyAlignment="1">
      <alignment horizontal="left" vertical="center"/>
    </xf>
    <xf numFmtId="0" fontId="20" fillId="16" borderId="7" xfId="0" applyFont="1" applyFill="1" applyBorder="1" applyAlignment="1" applyProtection="1">
      <alignment horizontal="right"/>
    </xf>
    <xf numFmtId="0" fontId="59" fillId="6" borderId="7" xfId="0" applyFont="1" applyFill="1" applyBorder="1" applyAlignment="1" applyProtection="1">
      <alignment horizont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7" xfId="0" applyFont="1" applyFill="1" applyBorder="1" applyAlignment="1" applyProtection="1">
      <alignment horizontal="center"/>
      <protection locked="0"/>
    </xf>
    <xf numFmtId="0" fontId="22" fillId="24" borderId="7" xfId="0" applyFont="1" applyFill="1" applyBorder="1" applyAlignment="1" applyProtection="1">
      <alignment horizontal="center" wrapText="1"/>
      <protection locked="0"/>
    </xf>
    <xf numFmtId="0" fontId="38" fillId="0" borderId="7" xfId="0" applyFont="1" applyFill="1" applyBorder="1" applyAlignment="1" applyProtection="1">
      <alignment horizontal="left" vertical="center"/>
    </xf>
    <xf numFmtId="0" fontId="26" fillId="0" borderId="7" xfId="0" applyFont="1" applyFill="1" applyBorder="1" applyAlignment="1" applyProtection="1">
      <alignment horizontal="left" vertical="center" wrapText="1"/>
    </xf>
    <xf numFmtId="0" fontId="19" fillId="0" borderId="7" xfId="0" applyFont="1" applyFill="1" applyBorder="1" applyAlignment="1" applyProtection="1">
      <alignment horizontal="left" vertical="center" wrapText="1"/>
    </xf>
    <xf numFmtId="10" fontId="20" fillId="15" borderId="7" xfId="0" applyNumberFormat="1" applyFont="1" applyFill="1" applyBorder="1" applyAlignment="1" applyProtection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28" fillId="15" borderId="7" xfId="0" applyFont="1" applyFill="1" applyBorder="1" applyAlignment="1" applyProtection="1">
      <alignment horizontal="right" vertical="center" wrapText="1"/>
    </xf>
    <xf numFmtId="0" fontId="42" fillId="4" borderId="7" xfId="0" applyFont="1" applyFill="1" applyBorder="1" applyAlignment="1" applyProtection="1">
      <alignment horizontal="left" vertical="center"/>
    </xf>
    <xf numFmtId="0" fontId="28" fillId="6" borderId="7" xfId="0" applyFont="1" applyFill="1" applyBorder="1" applyAlignment="1">
      <alignment horizontal="center" wrapText="1"/>
    </xf>
    <xf numFmtId="0" fontId="26" fillId="15" borderId="7" xfId="0" applyFont="1" applyFill="1" applyBorder="1" applyAlignment="1">
      <alignment horizontal="center" vertical="center" wrapText="1"/>
    </xf>
    <xf numFmtId="0" fontId="42" fillId="4" borderId="7" xfId="0" applyFont="1" applyFill="1" applyBorder="1" applyAlignment="1" applyProtection="1">
      <alignment horizontal="left" vertical="center" wrapText="1"/>
    </xf>
    <xf numFmtId="0" fontId="6" fillId="15" borderId="7" xfId="0" applyFont="1" applyFill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0" fillId="5" borderId="7" xfId="0" applyFont="1" applyFill="1" applyBorder="1" applyAlignment="1" applyProtection="1">
      <alignment horizontal="right"/>
    </xf>
    <xf numFmtId="0" fontId="26" fillId="2" borderId="7" xfId="0" applyFont="1" applyFill="1" applyBorder="1" applyAlignment="1">
      <alignment horizontal="center" vertical="center"/>
    </xf>
    <xf numFmtId="0" fontId="20" fillId="14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left" vertical="center" wrapText="1"/>
    </xf>
    <xf numFmtId="0" fontId="20" fillId="13" borderId="7" xfId="0" applyFont="1" applyFill="1" applyBorder="1" applyAlignment="1" applyProtection="1">
      <alignment horizontal="center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2" fillId="23" borderId="7" xfId="0" applyFont="1" applyFill="1" applyBorder="1" applyAlignment="1" applyProtection="1">
      <alignment horizontal="center" wrapText="1"/>
      <protection locked="0"/>
    </xf>
    <xf numFmtId="0" fontId="19" fillId="0" borderId="7" xfId="0" applyFont="1" applyBorder="1" applyAlignment="1" applyProtection="1">
      <alignment horizontal="left" vertical="center" wrapText="1"/>
    </xf>
    <xf numFmtId="0" fontId="38" fillId="0" borderId="7" xfId="0" applyFont="1" applyBorder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 wrapText="1"/>
    </xf>
    <xf numFmtId="0" fontId="45" fillId="4" borderId="7" xfId="0" applyFont="1" applyFill="1" applyBorder="1" applyAlignment="1" applyProtection="1">
      <alignment horizontal="left"/>
    </xf>
    <xf numFmtId="165" fontId="32" fillId="0" borderId="7" xfId="1" applyNumberFormat="1" applyFont="1" applyFill="1" applyBorder="1" applyAlignment="1" applyProtection="1">
      <alignment horizontal="right" vertical="center"/>
      <protection locked="0"/>
    </xf>
    <xf numFmtId="165" fontId="19" fillId="0" borderId="7" xfId="0" applyNumberFormat="1" applyFont="1" applyFill="1" applyBorder="1" applyAlignment="1">
      <alignment horizontal="right" vertical="center"/>
    </xf>
    <xf numFmtId="165" fontId="2" fillId="24" borderId="7" xfId="2" applyNumberFormat="1" applyFill="1" applyBorder="1" applyAlignment="1" applyProtection="1">
      <alignment horizontal="right" vertical="center"/>
    </xf>
    <xf numFmtId="165" fontId="2" fillId="24" borderId="7" xfId="2" applyNumberFormat="1" applyFill="1" applyBorder="1" applyAlignment="1">
      <alignment horizontal="right" vertical="center"/>
    </xf>
    <xf numFmtId="0" fontId="26" fillId="10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 applyProtection="1">
      <alignment horizontal="center" vertical="center" wrapText="1"/>
    </xf>
    <xf numFmtId="0" fontId="61" fillId="0" borderId="7" xfId="0" applyFont="1" applyFill="1" applyBorder="1" applyAlignment="1" applyProtection="1">
      <alignment horizontal="left" vertical="center" wrapText="1"/>
    </xf>
    <xf numFmtId="0" fontId="60" fillId="0" borderId="7" xfId="0" applyFont="1" applyFill="1" applyBorder="1" applyAlignment="1" applyProtection="1">
      <alignment horizontal="left" vertical="center" wrapText="1"/>
    </xf>
    <xf numFmtId="0" fontId="31" fillId="23" borderId="7" xfId="0" applyFont="1" applyFill="1" applyBorder="1" applyAlignment="1">
      <alignment horizontal="center" vertical="center"/>
    </xf>
    <xf numFmtId="17" fontId="22" fillId="3" borderId="7" xfId="0" applyNumberFormat="1" applyFont="1" applyFill="1" applyBorder="1" applyAlignment="1" applyProtection="1">
      <alignment horizontal="center"/>
    </xf>
    <xf numFmtId="0" fontId="60" fillId="0" borderId="7" xfId="0" applyFont="1" applyFill="1" applyBorder="1" applyAlignment="1" applyProtection="1">
      <alignment horizontal="left" wrapText="1"/>
    </xf>
    <xf numFmtId="0" fontId="40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7" xfId="0" applyNumberFormat="1" applyFont="1" applyFill="1" applyBorder="1" applyAlignment="1">
      <alignment vertical="center"/>
    </xf>
    <xf numFmtId="0" fontId="51" fillId="6" borderId="7" xfId="15" applyFont="1" applyFill="1" applyBorder="1" applyAlignment="1" applyProtection="1">
      <alignment horizontal="center"/>
    </xf>
    <xf numFmtId="0" fontId="51" fillId="2" borderId="7" xfId="15" applyFont="1" applyFill="1" applyBorder="1" applyAlignment="1" applyProtection="1">
      <alignment horizontal="center" wrapText="1"/>
    </xf>
    <xf numFmtId="0" fontId="11" fillId="0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 wrapText="1"/>
    </xf>
    <xf numFmtId="0" fontId="11" fillId="0" borderId="7" xfId="15" applyFont="1" applyBorder="1" applyAlignment="1" applyProtection="1">
      <alignment horizontal="center" vertical="center"/>
    </xf>
    <xf numFmtId="0" fontId="11" fillId="0" borderId="7" xfId="15" applyFont="1" applyBorder="1" applyAlignment="1" applyProtection="1">
      <alignment horizontal="center" vertical="center" wrapText="1"/>
    </xf>
    <xf numFmtId="0" fontId="11" fillId="18" borderId="7" xfId="15" applyFont="1" applyFill="1" applyBorder="1" applyAlignment="1" applyProtection="1">
      <alignment horizontal="right" vertical="center"/>
    </xf>
    <xf numFmtId="0" fontId="50" fillId="0" borderId="8" xfId="15" applyFont="1" applyFill="1" applyBorder="1" applyAlignment="1" applyProtection="1">
      <alignment horizontal="center" vertical="center"/>
    </xf>
    <xf numFmtId="0" fontId="18" fillId="0" borderId="7" xfId="15" applyNumberFormat="1" applyFont="1" applyFill="1" applyBorder="1" applyAlignment="1" applyProtection="1">
      <alignment horizontal="center" vertical="center"/>
    </xf>
    <xf numFmtId="0" fontId="54" fillId="19" borderId="7" xfId="15" applyFont="1" applyFill="1" applyBorder="1" applyAlignment="1" applyProtection="1">
      <alignment horizontal="center"/>
    </xf>
    <xf numFmtId="0" fontId="11" fillId="19" borderId="7" xfId="15" applyFont="1" applyFill="1" applyBorder="1" applyAlignment="1" applyProtection="1">
      <alignment horizontal="right" vertical="center"/>
    </xf>
    <xf numFmtId="0" fontId="0" fillId="0" borderId="8" xfId="15" applyFont="1" applyBorder="1" applyAlignment="1" applyProtection="1">
      <alignment horizontal="center" vertical="center"/>
    </xf>
    <xf numFmtId="0" fontId="54" fillId="19" borderId="7" xfId="15" applyFont="1" applyFill="1" applyBorder="1" applyAlignment="1" applyProtection="1">
      <alignment horizontal="center" vertical="center"/>
    </xf>
    <xf numFmtId="0" fontId="53" fillId="0" borderId="0" xfId="15" applyFont="1" applyBorder="1" applyAlignment="1">
      <alignment horizontal="left" vertical="center"/>
    </xf>
    <xf numFmtId="0" fontId="18" fillId="0" borderId="7" xfId="15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6" fillId="15" borderId="7" xfId="0" applyFont="1" applyFill="1" applyBorder="1" applyAlignment="1">
      <alignment horizontal="center" vertical="center"/>
    </xf>
    <xf numFmtId="0" fontId="60" fillId="15" borderId="7" xfId="0" applyFont="1" applyFill="1" applyBorder="1" applyAlignment="1">
      <alignment horizontal="center" vertical="center"/>
    </xf>
    <xf numFmtId="0" fontId="60" fillId="3" borderId="7" xfId="0" applyFont="1" applyFill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2" borderId="6" xfId="0" applyFont="1" applyFill="1" applyBorder="1" applyAlignment="1">
      <alignment horizontal="center" vertical="center" wrapText="1"/>
    </xf>
    <xf numFmtId="173" fontId="60" fillId="15" borderId="7" xfId="2" applyNumberFormat="1" applyFont="1" applyFill="1" applyBorder="1" applyAlignment="1">
      <alignment horizontal="center" vertical="center"/>
    </xf>
    <xf numFmtId="0" fontId="60" fillId="6" borderId="7" xfId="0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center" vertical="center" wrapText="1"/>
    </xf>
    <xf numFmtId="0" fontId="60" fillId="0" borderId="7" xfId="0" applyFont="1" applyFill="1" applyBorder="1" applyAlignment="1">
      <alignment horizontal="center" vertical="center"/>
    </xf>
    <xf numFmtId="0" fontId="61" fillId="0" borderId="7" xfId="0" applyFont="1" applyFill="1" applyBorder="1" applyAlignment="1">
      <alignment horizontal="center" vertical="center" wrapText="1"/>
    </xf>
    <xf numFmtId="0" fontId="66" fillId="15" borderId="7" xfId="0" applyFont="1" applyFill="1" applyBorder="1" applyAlignment="1">
      <alignment horizontal="center" vertical="center" wrapText="1"/>
    </xf>
    <xf numFmtId="0" fontId="60" fillId="6" borderId="7" xfId="0" applyFont="1" applyFill="1" applyBorder="1" applyAlignment="1">
      <alignment horizontal="center"/>
    </xf>
    <xf numFmtId="0" fontId="67" fillId="0" borderId="5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0" fillId="15" borderId="7" xfId="0" applyFont="1" applyFill="1" applyBorder="1" applyAlignment="1">
      <alignment horizontal="center" vertical="center" wrapText="1"/>
    </xf>
    <xf numFmtId="0" fontId="61" fillId="15" borderId="7" xfId="0" applyFont="1" applyFill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3" fontId="61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Fill="1" applyBorder="1" applyAlignment="1">
      <alignment wrapText="1"/>
    </xf>
    <xf numFmtId="0" fontId="11" fillId="19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 wrapText="1"/>
    </xf>
    <xf numFmtId="0" fontId="51" fillId="19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1"/>
  <sheetViews>
    <sheetView topLeftCell="A31" zoomScaleNormal="100" workbookViewId="0">
      <selection activeCell="B46" sqref="B46:D46"/>
    </sheetView>
  </sheetViews>
  <sheetFormatPr defaultColWidth="22" defaultRowHeight="12.75"/>
  <cols>
    <col min="1" max="1" width="19.85546875" style="7" customWidth="1"/>
    <col min="2" max="2" width="18.28515625" style="7" customWidth="1"/>
    <col min="3" max="3" width="24.7109375" style="7" customWidth="1"/>
    <col min="4" max="4" width="17" style="7" customWidth="1"/>
    <col min="5" max="5" width="15" style="7" customWidth="1"/>
    <col min="6" max="6" width="19.28515625" style="7" customWidth="1"/>
    <col min="7" max="7" width="21.7109375" style="7" customWidth="1"/>
    <col min="8" max="8" width="11.42578125" style="7" customWidth="1"/>
    <col min="9" max="9" width="11.140625" style="7" customWidth="1"/>
    <col min="10" max="1025" width="22" style="7"/>
    <col min="1026" max="16384" width="22" style="3"/>
  </cols>
  <sheetData>
    <row r="1" spans="1:9" s="3" customFormat="1">
      <c r="A1" s="329" t="s">
        <v>36</v>
      </c>
      <c r="B1" s="329"/>
      <c r="C1" s="329"/>
      <c r="D1" s="329"/>
      <c r="E1" s="329"/>
      <c r="F1" s="329"/>
      <c r="G1" s="329"/>
    </row>
    <row r="2" spans="1:9" s="3" customFormat="1">
      <c r="A2" s="330" t="s">
        <v>0</v>
      </c>
      <c r="B2" s="330"/>
      <c r="C2" s="330"/>
      <c r="D2" s="330"/>
      <c r="E2" s="330"/>
      <c r="F2" s="330"/>
      <c r="G2" s="330"/>
    </row>
    <row r="3" spans="1:9" s="3" customFormat="1">
      <c r="A3" s="130" t="s">
        <v>1</v>
      </c>
      <c r="B3" s="345" t="s">
        <v>348</v>
      </c>
      <c r="C3" s="345"/>
      <c r="D3" s="345"/>
      <c r="E3" s="131" t="s">
        <v>2</v>
      </c>
      <c r="F3" s="346" t="s">
        <v>349</v>
      </c>
      <c r="G3" s="346"/>
    </row>
    <row r="4" spans="1:9" s="3" customFormat="1">
      <c r="A4" s="130" t="s">
        <v>3</v>
      </c>
      <c r="B4" s="331">
        <f ca="1">NOW()</f>
        <v>44357.397959490743</v>
      </c>
      <c r="C4" s="331"/>
      <c r="D4" s="331"/>
      <c r="E4" s="331"/>
      <c r="F4" s="331"/>
      <c r="G4" s="331"/>
    </row>
    <row r="5" spans="1:9" s="3" customFormat="1">
      <c r="A5" s="332" t="s">
        <v>4</v>
      </c>
      <c r="B5" s="332"/>
      <c r="C5" s="332"/>
      <c r="D5" s="332"/>
      <c r="E5" s="332"/>
      <c r="F5" s="332"/>
      <c r="G5" s="332"/>
      <c r="H5" s="4"/>
    </row>
    <row r="6" spans="1:9" s="3" customFormat="1">
      <c r="A6" s="315" t="s">
        <v>5</v>
      </c>
      <c r="B6" s="315"/>
      <c r="C6" s="310" t="s">
        <v>319</v>
      </c>
      <c r="D6" s="310"/>
      <c r="E6" s="310"/>
      <c r="F6" s="310"/>
      <c r="G6" s="310"/>
      <c r="H6" s="5"/>
    </row>
    <row r="7" spans="1:9" s="3" customFormat="1">
      <c r="A7" s="315" t="s">
        <v>6</v>
      </c>
      <c r="B7" s="315"/>
      <c r="C7" s="310" t="s">
        <v>350</v>
      </c>
      <c r="D7" s="310"/>
      <c r="E7" s="310"/>
      <c r="F7" s="310"/>
      <c r="G7" s="310"/>
      <c r="H7" s="6"/>
    </row>
    <row r="8" spans="1:9" s="3" customFormat="1">
      <c r="A8" s="315" t="s">
        <v>252</v>
      </c>
      <c r="B8" s="315"/>
      <c r="C8" s="315"/>
      <c r="D8" s="177"/>
      <c r="E8" s="366">
        <v>1</v>
      </c>
      <c r="F8" s="366"/>
      <c r="G8" s="178" t="str">
        <f>IF(E8=1,"Lucro Real",IF(E8=2,"Lucro Presumido",IF(E8=3,"SIMPLES-Anexo III",IF(E8=4,"SIMPLES-Anexo IV","RT Inválido"))))</f>
        <v>Lucro Real</v>
      </c>
      <c r="H8" s="6"/>
    </row>
    <row r="9" spans="1:9" s="3" customFormat="1">
      <c r="A9" s="316" t="s">
        <v>7</v>
      </c>
      <c r="B9" s="316"/>
      <c r="C9" s="316"/>
      <c r="D9" s="316"/>
      <c r="E9" s="316"/>
      <c r="F9" s="316"/>
      <c r="G9" s="316"/>
      <c r="H9" s="6"/>
    </row>
    <row r="10" spans="1:9" s="3" customFormat="1">
      <c r="A10" s="179" t="s">
        <v>8</v>
      </c>
      <c r="B10" s="334" t="s">
        <v>9</v>
      </c>
      <c r="C10" s="334"/>
      <c r="D10" s="334"/>
      <c r="E10" s="335">
        <f ca="1">NOW()</f>
        <v>44357.397959490743</v>
      </c>
      <c r="F10" s="336"/>
      <c r="G10" s="336"/>
      <c r="H10" s="6"/>
    </row>
    <row r="11" spans="1:9" s="3" customFormat="1">
      <c r="A11" s="179" t="s">
        <v>10</v>
      </c>
      <c r="B11" s="333" t="s">
        <v>11</v>
      </c>
      <c r="C11" s="333"/>
      <c r="D11" s="333"/>
      <c r="E11" s="317" t="s">
        <v>320</v>
      </c>
      <c r="F11" s="317"/>
      <c r="G11" s="317"/>
    </row>
    <row r="12" spans="1:9" s="3" customFormat="1">
      <c r="A12" s="180" t="s">
        <v>12</v>
      </c>
      <c r="B12" s="311" t="s">
        <v>67</v>
      </c>
      <c r="C12" s="312"/>
      <c r="D12" s="312"/>
      <c r="E12" s="312"/>
      <c r="F12" s="313" t="s">
        <v>247</v>
      </c>
      <c r="G12" s="314"/>
    </row>
    <row r="13" spans="1:9" s="3" customFormat="1">
      <c r="A13" s="179" t="s">
        <v>13</v>
      </c>
      <c r="B13" s="319" t="s">
        <v>14</v>
      </c>
      <c r="C13" s="319"/>
      <c r="D13" s="319"/>
      <c r="E13" s="319"/>
      <c r="F13" s="320"/>
      <c r="G13" s="249">
        <v>30</v>
      </c>
      <c r="H13" s="31"/>
      <c r="I13" s="31"/>
    </row>
    <row r="14" spans="1:9" s="3" customFormat="1">
      <c r="A14" s="338" t="s">
        <v>274</v>
      </c>
      <c r="B14" s="338"/>
      <c r="C14" s="338"/>
      <c r="D14" s="338"/>
      <c r="E14" s="338"/>
      <c r="F14" s="338"/>
      <c r="G14" s="338"/>
      <c r="H14" s="31"/>
      <c r="I14" s="31"/>
    </row>
    <row r="15" spans="1:9" s="3" customFormat="1">
      <c r="A15" s="339" t="s">
        <v>275</v>
      </c>
      <c r="B15" s="339"/>
      <c r="C15" s="339"/>
      <c r="D15" s="340" t="s">
        <v>276</v>
      </c>
      <c r="E15" s="340"/>
      <c r="F15" s="340" t="s">
        <v>277</v>
      </c>
      <c r="G15" s="340"/>
      <c r="H15" s="31"/>
      <c r="I15" s="31"/>
    </row>
    <row r="16" spans="1:9" s="3" customFormat="1">
      <c r="A16" s="341" t="s">
        <v>329</v>
      </c>
      <c r="B16" s="341"/>
      <c r="C16" s="341"/>
      <c r="D16" s="342" t="s">
        <v>278</v>
      </c>
      <c r="E16" s="342"/>
      <c r="F16" s="343">
        <v>2</v>
      </c>
      <c r="G16" s="343"/>
      <c r="H16" s="31"/>
      <c r="I16" s="31"/>
    </row>
    <row r="17" spans="1:1025">
      <c r="A17" s="341"/>
      <c r="B17" s="341"/>
      <c r="C17" s="341"/>
      <c r="D17" s="342"/>
      <c r="E17" s="342"/>
      <c r="F17" s="343"/>
      <c r="G17" s="3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318"/>
      <c r="B18" s="318"/>
      <c r="C18" s="318"/>
      <c r="D18" s="318"/>
      <c r="E18" s="318"/>
      <c r="F18" s="318"/>
      <c r="G18" s="318"/>
      <c r="H18" s="3"/>
    </row>
    <row r="19" spans="1:1025" ht="15.75">
      <c r="A19" s="306" t="s">
        <v>286</v>
      </c>
      <c r="B19" s="306"/>
      <c r="C19" s="306"/>
      <c r="D19" s="306"/>
      <c r="E19" s="306"/>
      <c r="F19" s="306"/>
      <c r="G19" s="306"/>
      <c r="H19" s="3"/>
    </row>
    <row r="20" spans="1:1025">
      <c r="A20" s="330" t="s">
        <v>285</v>
      </c>
      <c r="B20" s="330"/>
      <c r="C20" s="330"/>
      <c r="D20" s="330"/>
      <c r="E20" s="330"/>
      <c r="F20" s="330"/>
      <c r="G20" s="330"/>
      <c r="H20" s="3"/>
    </row>
    <row r="21" spans="1:1025" ht="18" customHeight="1">
      <c r="A21" s="344" t="s">
        <v>287</v>
      </c>
      <c r="B21" s="344"/>
      <c r="C21" s="344"/>
      <c r="D21" s="344"/>
      <c r="E21" s="344"/>
      <c r="F21" s="344"/>
      <c r="G21" s="344"/>
      <c r="H21" s="3"/>
    </row>
    <row r="22" spans="1:1025" ht="54" customHeight="1">
      <c r="A22" s="49">
        <v>1</v>
      </c>
      <c r="B22" s="266" t="s">
        <v>255</v>
      </c>
      <c r="C22" s="266"/>
      <c r="D22" s="266"/>
      <c r="E22" s="266"/>
      <c r="F22" s="296"/>
      <c r="G22" s="182" t="s">
        <v>333</v>
      </c>
      <c r="H22" s="3"/>
    </row>
    <row r="23" spans="1:1025" ht="16.5" customHeight="1">
      <c r="A23" s="49">
        <v>2</v>
      </c>
      <c r="B23" s="337" t="s">
        <v>53</v>
      </c>
      <c r="C23" s="337"/>
      <c r="D23" s="337"/>
      <c r="E23" s="337"/>
      <c r="F23" s="320"/>
      <c r="G23" s="183" t="s">
        <v>66</v>
      </c>
      <c r="H23" s="3"/>
      <c r="J23" s="8"/>
    </row>
    <row r="24" spans="1:1025" ht="16.5" customHeight="1">
      <c r="A24" s="49">
        <v>3</v>
      </c>
      <c r="B24" s="266" t="s">
        <v>322</v>
      </c>
      <c r="C24" s="266"/>
      <c r="D24" s="266"/>
      <c r="E24" s="266"/>
      <c r="F24" s="266"/>
      <c r="G24" s="184">
        <v>1500.4</v>
      </c>
      <c r="H24" s="3"/>
      <c r="I24" s="8"/>
      <c r="J24" s="8"/>
    </row>
    <row r="25" spans="1:1025" ht="16.5" customHeight="1">
      <c r="A25" s="49">
        <v>4</v>
      </c>
      <c r="B25" s="264" t="s">
        <v>15</v>
      </c>
      <c r="C25" s="264"/>
      <c r="D25" s="264"/>
      <c r="E25" s="264"/>
      <c r="F25" s="273"/>
      <c r="G25" s="118" t="s">
        <v>70</v>
      </c>
      <c r="H25" s="3"/>
    </row>
    <row r="26" spans="1:1025" ht="16.5" customHeight="1">
      <c r="A26" s="49">
        <v>5</v>
      </c>
      <c r="B26" s="264" t="s">
        <v>16</v>
      </c>
      <c r="C26" s="264"/>
      <c r="D26" s="264"/>
      <c r="E26" s="264"/>
      <c r="F26" s="273"/>
      <c r="G26" s="185" t="s">
        <v>71</v>
      </c>
      <c r="H26" s="3"/>
    </row>
    <row r="27" spans="1:1025" ht="16.5" customHeight="1">
      <c r="A27" s="110">
        <v>6</v>
      </c>
      <c r="B27" s="298" t="s">
        <v>75</v>
      </c>
      <c r="C27" s="298"/>
      <c r="D27" s="298"/>
      <c r="E27" s="298"/>
      <c r="F27" s="298"/>
      <c r="G27" s="119">
        <f>G24/220</f>
        <v>6.82</v>
      </c>
      <c r="H27" s="3"/>
    </row>
    <row r="28" spans="1:1025" ht="16.5" customHeight="1">
      <c r="A28" s="110">
        <v>7</v>
      </c>
      <c r="B28" s="298" t="s">
        <v>133</v>
      </c>
      <c r="C28" s="298"/>
      <c r="D28" s="298"/>
      <c r="E28" s="298"/>
      <c r="F28" s="298"/>
      <c r="G28" s="119">
        <f>SUM(G27+G29)</f>
        <v>8.870000000000001</v>
      </c>
      <c r="H28" s="3"/>
    </row>
    <row r="29" spans="1:1025" ht="16.5" customHeight="1">
      <c r="A29" s="110">
        <v>8</v>
      </c>
      <c r="B29" s="298" t="s">
        <v>134</v>
      </c>
      <c r="C29" s="298"/>
      <c r="D29" s="298"/>
      <c r="E29" s="298"/>
      <c r="F29" s="298"/>
      <c r="G29" s="119">
        <f>ROUND(G27*0.3,2)</f>
        <v>2.0499999999999998</v>
      </c>
      <c r="H29" s="3"/>
    </row>
    <row r="30" spans="1:1025" ht="16.5" customHeight="1">
      <c r="A30" s="110">
        <v>9</v>
      </c>
      <c r="B30" s="298" t="s">
        <v>137</v>
      </c>
      <c r="C30" s="298"/>
      <c r="D30" s="298"/>
      <c r="E30" s="298"/>
      <c r="F30" s="298"/>
      <c r="G30" s="119">
        <f>G24*0.3</f>
        <v>450.12</v>
      </c>
      <c r="H30" s="3"/>
    </row>
    <row r="31" spans="1:1025" ht="16.5" customHeight="1">
      <c r="A31" s="40">
        <v>10</v>
      </c>
      <c r="B31" s="262" t="s">
        <v>68</v>
      </c>
      <c r="C31" s="262"/>
      <c r="D31" s="262"/>
      <c r="E31" s="262"/>
      <c r="F31" s="262"/>
      <c r="G31" s="119">
        <f>ROUND(G27*1.5,2)</f>
        <v>10.23</v>
      </c>
      <c r="H31" s="3"/>
    </row>
    <row r="32" spans="1:1025" ht="16.5" customHeight="1">
      <c r="A32" s="40">
        <v>11</v>
      </c>
      <c r="B32" s="262" t="s">
        <v>135</v>
      </c>
      <c r="C32" s="262"/>
      <c r="D32" s="262"/>
      <c r="E32" s="262"/>
      <c r="F32" s="262"/>
      <c r="G32" s="119">
        <f>ROUND(1.3*G27*1.5,2)</f>
        <v>13.3</v>
      </c>
      <c r="H32" s="3"/>
    </row>
    <row r="33" spans="1:1025" ht="16.5" customHeight="1">
      <c r="A33" s="40">
        <v>12</v>
      </c>
      <c r="B33" s="262" t="s">
        <v>231</v>
      </c>
      <c r="C33" s="262"/>
      <c r="D33" s="262"/>
      <c r="E33" s="262"/>
      <c r="F33" s="262"/>
      <c r="G33" s="119">
        <f>ROUND(G27*0.2,2)</f>
        <v>1.36</v>
      </c>
      <c r="H33" s="3"/>
    </row>
    <row r="34" spans="1:1025" ht="16.5" customHeight="1">
      <c r="A34" s="40">
        <v>13</v>
      </c>
      <c r="B34" s="262" t="s">
        <v>136</v>
      </c>
      <c r="C34" s="262"/>
      <c r="D34" s="262"/>
      <c r="E34" s="262"/>
      <c r="F34" s="262"/>
      <c r="G34" s="119">
        <f>ROUND(1.3*G27*0.2,2)</f>
        <v>1.77</v>
      </c>
      <c r="H34" s="3"/>
    </row>
    <row r="35" spans="1:1025" ht="16.5" customHeight="1">
      <c r="A35" s="40">
        <v>14</v>
      </c>
      <c r="B35" s="262" t="s">
        <v>138</v>
      </c>
      <c r="C35" s="262"/>
      <c r="D35" s="262"/>
      <c r="E35" s="262"/>
      <c r="F35" s="262"/>
      <c r="G35" s="119">
        <f>ROUND(G27/6,2)</f>
        <v>1.1399999999999999</v>
      </c>
      <c r="H35" s="3"/>
    </row>
    <row r="36" spans="1:1025" ht="16.5" customHeight="1">
      <c r="A36" s="40">
        <v>15</v>
      </c>
      <c r="B36" s="295" t="s">
        <v>69</v>
      </c>
      <c r="C36" s="295"/>
      <c r="D36" s="295"/>
      <c r="E36" s="295"/>
      <c r="F36" s="295"/>
      <c r="G36" s="132">
        <v>2</v>
      </c>
      <c r="H36" s="3"/>
    </row>
    <row r="37" spans="1:1025" ht="18.75" customHeight="1">
      <c r="A37" s="123" t="s">
        <v>72</v>
      </c>
      <c r="B37" s="300" t="s">
        <v>290</v>
      </c>
      <c r="C37" s="300"/>
      <c r="D37" s="300"/>
      <c r="E37" s="300"/>
      <c r="F37" s="300"/>
      <c r="G37" s="300"/>
      <c r="H37" s="3"/>
    </row>
    <row r="38" spans="1:1025" ht="18.75" customHeight="1">
      <c r="A38" s="123" t="s">
        <v>73</v>
      </c>
      <c r="B38" s="300" t="s">
        <v>289</v>
      </c>
      <c r="C38" s="300"/>
      <c r="D38" s="300"/>
      <c r="E38" s="300"/>
      <c r="F38" s="300"/>
      <c r="G38" s="300"/>
      <c r="H38" s="3"/>
    </row>
    <row r="39" spans="1:1025">
      <c r="A39" s="186"/>
      <c r="B39" s="187"/>
      <c r="C39" s="187"/>
      <c r="D39" s="187"/>
      <c r="E39" s="187"/>
      <c r="F39" s="187"/>
      <c r="G39" s="187"/>
      <c r="H39" s="3"/>
    </row>
    <row r="40" spans="1:1025">
      <c r="A40" s="180"/>
      <c r="B40" s="188"/>
      <c r="C40" s="188"/>
      <c r="D40" s="188"/>
      <c r="E40" s="188"/>
      <c r="F40" s="188"/>
      <c r="G40" s="188"/>
      <c r="H40" s="3"/>
    </row>
    <row r="41" spans="1:1025" ht="15.75">
      <c r="A41" s="301" t="s">
        <v>74</v>
      </c>
      <c r="B41" s="301"/>
      <c r="C41" s="301"/>
      <c r="D41" s="301"/>
      <c r="E41" s="301"/>
      <c r="F41" s="301"/>
      <c r="G41" s="301"/>
      <c r="H41" s="3"/>
    </row>
    <row r="42" spans="1:1025">
      <c r="A42" s="170">
        <v>1</v>
      </c>
      <c r="B42" s="299" t="s">
        <v>17</v>
      </c>
      <c r="C42" s="299"/>
      <c r="D42" s="299"/>
      <c r="E42" s="299" t="s">
        <v>20</v>
      </c>
      <c r="F42" s="299"/>
      <c r="G42" s="250" t="s">
        <v>18</v>
      </c>
      <c r="H42" s="3"/>
    </row>
    <row r="43" spans="1:1025" s="10" customFormat="1" ht="25.5" customHeight="1">
      <c r="A43" s="190" t="s">
        <v>8</v>
      </c>
      <c r="B43" s="302" t="s">
        <v>365</v>
      </c>
      <c r="C43" s="302"/>
      <c r="D43" s="302"/>
      <c r="E43" s="302"/>
      <c r="F43" s="302"/>
      <c r="G43" s="191">
        <f>G24*G36</f>
        <v>3000.8</v>
      </c>
      <c r="H43" s="11"/>
      <c r="I43" s="12"/>
      <c r="J43" s="12"/>
      <c r="K43" s="12"/>
      <c r="L43" s="1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</row>
    <row r="44" spans="1:1025" s="10" customFormat="1" ht="25.5" customHeight="1">
      <c r="A44" s="190" t="s">
        <v>10</v>
      </c>
      <c r="B44" s="323" t="s">
        <v>76</v>
      </c>
      <c r="C44" s="324"/>
      <c r="D44" s="324"/>
      <c r="E44" s="324"/>
      <c r="F44" s="324"/>
      <c r="G44" s="191">
        <f>ROUND($G$35*G36*15,2)</f>
        <v>34.200000000000003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</row>
    <row r="45" spans="1:1025" s="10" customFormat="1" ht="12" customHeight="1">
      <c r="A45" s="64" t="s">
        <v>12</v>
      </c>
      <c r="B45" s="325" t="s">
        <v>260</v>
      </c>
      <c r="C45" s="325"/>
      <c r="D45" s="325"/>
      <c r="E45" s="325"/>
      <c r="F45" s="325"/>
      <c r="G45" s="191">
        <f>ROUND((G44)*0.2,2)</f>
        <v>6.84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</row>
    <row r="46" spans="1:1025" s="10" customFormat="1" ht="25.5" customHeight="1">
      <c r="A46" s="190" t="s">
        <v>13</v>
      </c>
      <c r="B46" s="324" t="s">
        <v>236</v>
      </c>
      <c r="C46" s="324"/>
      <c r="D46" s="324"/>
      <c r="E46" s="326">
        <v>0.3</v>
      </c>
      <c r="F46" s="327"/>
      <c r="G46" s="104">
        <f>ROUND(E46*SUM(G43:G45),2)</f>
        <v>912.55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</row>
    <row r="47" spans="1:1025" s="10" customFormat="1" ht="12" customHeight="1">
      <c r="A47" s="64" t="s">
        <v>22</v>
      </c>
      <c r="B47" s="303" t="s">
        <v>77</v>
      </c>
      <c r="C47" s="303"/>
      <c r="D47" s="303"/>
      <c r="E47" s="303"/>
      <c r="F47" s="303"/>
      <c r="G47" s="104">
        <v>0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</row>
    <row r="48" spans="1:1025" s="15" customFormat="1" ht="15.75" customHeight="1">
      <c r="A48" s="304" t="s">
        <v>239</v>
      </c>
      <c r="B48" s="304"/>
      <c r="C48" s="304"/>
      <c r="D48" s="304"/>
      <c r="E48" s="304"/>
      <c r="F48" s="304"/>
      <c r="G48" s="41">
        <f>SUM(G43:G47)</f>
        <v>3954.3900000000003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</row>
    <row r="49" spans="1:1025" s="15" customFormat="1" ht="15.75" customHeight="1">
      <c r="A49" s="87" t="s">
        <v>23</v>
      </c>
      <c r="B49" s="276" t="s">
        <v>306</v>
      </c>
      <c r="C49" s="276"/>
      <c r="D49" s="276"/>
      <c r="E49" s="276"/>
      <c r="F49" s="276"/>
      <c r="G49" s="147">
        <f>ROUND(G31*15*G36*0.5,2)</f>
        <v>153.44999999999999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  <c r="TM49" s="13"/>
      <c r="TN49" s="13"/>
      <c r="TO49" s="13"/>
      <c r="TP49" s="13"/>
      <c r="TQ49" s="13"/>
      <c r="TR49" s="13"/>
      <c r="TS49" s="13"/>
      <c r="TT49" s="13"/>
      <c r="TU49" s="13"/>
      <c r="TV49" s="13"/>
      <c r="TW49" s="13"/>
      <c r="TX49" s="13"/>
      <c r="TY49" s="13"/>
      <c r="TZ49" s="13"/>
      <c r="UA49" s="13"/>
      <c r="UB49" s="13"/>
      <c r="UC49" s="13"/>
      <c r="UD49" s="13"/>
      <c r="UE49" s="13"/>
      <c r="UF49" s="13"/>
      <c r="UG49" s="13"/>
      <c r="UH49" s="13"/>
      <c r="UI49" s="13"/>
      <c r="UJ49" s="13"/>
      <c r="UK49" s="13"/>
      <c r="UL49" s="13"/>
      <c r="UM49" s="13"/>
      <c r="UN49" s="13"/>
      <c r="UO49" s="13"/>
      <c r="UP49" s="13"/>
      <c r="UQ49" s="13"/>
      <c r="UR49" s="13"/>
      <c r="US49" s="13"/>
      <c r="UT49" s="13"/>
      <c r="UU49" s="13"/>
      <c r="UV49" s="13"/>
      <c r="UW49" s="13"/>
      <c r="UX49" s="13"/>
      <c r="UY49" s="13"/>
      <c r="UZ49" s="13"/>
      <c r="VA49" s="13"/>
      <c r="VB49" s="13"/>
      <c r="VC49" s="13"/>
      <c r="VD49" s="13"/>
      <c r="VE49" s="13"/>
      <c r="VF49" s="13"/>
      <c r="VG49" s="13"/>
      <c r="VH49" s="13"/>
      <c r="VI49" s="13"/>
      <c r="VJ49" s="13"/>
      <c r="VK49" s="13"/>
      <c r="VL49" s="13"/>
      <c r="VM49" s="13"/>
      <c r="VN49" s="13"/>
      <c r="VO49" s="13"/>
      <c r="VP49" s="13"/>
      <c r="VQ49" s="13"/>
      <c r="VR49" s="13"/>
      <c r="VS49" s="13"/>
      <c r="VT49" s="13"/>
      <c r="VU49" s="13"/>
      <c r="VV49" s="13"/>
      <c r="VW49" s="13"/>
      <c r="VX49" s="13"/>
      <c r="VY49" s="13"/>
      <c r="VZ49" s="13"/>
      <c r="WA49" s="13"/>
      <c r="WB49" s="13"/>
      <c r="WC49" s="13"/>
      <c r="WD49" s="13"/>
      <c r="WE49" s="13"/>
      <c r="WF49" s="13"/>
      <c r="WG49" s="13"/>
      <c r="WH49" s="13"/>
      <c r="WI49" s="13"/>
      <c r="WJ49" s="13"/>
      <c r="WK49" s="13"/>
      <c r="WL49" s="13"/>
      <c r="WM49" s="13"/>
      <c r="WN49" s="13"/>
      <c r="WO49" s="13"/>
      <c r="WP49" s="13"/>
      <c r="WQ49" s="13"/>
      <c r="WR49" s="13"/>
      <c r="WS49" s="13"/>
      <c r="WT49" s="13"/>
      <c r="WU49" s="13"/>
      <c r="WV49" s="13"/>
      <c r="WW49" s="13"/>
      <c r="WX49" s="13"/>
      <c r="WY49" s="13"/>
      <c r="WZ49" s="13"/>
      <c r="XA49" s="13"/>
      <c r="XB49" s="13"/>
      <c r="XC49" s="13"/>
      <c r="XD49" s="13"/>
      <c r="XE49" s="13"/>
      <c r="XF49" s="13"/>
      <c r="XG49" s="13"/>
      <c r="XH49" s="13"/>
      <c r="XI49" s="13"/>
      <c r="XJ49" s="13"/>
      <c r="XK49" s="13"/>
      <c r="XL49" s="13"/>
      <c r="XM49" s="13"/>
      <c r="XN49" s="13"/>
      <c r="XO49" s="13"/>
      <c r="XP49" s="13"/>
      <c r="XQ49" s="13"/>
      <c r="XR49" s="13"/>
      <c r="XS49" s="13"/>
      <c r="XT49" s="13"/>
      <c r="XU49" s="13"/>
      <c r="XV49" s="13"/>
      <c r="XW49" s="13"/>
      <c r="XX49" s="13"/>
      <c r="XY49" s="13"/>
      <c r="XZ49" s="13"/>
      <c r="YA49" s="13"/>
      <c r="YB49" s="13"/>
      <c r="YC49" s="13"/>
      <c r="YD49" s="13"/>
      <c r="YE49" s="13"/>
      <c r="YF49" s="13"/>
      <c r="YG49" s="13"/>
      <c r="YH49" s="13"/>
      <c r="YI49" s="13"/>
      <c r="YJ49" s="13"/>
      <c r="YK49" s="13"/>
      <c r="YL49" s="13"/>
      <c r="YM49" s="13"/>
      <c r="YN49" s="13"/>
      <c r="YO49" s="13"/>
      <c r="YP49" s="13"/>
      <c r="YQ49" s="13"/>
      <c r="YR49" s="13"/>
      <c r="YS49" s="13"/>
      <c r="YT49" s="13"/>
      <c r="YU49" s="13"/>
      <c r="YV49" s="13"/>
      <c r="YW49" s="13"/>
      <c r="YX49" s="13"/>
      <c r="YY49" s="13"/>
      <c r="YZ49" s="13"/>
      <c r="ZA49" s="13"/>
      <c r="ZB49" s="13"/>
      <c r="ZC49" s="13"/>
      <c r="ZD49" s="13"/>
      <c r="ZE49" s="13"/>
      <c r="ZF49" s="13"/>
      <c r="ZG49" s="13"/>
      <c r="ZH49" s="13"/>
      <c r="ZI49" s="13"/>
      <c r="ZJ49" s="13"/>
      <c r="ZK49" s="13"/>
      <c r="ZL49" s="13"/>
      <c r="ZM49" s="13"/>
      <c r="ZN49" s="13"/>
      <c r="ZO49" s="13"/>
      <c r="ZP49" s="13"/>
      <c r="ZQ49" s="13"/>
      <c r="ZR49" s="13"/>
      <c r="ZS49" s="13"/>
      <c r="ZT49" s="13"/>
      <c r="ZU49" s="13"/>
      <c r="ZV49" s="13"/>
      <c r="ZW49" s="13"/>
      <c r="ZX49" s="13"/>
      <c r="ZY49" s="13"/>
      <c r="ZZ49" s="13"/>
      <c r="AAA49" s="13"/>
      <c r="AAB49" s="13"/>
      <c r="AAC49" s="13"/>
      <c r="AAD49" s="13"/>
      <c r="AAE49" s="13"/>
      <c r="AAF49" s="13"/>
      <c r="AAG49" s="13"/>
      <c r="AAH49" s="13"/>
      <c r="AAI49" s="13"/>
      <c r="AAJ49" s="13"/>
      <c r="AAK49" s="13"/>
      <c r="AAL49" s="13"/>
      <c r="AAM49" s="13"/>
      <c r="AAN49" s="13"/>
      <c r="AAO49" s="13"/>
      <c r="AAP49" s="13"/>
      <c r="AAQ49" s="13"/>
      <c r="AAR49" s="13"/>
      <c r="AAS49" s="13"/>
      <c r="AAT49" s="13"/>
      <c r="AAU49" s="13"/>
      <c r="AAV49" s="13"/>
      <c r="AAW49" s="13"/>
      <c r="AAX49" s="13"/>
      <c r="AAY49" s="13"/>
      <c r="AAZ49" s="13"/>
      <c r="ABA49" s="13"/>
      <c r="ABB49" s="13"/>
      <c r="ABC49" s="13"/>
      <c r="ABD49" s="13"/>
      <c r="ABE49" s="13"/>
      <c r="ABF49" s="13"/>
      <c r="ABG49" s="13"/>
      <c r="ABH49" s="13"/>
      <c r="ABI49" s="13"/>
      <c r="ABJ49" s="13"/>
      <c r="ABK49" s="13"/>
      <c r="ABL49" s="13"/>
      <c r="ABM49" s="13"/>
      <c r="ABN49" s="13"/>
      <c r="ABO49" s="13"/>
      <c r="ABP49" s="13"/>
      <c r="ABQ49" s="13"/>
      <c r="ABR49" s="13"/>
      <c r="ABS49" s="13"/>
      <c r="ABT49" s="13"/>
      <c r="ABU49" s="13"/>
      <c r="ABV49" s="13"/>
      <c r="ABW49" s="13"/>
      <c r="ABX49" s="13"/>
      <c r="ABY49" s="13"/>
      <c r="ABZ49" s="13"/>
      <c r="ACA49" s="13"/>
      <c r="ACB49" s="13"/>
      <c r="ACC49" s="13"/>
      <c r="ACD49" s="13"/>
      <c r="ACE49" s="13"/>
      <c r="ACF49" s="13"/>
      <c r="ACG49" s="13"/>
      <c r="ACH49" s="13"/>
      <c r="ACI49" s="13"/>
      <c r="ACJ49" s="13"/>
      <c r="ACK49" s="13"/>
      <c r="ACL49" s="13"/>
      <c r="ACM49" s="13"/>
      <c r="ACN49" s="13"/>
      <c r="ACO49" s="13"/>
      <c r="ACP49" s="13"/>
      <c r="ACQ49" s="13"/>
      <c r="ACR49" s="13"/>
      <c r="ACS49" s="13"/>
      <c r="ACT49" s="13"/>
      <c r="ACU49" s="13"/>
      <c r="ACV49" s="13"/>
      <c r="ACW49" s="13"/>
      <c r="ACX49" s="13"/>
      <c r="ACY49" s="13"/>
      <c r="ACZ49" s="13"/>
      <c r="ADA49" s="13"/>
      <c r="ADB49" s="13"/>
      <c r="ADC49" s="13"/>
      <c r="ADD49" s="13"/>
      <c r="ADE49" s="13"/>
      <c r="ADF49" s="13"/>
      <c r="ADG49" s="13"/>
      <c r="ADH49" s="13"/>
      <c r="ADI49" s="13"/>
      <c r="ADJ49" s="13"/>
      <c r="ADK49" s="13"/>
      <c r="ADL49" s="13"/>
      <c r="ADM49" s="13"/>
      <c r="ADN49" s="13"/>
      <c r="ADO49" s="13"/>
      <c r="ADP49" s="13"/>
      <c r="ADQ49" s="13"/>
      <c r="ADR49" s="13"/>
      <c r="ADS49" s="13"/>
      <c r="ADT49" s="13"/>
      <c r="ADU49" s="13"/>
      <c r="ADV49" s="13"/>
      <c r="ADW49" s="13"/>
      <c r="ADX49" s="13"/>
      <c r="ADY49" s="13"/>
      <c r="ADZ49" s="13"/>
      <c r="AEA49" s="13"/>
      <c r="AEB49" s="13"/>
      <c r="AEC49" s="13"/>
      <c r="AED49" s="13"/>
      <c r="AEE49" s="13"/>
      <c r="AEF49" s="13"/>
      <c r="AEG49" s="13"/>
      <c r="AEH49" s="13"/>
      <c r="AEI49" s="13"/>
      <c r="AEJ49" s="13"/>
      <c r="AEK49" s="13"/>
      <c r="AEL49" s="13"/>
      <c r="AEM49" s="13"/>
      <c r="AEN49" s="13"/>
      <c r="AEO49" s="13"/>
      <c r="AEP49" s="13"/>
      <c r="AEQ49" s="13"/>
      <c r="AER49" s="13"/>
      <c r="AES49" s="13"/>
      <c r="AET49" s="13"/>
      <c r="AEU49" s="13"/>
      <c r="AEV49" s="13"/>
      <c r="AEW49" s="13"/>
      <c r="AEX49" s="13"/>
      <c r="AEY49" s="13"/>
      <c r="AEZ49" s="13"/>
      <c r="AFA49" s="13"/>
      <c r="AFB49" s="13"/>
      <c r="AFC49" s="13"/>
      <c r="AFD49" s="13"/>
      <c r="AFE49" s="13"/>
      <c r="AFF49" s="13"/>
      <c r="AFG49" s="13"/>
      <c r="AFH49" s="13"/>
      <c r="AFI49" s="13"/>
      <c r="AFJ49" s="13"/>
      <c r="AFK49" s="13"/>
      <c r="AFL49" s="13"/>
      <c r="AFM49" s="13"/>
      <c r="AFN49" s="13"/>
      <c r="AFO49" s="13"/>
      <c r="AFP49" s="13"/>
      <c r="AFQ49" s="13"/>
      <c r="AFR49" s="13"/>
      <c r="AFS49" s="13"/>
      <c r="AFT49" s="13"/>
      <c r="AFU49" s="13"/>
      <c r="AFV49" s="13"/>
      <c r="AFW49" s="13"/>
      <c r="AFX49" s="13"/>
      <c r="AFY49" s="13"/>
      <c r="AFZ49" s="13"/>
      <c r="AGA49" s="13"/>
      <c r="AGB49" s="13"/>
      <c r="AGC49" s="13"/>
      <c r="AGD49" s="13"/>
      <c r="AGE49" s="13"/>
      <c r="AGF49" s="13"/>
      <c r="AGG49" s="13"/>
      <c r="AGH49" s="13"/>
      <c r="AGI49" s="13"/>
      <c r="AGJ49" s="13"/>
      <c r="AGK49" s="13"/>
      <c r="AGL49" s="13"/>
      <c r="AGM49" s="13"/>
      <c r="AGN49" s="13"/>
      <c r="AGO49" s="13"/>
      <c r="AGP49" s="13"/>
      <c r="AGQ49" s="13"/>
      <c r="AGR49" s="13"/>
      <c r="AGS49" s="13"/>
      <c r="AGT49" s="13"/>
      <c r="AGU49" s="13"/>
      <c r="AGV49" s="13"/>
      <c r="AGW49" s="13"/>
      <c r="AGX49" s="13"/>
      <c r="AGY49" s="13"/>
      <c r="AGZ49" s="13"/>
      <c r="AHA49" s="13"/>
      <c r="AHB49" s="13"/>
      <c r="AHC49" s="13"/>
      <c r="AHD49" s="13"/>
      <c r="AHE49" s="13"/>
      <c r="AHF49" s="13"/>
      <c r="AHG49" s="13"/>
      <c r="AHH49" s="13"/>
      <c r="AHI49" s="13"/>
      <c r="AHJ49" s="13"/>
      <c r="AHK49" s="13"/>
      <c r="AHL49" s="13"/>
      <c r="AHM49" s="13"/>
      <c r="AHN49" s="13"/>
      <c r="AHO49" s="13"/>
      <c r="AHP49" s="13"/>
      <c r="AHQ49" s="13"/>
      <c r="AHR49" s="13"/>
      <c r="AHS49" s="13"/>
      <c r="AHT49" s="13"/>
      <c r="AHU49" s="13"/>
      <c r="AHV49" s="13"/>
      <c r="AHW49" s="13"/>
      <c r="AHX49" s="13"/>
      <c r="AHY49" s="13"/>
      <c r="AHZ49" s="13"/>
      <c r="AIA49" s="13"/>
      <c r="AIB49" s="13"/>
      <c r="AIC49" s="13"/>
      <c r="AID49" s="13"/>
      <c r="AIE49" s="13"/>
      <c r="AIF49" s="13"/>
      <c r="AIG49" s="13"/>
      <c r="AIH49" s="13"/>
      <c r="AII49" s="13"/>
      <c r="AIJ49" s="13"/>
      <c r="AIK49" s="13"/>
      <c r="AIL49" s="13"/>
      <c r="AIM49" s="13"/>
      <c r="AIN49" s="13"/>
      <c r="AIO49" s="13"/>
      <c r="AIP49" s="13"/>
      <c r="AIQ49" s="13"/>
      <c r="AIR49" s="13"/>
      <c r="AIS49" s="13"/>
      <c r="AIT49" s="13"/>
      <c r="AIU49" s="13"/>
      <c r="AIV49" s="13"/>
      <c r="AIW49" s="13"/>
      <c r="AIX49" s="13"/>
      <c r="AIY49" s="13"/>
      <c r="AIZ49" s="13"/>
      <c r="AJA49" s="13"/>
      <c r="AJB49" s="13"/>
      <c r="AJC49" s="13"/>
      <c r="AJD49" s="13"/>
      <c r="AJE49" s="13"/>
      <c r="AJF49" s="13"/>
      <c r="AJG49" s="13"/>
      <c r="AJH49" s="13"/>
      <c r="AJI49" s="13"/>
      <c r="AJJ49" s="13"/>
      <c r="AJK49" s="13"/>
      <c r="AJL49" s="13"/>
      <c r="AJM49" s="13"/>
      <c r="AJN49" s="13"/>
      <c r="AJO49" s="13"/>
      <c r="AJP49" s="13"/>
      <c r="AJQ49" s="13"/>
      <c r="AJR49" s="13"/>
      <c r="AJS49" s="13"/>
      <c r="AJT49" s="13"/>
      <c r="AJU49" s="13"/>
      <c r="AJV49" s="13"/>
      <c r="AJW49" s="13"/>
      <c r="AJX49" s="13"/>
      <c r="AJY49" s="13"/>
      <c r="AJZ49" s="13"/>
      <c r="AKA49" s="13"/>
      <c r="AKB49" s="13"/>
      <c r="AKC49" s="13"/>
      <c r="AKD49" s="13"/>
      <c r="AKE49" s="13"/>
      <c r="AKF49" s="13"/>
      <c r="AKG49" s="13"/>
      <c r="AKH49" s="13"/>
      <c r="AKI49" s="13"/>
      <c r="AKJ49" s="13"/>
      <c r="AKK49" s="13"/>
      <c r="AKL49" s="13"/>
      <c r="AKM49" s="13"/>
      <c r="AKN49" s="13"/>
      <c r="AKO49" s="13"/>
      <c r="AKP49" s="13"/>
      <c r="AKQ49" s="13"/>
      <c r="AKR49" s="13"/>
      <c r="AKS49" s="13"/>
      <c r="AKT49" s="13"/>
      <c r="AKU49" s="13"/>
      <c r="AKV49" s="13"/>
      <c r="AKW49" s="13"/>
      <c r="AKX49" s="13"/>
      <c r="AKY49" s="13"/>
      <c r="AKZ49" s="13"/>
      <c r="ALA49" s="13"/>
      <c r="ALB49" s="13"/>
      <c r="ALC49" s="13"/>
      <c r="ALD49" s="13"/>
      <c r="ALE49" s="13"/>
      <c r="ALF49" s="13"/>
      <c r="ALG49" s="13"/>
      <c r="ALH49" s="13"/>
      <c r="ALI49" s="13"/>
      <c r="ALJ49" s="13"/>
      <c r="ALK49" s="13"/>
      <c r="ALL49" s="13"/>
      <c r="ALM49" s="13"/>
      <c r="ALN49" s="13"/>
      <c r="ALO49" s="13"/>
      <c r="ALP49" s="13"/>
      <c r="ALQ49" s="13"/>
      <c r="ALR49" s="13"/>
      <c r="ALS49" s="13"/>
      <c r="ALT49" s="13"/>
      <c r="ALU49" s="13"/>
      <c r="ALV49" s="13"/>
      <c r="ALW49" s="13"/>
      <c r="ALX49" s="13"/>
      <c r="ALY49" s="13"/>
      <c r="ALZ49" s="13"/>
      <c r="AMA49" s="13"/>
      <c r="AMB49" s="13"/>
      <c r="AMC49" s="13"/>
      <c r="AMD49" s="13"/>
      <c r="AME49" s="13"/>
      <c r="AMF49" s="13"/>
      <c r="AMG49" s="13"/>
      <c r="AMH49" s="13"/>
      <c r="AMI49" s="13"/>
      <c r="AMJ49" s="13"/>
      <c r="AMK49" s="13"/>
    </row>
    <row r="50" spans="1:1025" s="15" customFormat="1" ht="15.75" customHeight="1">
      <c r="A50" s="328" t="s">
        <v>240</v>
      </c>
      <c r="B50" s="328"/>
      <c r="C50" s="328"/>
      <c r="D50" s="328"/>
      <c r="E50" s="328"/>
      <c r="F50" s="328"/>
      <c r="G50" s="111">
        <f>SUM(G49)</f>
        <v>153.44999999999999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  <c r="AMK50" s="13"/>
    </row>
    <row r="51" spans="1:1025" s="15" customFormat="1" ht="15.75" customHeight="1">
      <c r="A51" s="192"/>
      <c r="B51" s="192"/>
      <c r="C51" s="192"/>
      <c r="D51" s="192"/>
      <c r="E51" s="192"/>
      <c r="F51" s="192"/>
      <c r="G51" s="19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  <c r="AMJ51" s="13"/>
      <c r="AMK51" s="13"/>
    </row>
    <row r="52" spans="1:1025" s="15" customFormat="1" ht="15.75" customHeight="1">
      <c r="A52" s="328" t="s">
        <v>235</v>
      </c>
      <c r="B52" s="328"/>
      <c r="C52" s="328"/>
      <c r="D52" s="328"/>
      <c r="E52" s="328"/>
      <c r="F52" s="328"/>
      <c r="G52" s="148">
        <f>G48+G50</f>
        <v>4107.84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  <c r="AMK52" s="13"/>
    </row>
    <row r="53" spans="1:1025" s="15" customFormat="1" ht="15.75" customHeight="1">
      <c r="A53" s="123" t="s">
        <v>78</v>
      </c>
      <c r="B53" s="305" t="s">
        <v>298</v>
      </c>
      <c r="C53" s="305"/>
      <c r="D53" s="305"/>
      <c r="E53" s="305"/>
      <c r="F53" s="305"/>
      <c r="G53" s="305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</row>
    <row r="54" spans="1:1025" s="15" customFormat="1" ht="15.75" customHeight="1">
      <c r="A54" s="123" t="s">
        <v>81</v>
      </c>
      <c r="B54" s="305" t="s">
        <v>297</v>
      </c>
      <c r="C54" s="305"/>
      <c r="D54" s="305"/>
      <c r="E54" s="305"/>
      <c r="F54" s="305"/>
      <c r="G54" s="305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  <c r="AMJ54" s="13"/>
      <c r="AMK54" s="13"/>
    </row>
    <row r="55" spans="1:1025" s="15" customFormat="1" ht="15.75" customHeight="1">
      <c r="A55" s="194"/>
      <c r="B55" s="195"/>
      <c r="C55" s="195"/>
      <c r="D55" s="195"/>
      <c r="E55" s="195"/>
      <c r="F55" s="195"/>
      <c r="G55" s="195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/>
      <c r="MD55" s="13"/>
      <c r="ME55" s="13"/>
      <c r="MF55" s="13"/>
      <c r="MG55" s="13"/>
      <c r="MH55" s="13"/>
      <c r="MI55" s="13"/>
      <c r="MJ55" s="13"/>
      <c r="MK55" s="13"/>
      <c r="ML55" s="13"/>
      <c r="MM55" s="13"/>
      <c r="MN55" s="13"/>
      <c r="MO55" s="13"/>
      <c r="MP55" s="13"/>
      <c r="MQ55" s="13"/>
      <c r="MR55" s="13"/>
      <c r="MS55" s="13"/>
      <c r="MT55" s="13"/>
      <c r="MU55" s="13"/>
      <c r="MV55" s="13"/>
      <c r="MW55" s="13"/>
      <c r="MX55" s="13"/>
      <c r="MY55" s="13"/>
      <c r="MZ55" s="13"/>
      <c r="NA55" s="13"/>
      <c r="NB55" s="13"/>
      <c r="NC55" s="13"/>
      <c r="ND55" s="13"/>
      <c r="NE55" s="13"/>
      <c r="NF55" s="13"/>
      <c r="NG55" s="13"/>
      <c r="NH55" s="13"/>
      <c r="NI55" s="13"/>
      <c r="NJ55" s="13"/>
      <c r="NK55" s="13"/>
      <c r="NL55" s="13"/>
      <c r="NM55" s="13"/>
      <c r="NN55" s="13"/>
      <c r="NO55" s="13"/>
      <c r="NP55" s="13"/>
      <c r="NQ55" s="13"/>
      <c r="NR55" s="13"/>
      <c r="NS55" s="13"/>
      <c r="NT55" s="13"/>
      <c r="NU55" s="13"/>
      <c r="NV55" s="13"/>
      <c r="NW55" s="13"/>
      <c r="NX55" s="13"/>
      <c r="NY55" s="13"/>
      <c r="NZ55" s="13"/>
      <c r="OA55" s="13"/>
      <c r="OB55" s="13"/>
      <c r="OC55" s="13"/>
      <c r="OD55" s="13"/>
      <c r="OE55" s="13"/>
      <c r="OF55" s="13"/>
      <c r="OG55" s="13"/>
      <c r="OH55" s="13"/>
      <c r="OI55" s="13"/>
      <c r="OJ55" s="13"/>
      <c r="OK55" s="13"/>
      <c r="OL55" s="13"/>
      <c r="OM55" s="13"/>
      <c r="ON55" s="13"/>
      <c r="OO55" s="13"/>
      <c r="OP55" s="13"/>
      <c r="OQ55" s="13"/>
      <c r="OR55" s="13"/>
      <c r="OS55" s="13"/>
      <c r="OT55" s="13"/>
      <c r="OU55" s="13"/>
      <c r="OV55" s="13"/>
      <c r="OW55" s="13"/>
      <c r="OX55" s="13"/>
      <c r="OY55" s="13"/>
      <c r="OZ55" s="13"/>
      <c r="PA55" s="13"/>
      <c r="PB55" s="13"/>
      <c r="PC55" s="13"/>
      <c r="PD55" s="13"/>
      <c r="PE55" s="13"/>
      <c r="PF55" s="13"/>
      <c r="PG55" s="13"/>
      <c r="PH55" s="13"/>
      <c r="PI55" s="13"/>
      <c r="PJ55" s="13"/>
      <c r="PK55" s="13"/>
      <c r="PL55" s="13"/>
      <c r="PM55" s="13"/>
      <c r="PN55" s="13"/>
      <c r="PO55" s="13"/>
      <c r="PP55" s="13"/>
      <c r="PQ55" s="13"/>
      <c r="PR55" s="13"/>
      <c r="PS55" s="13"/>
      <c r="PT55" s="13"/>
      <c r="PU55" s="13"/>
      <c r="PV55" s="13"/>
      <c r="PW55" s="13"/>
      <c r="PX55" s="13"/>
      <c r="PY55" s="13"/>
      <c r="PZ55" s="13"/>
      <c r="QA55" s="13"/>
      <c r="QB55" s="13"/>
      <c r="QC55" s="13"/>
      <c r="QD55" s="13"/>
      <c r="QE55" s="13"/>
      <c r="QF55" s="13"/>
      <c r="QG55" s="13"/>
      <c r="QH55" s="13"/>
      <c r="QI55" s="13"/>
      <c r="QJ55" s="13"/>
      <c r="QK55" s="13"/>
      <c r="QL55" s="13"/>
      <c r="QM55" s="13"/>
      <c r="QN55" s="13"/>
      <c r="QO55" s="13"/>
      <c r="QP55" s="13"/>
      <c r="QQ55" s="13"/>
      <c r="QR55" s="13"/>
      <c r="QS55" s="13"/>
      <c r="QT55" s="13"/>
      <c r="QU55" s="13"/>
      <c r="QV55" s="13"/>
      <c r="QW55" s="13"/>
      <c r="QX55" s="13"/>
      <c r="QY55" s="13"/>
      <c r="QZ55" s="13"/>
      <c r="RA55" s="13"/>
      <c r="RB55" s="13"/>
      <c r="RC55" s="13"/>
      <c r="RD55" s="13"/>
      <c r="RE55" s="13"/>
      <c r="RF55" s="13"/>
      <c r="RG55" s="13"/>
      <c r="RH55" s="13"/>
      <c r="RI55" s="13"/>
      <c r="RJ55" s="13"/>
      <c r="RK55" s="13"/>
      <c r="RL55" s="13"/>
      <c r="RM55" s="13"/>
      <c r="RN55" s="13"/>
      <c r="RO55" s="13"/>
      <c r="RP55" s="13"/>
      <c r="RQ55" s="13"/>
      <c r="RR55" s="13"/>
      <c r="RS55" s="13"/>
      <c r="RT55" s="13"/>
      <c r="RU55" s="13"/>
      <c r="RV55" s="13"/>
      <c r="RW55" s="13"/>
      <c r="RX55" s="13"/>
      <c r="RY55" s="13"/>
      <c r="RZ55" s="13"/>
      <c r="SA55" s="13"/>
      <c r="SB55" s="13"/>
      <c r="SC55" s="13"/>
      <c r="SD55" s="13"/>
      <c r="SE55" s="13"/>
      <c r="SF55" s="13"/>
      <c r="SG55" s="13"/>
      <c r="SH55" s="13"/>
      <c r="SI55" s="13"/>
      <c r="SJ55" s="13"/>
      <c r="SK55" s="13"/>
      <c r="SL55" s="13"/>
      <c r="SM55" s="13"/>
      <c r="SN55" s="13"/>
      <c r="SO55" s="13"/>
      <c r="SP55" s="13"/>
      <c r="SQ55" s="13"/>
      <c r="SR55" s="13"/>
      <c r="SS55" s="13"/>
      <c r="ST55" s="13"/>
      <c r="SU55" s="13"/>
      <c r="SV55" s="13"/>
      <c r="SW55" s="13"/>
      <c r="SX55" s="13"/>
      <c r="SY55" s="13"/>
      <c r="SZ55" s="13"/>
      <c r="TA55" s="13"/>
      <c r="TB55" s="13"/>
      <c r="TC55" s="13"/>
      <c r="TD55" s="13"/>
      <c r="TE55" s="13"/>
      <c r="TF55" s="13"/>
      <c r="TG55" s="13"/>
      <c r="TH55" s="13"/>
      <c r="TI55" s="13"/>
      <c r="TJ55" s="13"/>
      <c r="TK55" s="13"/>
      <c r="TL55" s="13"/>
      <c r="TM55" s="13"/>
      <c r="TN55" s="13"/>
      <c r="TO55" s="13"/>
      <c r="TP55" s="13"/>
      <c r="TQ55" s="13"/>
      <c r="TR55" s="13"/>
      <c r="TS55" s="13"/>
      <c r="TT55" s="13"/>
      <c r="TU55" s="13"/>
      <c r="TV55" s="13"/>
      <c r="TW55" s="13"/>
      <c r="TX55" s="13"/>
      <c r="TY55" s="13"/>
      <c r="TZ55" s="13"/>
      <c r="UA55" s="13"/>
      <c r="UB55" s="13"/>
      <c r="UC55" s="13"/>
      <c r="UD55" s="13"/>
      <c r="UE55" s="13"/>
      <c r="UF55" s="13"/>
      <c r="UG55" s="13"/>
      <c r="UH55" s="13"/>
      <c r="UI55" s="13"/>
      <c r="UJ55" s="13"/>
      <c r="UK55" s="13"/>
      <c r="UL55" s="13"/>
      <c r="UM55" s="13"/>
      <c r="UN55" s="13"/>
      <c r="UO55" s="13"/>
      <c r="UP55" s="13"/>
      <c r="UQ55" s="13"/>
      <c r="UR55" s="13"/>
      <c r="US55" s="13"/>
      <c r="UT55" s="13"/>
      <c r="UU55" s="13"/>
      <c r="UV55" s="13"/>
      <c r="UW55" s="13"/>
      <c r="UX55" s="13"/>
      <c r="UY55" s="13"/>
      <c r="UZ55" s="13"/>
      <c r="VA55" s="13"/>
      <c r="VB55" s="13"/>
      <c r="VC55" s="13"/>
      <c r="VD55" s="13"/>
      <c r="VE55" s="13"/>
      <c r="VF55" s="13"/>
      <c r="VG55" s="13"/>
      <c r="VH55" s="13"/>
      <c r="VI55" s="13"/>
      <c r="VJ55" s="13"/>
      <c r="VK55" s="13"/>
      <c r="VL55" s="13"/>
      <c r="VM55" s="13"/>
      <c r="VN55" s="13"/>
      <c r="VO55" s="13"/>
      <c r="VP55" s="13"/>
      <c r="VQ55" s="13"/>
      <c r="VR55" s="13"/>
      <c r="VS55" s="13"/>
      <c r="VT55" s="13"/>
      <c r="VU55" s="13"/>
      <c r="VV55" s="13"/>
      <c r="VW55" s="13"/>
      <c r="VX55" s="13"/>
      <c r="VY55" s="13"/>
      <c r="VZ55" s="13"/>
      <c r="WA55" s="13"/>
      <c r="WB55" s="13"/>
      <c r="WC55" s="13"/>
      <c r="WD55" s="13"/>
      <c r="WE55" s="13"/>
      <c r="WF55" s="13"/>
      <c r="WG55" s="13"/>
      <c r="WH55" s="13"/>
      <c r="WI55" s="13"/>
      <c r="WJ55" s="13"/>
      <c r="WK55" s="13"/>
      <c r="WL55" s="13"/>
      <c r="WM55" s="13"/>
      <c r="WN55" s="13"/>
      <c r="WO55" s="13"/>
      <c r="WP55" s="13"/>
      <c r="WQ55" s="13"/>
      <c r="WR55" s="13"/>
      <c r="WS55" s="13"/>
      <c r="WT55" s="13"/>
      <c r="WU55" s="13"/>
      <c r="WV55" s="13"/>
      <c r="WW55" s="13"/>
      <c r="WX55" s="13"/>
      <c r="WY55" s="13"/>
      <c r="WZ55" s="13"/>
      <c r="XA55" s="13"/>
      <c r="XB55" s="13"/>
      <c r="XC55" s="13"/>
      <c r="XD55" s="13"/>
      <c r="XE55" s="13"/>
      <c r="XF55" s="13"/>
      <c r="XG55" s="13"/>
      <c r="XH55" s="13"/>
      <c r="XI55" s="13"/>
      <c r="XJ55" s="13"/>
      <c r="XK55" s="13"/>
      <c r="XL55" s="13"/>
      <c r="XM55" s="13"/>
      <c r="XN55" s="13"/>
      <c r="XO55" s="13"/>
      <c r="XP55" s="13"/>
      <c r="XQ55" s="13"/>
      <c r="XR55" s="13"/>
      <c r="XS55" s="13"/>
      <c r="XT55" s="13"/>
      <c r="XU55" s="13"/>
      <c r="XV55" s="13"/>
      <c r="XW55" s="13"/>
      <c r="XX55" s="13"/>
      <c r="XY55" s="13"/>
      <c r="XZ55" s="13"/>
      <c r="YA55" s="13"/>
      <c r="YB55" s="13"/>
      <c r="YC55" s="13"/>
      <c r="YD55" s="13"/>
      <c r="YE55" s="13"/>
      <c r="YF55" s="13"/>
      <c r="YG55" s="13"/>
      <c r="YH55" s="13"/>
      <c r="YI55" s="13"/>
      <c r="YJ55" s="13"/>
      <c r="YK55" s="13"/>
      <c r="YL55" s="13"/>
      <c r="YM55" s="13"/>
      <c r="YN55" s="13"/>
      <c r="YO55" s="13"/>
      <c r="YP55" s="13"/>
      <c r="YQ55" s="13"/>
      <c r="YR55" s="13"/>
      <c r="YS55" s="13"/>
      <c r="YT55" s="13"/>
      <c r="YU55" s="13"/>
      <c r="YV55" s="13"/>
      <c r="YW55" s="13"/>
      <c r="YX55" s="13"/>
      <c r="YY55" s="13"/>
      <c r="YZ55" s="13"/>
      <c r="ZA55" s="13"/>
      <c r="ZB55" s="13"/>
      <c r="ZC55" s="13"/>
      <c r="ZD55" s="13"/>
      <c r="ZE55" s="13"/>
      <c r="ZF55" s="13"/>
      <c r="ZG55" s="13"/>
      <c r="ZH55" s="13"/>
      <c r="ZI55" s="13"/>
      <c r="ZJ55" s="13"/>
      <c r="ZK55" s="13"/>
      <c r="ZL55" s="13"/>
      <c r="ZM55" s="13"/>
      <c r="ZN55" s="13"/>
      <c r="ZO55" s="13"/>
      <c r="ZP55" s="13"/>
      <c r="ZQ55" s="13"/>
      <c r="ZR55" s="13"/>
      <c r="ZS55" s="13"/>
      <c r="ZT55" s="13"/>
      <c r="ZU55" s="13"/>
      <c r="ZV55" s="13"/>
      <c r="ZW55" s="13"/>
      <c r="ZX55" s="13"/>
      <c r="ZY55" s="13"/>
      <c r="ZZ55" s="13"/>
      <c r="AAA55" s="13"/>
      <c r="AAB55" s="13"/>
      <c r="AAC55" s="13"/>
      <c r="AAD55" s="13"/>
      <c r="AAE55" s="13"/>
      <c r="AAF55" s="13"/>
      <c r="AAG55" s="13"/>
      <c r="AAH55" s="13"/>
      <c r="AAI55" s="13"/>
      <c r="AAJ55" s="13"/>
      <c r="AAK55" s="13"/>
      <c r="AAL55" s="13"/>
      <c r="AAM55" s="13"/>
      <c r="AAN55" s="13"/>
      <c r="AAO55" s="13"/>
      <c r="AAP55" s="13"/>
      <c r="AAQ55" s="13"/>
      <c r="AAR55" s="13"/>
      <c r="AAS55" s="13"/>
      <c r="AAT55" s="13"/>
      <c r="AAU55" s="13"/>
      <c r="AAV55" s="13"/>
      <c r="AAW55" s="13"/>
      <c r="AAX55" s="13"/>
      <c r="AAY55" s="13"/>
      <c r="AAZ55" s="13"/>
      <c r="ABA55" s="13"/>
      <c r="ABB55" s="13"/>
      <c r="ABC55" s="13"/>
      <c r="ABD55" s="13"/>
      <c r="ABE55" s="13"/>
      <c r="ABF55" s="13"/>
      <c r="ABG55" s="13"/>
      <c r="ABH55" s="13"/>
      <c r="ABI55" s="13"/>
      <c r="ABJ55" s="13"/>
      <c r="ABK55" s="13"/>
      <c r="ABL55" s="13"/>
      <c r="ABM55" s="13"/>
      <c r="ABN55" s="13"/>
      <c r="ABO55" s="13"/>
      <c r="ABP55" s="13"/>
      <c r="ABQ55" s="13"/>
      <c r="ABR55" s="13"/>
      <c r="ABS55" s="13"/>
      <c r="ABT55" s="13"/>
      <c r="ABU55" s="13"/>
      <c r="ABV55" s="13"/>
      <c r="ABW55" s="13"/>
      <c r="ABX55" s="13"/>
      <c r="ABY55" s="13"/>
      <c r="ABZ55" s="13"/>
      <c r="ACA55" s="13"/>
      <c r="ACB55" s="13"/>
      <c r="ACC55" s="13"/>
      <c r="ACD55" s="13"/>
      <c r="ACE55" s="13"/>
      <c r="ACF55" s="13"/>
      <c r="ACG55" s="13"/>
      <c r="ACH55" s="13"/>
      <c r="ACI55" s="13"/>
      <c r="ACJ55" s="13"/>
      <c r="ACK55" s="13"/>
      <c r="ACL55" s="13"/>
      <c r="ACM55" s="13"/>
      <c r="ACN55" s="13"/>
      <c r="ACO55" s="13"/>
      <c r="ACP55" s="13"/>
      <c r="ACQ55" s="13"/>
      <c r="ACR55" s="13"/>
      <c r="ACS55" s="13"/>
      <c r="ACT55" s="13"/>
      <c r="ACU55" s="13"/>
      <c r="ACV55" s="13"/>
      <c r="ACW55" s="13"/>
      <c r="ACX55" s="13"/>
      <c r="ACY55" s="13"/>
      <c r="ACZ55" s="13"/>
      <c r="ADA55" s="13"/>
      <c r="ADB55" s="13"/>
      <c r="ADC55" s="13"/>
      <c r="ADD55" s="13"/>
      <c r="ADE55" s="13"/>
      <c r="ADF55" s="13"/>
      <c r="ADG55" s="13"/>
      <c r="ADH55" s="13"/>
      <c r="ADI55" s="13"/>
      <c r="ADJ55" s="13"/>
      <c r="ADK55" s="13"/>
      <c r="ADL55" s="13"/>
      <c r="ADM55" s="13"/>
      <c r="ADN55" s="13"/>
      <c r="ADO55" s="13"/>
      <c r="ADP55" s="13"/>
      <c r="ADQ55" s="13"/>
      <c r="ADR55" s="13"/>
      <c r="ADS55" s="13"/>
      <c r="ADT55" s="13"/>
      <c r="ADU55" s="13"/>
      <c r="ADV55" s="13"/>
      <c r="ADW55" s="13"/>
      <c r="ADX55" s="13"/>
      <c r="ADY55" s="13"/>
      <c r="ADZ55" s="13"/>
      <c r="AEA55" s="13"/>
      <c r="AEB55" s="13"/>
      <c r="AEC55" s="13"/>
      <c r="AED55" s="13"/>
      <c r="AEE55" s="13"/>
      <c r="AEF55" s="13"/>
      <c r="AEG55" s="13"/>
      <c r="AEH55" s="13"/>
      <c r="AEI55" s="13"/>
      <c r="AEJ55" s="13"/>
      <c r="AEK55" s="13"/>
      <c r="AEL55" s="13"/>
      <c r="AEM55" s="13"/>
      <c r="AEN55" s="13"/>
      <c r="AEO55" s="13"/>
      <c r="AEP55" s="13"/>
      <c r="AEQ55" s="13"/>
      <c r="AER55" s="13"/>
      <c r="AES55" s="13"/>
      <c r="AET55" s="13"/>
      <c r="AEU55" s="13"/>
      <c r="AEV55" s="13"/>
      <c r="AEW55" s="13"/>
      <c r="AEX55" s="13"/>
      <c r="AEY55" s="13"/>
      <c r="AEZ55" s="13"/>
      <c r="AFA55" s="13"/>
      <c r="AFB55" s="13"/>
      <c r="AFC55" s="13"/>
      <c r="AFD55" s="13"/>
      <c r="AFE55" s="13"/>
      <c r="AFF55" s="13"/>
      <c r="AFG55" s="13"/>
      <c r="AFH55" s="13"/>
      <c r="AFI55" s="13"/>
      <c r="AFJ55" s="13"/>
      <c r="AFK55" s="13"/>
      <c r="AFL55" s="13"/>
      <c r="AFM55" s="13"/>
      <c r="AFN55" s="13"/>
      <c r="AFO55" s="13"/>
      <c r="AFP55" s="13"/>
      <c r="AFQ55" s="13"/>
      <c r="AFR55" s="13"/>
      <c r="AFS55" s="13"/>
      <c r="AFT55" s="13"/>
      <c r="AFU55" s="13"/>
      <c r="AFV55" s="13"/>
      <c r="AFW55" s="13"/>
      <c r="AFX55" s="13"/>
      <c r="AFY55" s="13"/>
      <c r="AFZ55" s="13"/>
      <c r="AGA55" s="13"/>
      <c r="AGB55" s="13"/>
      <c r="AGC55" s="13"/>
      <c r="AGD55" s="13"/>
      <c r="AGE55" s="13"/>
      <c r="AGF55" s="13"/>
      <c r="AGG55" s="13"/>
      <c r="AGH55" s="13"/>
      <c r="AGI55" s="13"/>
      <c r="AGJ55" s="13"/>
      <c r="AGK55" s="13"/>
      <c r="AGL55" s="13"/>
      <c r="AGM55" s="13"/>
      <c r="AGN55" s="13"/>
      <c r="AGO55" s="13"/>
      <c r="AGP55" s="13"/>
      <c r="AGQ55" s="13"/>
      <c r="AGR55" s="13"/>
      <c r="AGS55" s="13"/>
      <c r="AGT55" s="13"/>
      <c r="AGU55" s="13"/>
      <c r="AGV55" s="13"/>
      <c r="AGW55" s="13"/>
      <c r="AGX55" s="13"/>
      <c r="AGY55" s="13"/>
      <c r="AGZ55" s="13"/>
      <c r="AHA55" s="13"/>
      <c r="AHB55" s="13"/>
      <c r="AHC55" s="13"/>
      <c r="AHD55" s="13"/>
      <c r="AHE55" s="13"/>
      <c r="AHF55" s="13"/>
      <c r="AHG55" s="13"/>
      <c r="AHH55" s="13"/>
      <c r="AHI55" s="13"/>
      <c r="AHJ55" s="13"/>
      <c r="AHK55" s="13"/>
      <c r="AHL55" s="13"/>
      <c r="AHM55" s="13"/>
      <c r="AHN55" s="13"/>
      <c r="AHO55" s="13"/>
      <c r="AHP55" s="13"/>
      <c r="AHQ55" s="13"/>
      <c r="AHR55" s="13"/>
      <c r="AHS55" s="13"/>
      <c r="AHT55" s="13"/>
      <c r="AHU55" s="13"/>
      <c r="AHV55" s="13"/>
      <c r="AHW55" s="13"/>
      <c r="AHX55" s="13"/>
      <c r="AHY55" s="13"/>
      <c r="AHZ55" s="13"/>
      <c r="AIA55" s="13"/>
      <c r="AIB55" s="13"/>
      <c r="AIC55" s="13"/>
      <c r="AID55" s="13"/>
      <c r="AIE55" s="13"/>
      <c r="AIF55" s="13"/>
      <c r="AIG55" s="13"/>
      <c r="AIH55" s="13"/>
      <c r="AII55" s="13"/>
      <c r="AIJ55" s="13"/>
      <c r="AIK55" s="13"/>
      <c r="AIL55" s="13"/>
      <c r="AIM55" s="13"/>
      <c r="AIN55" s="13"/>
      <c r="AIO55" s="13"/>
      <c r="AIP55" s="13"/>
      <c r="AIQ55" s="13"/>
      <c r="AIR55" s="13"/>
      <c r="AIS55" s="13"/>
      <c r="AIT55" s="13"/>
      <c r="AIU55" s="13"/>
      <c r="AIV55" s="13"/>
      <c r="AIW55" s="13"/>
      <c r="AIX55" s="13"/>
      <c r="AIY55" s="13"/>
      <c r="AIZ55" s="13"/>
      <c r="AJA55" s="13"/>
      <c r="AJB55" s="13"/>
      <c r="AJC55" s="13"/>
      <c r="AJD55" s="13"/>
      <c r="AJE55" s="13"/>
      <c r="AJF55" s="13"/>
      <c r="AJG55" s="13"/>
      <c r="AJH55" s="13"/>
      <c r="AJI55" s="13"/>
      <c r="AJJ55" s="13"/>
      <c r="AJK55" s="13"/>
      <c r="AJL55" s="13"/>
      <c r="AJM55" s="13"/>
      <c r="AJN55" s="13"/>
      <c r="AJO55" s="13"/>
      <c r="AJP55" s="13"/>
      <c r="AJQ55" s="13"/>
      <c r="AJR55" s="13"/>
      <c r="AJS55" s="13"/>
      <c r="AJT55" s="13"/>
      <c r="AJU55" s="13"/>
      <c r="AJV55" s="13"/>
      <c r="AJW55" s="13"/>
      <c r="AJX55" s="13"/>
      <c r="AJY55" s="13"/>
      <c r="AJZ55" s="13"/>
      <c r="AKA55" s="13"/>
      <c r="AKB55" s="13"/>
      <c r="AKC55" s="13"/>
      <c r="AKD55" s="13"/>
      <c r="AKE55" s="13"/>
      <c r="AKF55" s="13"/>
      <c r="AKG55" s="13"/>
      <c r="AKH55" s="13"/>
      <c r="AKI55" s="13"/>
      <c r="AKJ55" s="13"/>
      <c r="AKK55" s="13"/>
      <c r="AKL55" s="13"/>
      <c r="AKM55" s="13"/>
      <c r="AKN55" s="13"/>
      <c r="AKO55" s="13"/>
      <c r="AKP55" s="13"/>
      <c r="AKQ55" s="13"/>
      <c r="AKR55" s="13"/>
      <c r="AKS55" s="13"/>
      <c r="AKT55" s="13"/>
      <c r="AKU55" s="13"/>
      <c r="AKV55" s="13"/>
      <c r="AKW55" s="13"/>
      <c r="AKX55" s="13"/>
      <c r="AKY55" s="13"/>
      <c r="AKZ55" s="13"/>
      <c r="ALA55" s="13"/>
      <c r="ALB55" s="13"/>
      <c r="ALC55" s="13"/>
      <c r="ALD55" s="13"/>
      <c r="ALE55" s="13"/>
      <c r="ALF55" s="13"/>
      <c r="ALG55" s="13"/>
      <c r="ALH55" s="13"/>
      <c r="ALI55" s="13"/>
      <c r="ALJ55" s="13"/>
      <c r="ALK55" s="13"/>
      <c r="ALL55" s="13"/>
      <c r="ALM55" s="13"/>
      <c r="ALN55" s="13"/>
      <c r="ALO55" s="13"/>
      <c r="ALP55" s="13"/>
      <c r="ALQ55" s="13"/>
      <c r="ALR55" s="13"/>
      <c r="ALS55" s="13"/>
      <c r="ALT55" s="13"/>
      <c r="ALU55" s="13"/>
      <c r="ALV55" s="13"/>
      <c r="ALW55" s="13"/>
      <c r="ALX55" s="13"/>
      <c r="ALY55" s="13"/>
      <c r="ALZ55" s="13"/>
      <c r="AMA55" s="13"/>
      <c r="AMB55" s="13"/>
      <c r="AMC55" s="13"/>
      <c r="AMD55" s="13"/>
      <c r="AME55" s="13"/>
      <c r="AMF55" s="13"/>
      <c r="AMG55" s="13"/>
      <c r="AMH55" s="13"/>
      <c r="AMI55" s="13"/>
      <c r="AMJ55" s="13"/>
      <c r="AMK55" s="13"/>
    </row>
    <row r="56" spans="1:1025" s="15" customFormat="1">
      <c r="A56" s="196"/>
      <c r="B56" s="196"/>
      <c r="C56" s="196"/>
      <c r="D56" s="197"/>
      <c r="E56" s="197"/>
      <c r="F56" s="197"/>
      <c r="G56" s="198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3"/>
      <c r="IY56" s="13"/>
      <c r="IZ56" s="13"/>
      <c r="JA56" s="13"/>
      <c r="JB56" s="13"/>
      <c r="JC56" s="13"/>
      <c r="JD56" s="13"/>
      <c r="JE56" s="13"/>
      <c r="JF56" s="13"/>
      <c r="JG56" s="13"/>
      <c r="JH56" s="13"/>
      <c r="JI56" s="13"/>
      <c r="JJ56" s="13"/>
      <c r="JK56" s="13"/>
      <c r="JL56" s="13"/>
      <c r="JM56" s="13"/>
      <c r="JN56" s="13"/>
      <c r="JO56" s="13"/>
      <c r="JP56" s="13"/>
      <c r="JQ56" s="13"/>
      <c r="JR56" s="13"/>
      <c r="JS56" s="13"/>
      <c r="JT56" s="13"/>
      <c r="JU56" s="13"/>
      <c r="JV56" s="13"/>
      <c r="JW56" s="13"/>
      <c r="JX56" s="13"/>
      <c r="JY56" s="13"/>
      <c r="JZ56" s="13"/>
      <c r="KA56" s="13"/>
      <c r="KB56" s="13"/>
      <c r="KC56" s="13"/>
      <c r="KD56" s="13"/>
      <c r="KE56" s="13"/>
      <c r="KF56" s="13"/>
      <c r="KG56" s="13"/>
      <c r="KH56" s="13"/>
      <c r="KI56" s="13"/>
      <c r="KJ56" s="13"/>
      <c r="KK56" s="13"/>
      <c r="KL56" s="13"/>
      <c r="KM56" s="13"/>
      <c r="KN56" s="13"/>
      <c r="KO56" s="13"/>
      <c r="KP56" s="13"/>
      <c r="KQ56" s="13"/>
      <c r="KR56" s="13"/>
      <c r="KS56" s="13"/>
      <c r="KT56" s="13"/>
      <c r="KU56" s="13"/>
      <c r="KV56" s="13"/>
      <c r="KW56" s="13"/>
      <c r="KX56" s="13"/>
      <c r="KY56" s="13"/>
      <c r="KZ56" s="13"/>
      <c r="LA56" s="13"/>
      <c r="LB56" s="13"/>
      <c r="LC56" s="13"/>
      <c r="LD56" s="13"/>
      <c r="LE56" s="13"/>
      <c r="LF56" s="13"/>
      <c r="LG56" s="13"/>
      <c r="LH56" s="13"/>
      <c r="LI56" s="13"/>
      <c r="LJ56" s="13"/>
      <c r="LK56" s="13"/>
      <c r="LL56" s="13"/>
      <c r="LM56" s="13"/>
      <c r="LN56" s="13"/>
      <c r="LO56" s="13"/>
      <c r="LP56" s="13"/>
      <c r="LQ56" s="13"/>
      <c r="LR56" s="13"/>
      <c r="LS56" s="13"/>
      <c r="LT56" s="13"/>
      <c r="LU56" s="13"/>
      <c r="LV56" s="13"/>
      <c r="LW56" s="13"/>
      <c r="LX56" s="13"/>
      <c r="LY56" s="13"/>
      <c r="LZ56" s="13"/>
      <c r="MA56" s="13"/>
      <c r="MB56" s="13"/>
      <c r="MC56" s="13"/>
      <c r="MD56" s="13"/>
      <c r="ME56" s="13"/>
      <c r="MF56" s="13"/>
      <c r="MG56" s="13"/>
      <c r="MH56" s="13"/>
      <c r="MI56" s="13"/>
      <c r="MJ56" s="13"/>
      <c r="MK56" s="13"/>
      <c r="ML56" s="13"/>
      <c r="MM56" s="13"/>
      <c r="MN56" s="13"/>
      <c r="MO56" s="13"/>
      <c r="MP56" s="13"/>
      <c r="MQ56" s="13"/>
      <c r="MR56" s="13"/>
      <c r="MS56" s="13"/>
      <c r="MT56" s="13"/>
      <c r="MU56" s="13"/>
      <c r="MV56" s="13"/>
      <c r="MW56" s="13"/>
      <c r="MX56" s="13"/>
      <c r="MY56" s="13"/>
      <c r="MZ56" s="13"/>
      <c r="NA56" s="13"/>
      <c r="NB56" s="13"/>
      <c r="NC56" s="13"/>
      <c r="ND56" s="13"/>
      <c r="NE56" s="13"/>
      <c r="NF56" s="13"/>
      <c r="NG56" s="13"/>
      <c r="NH56" s="13"/>
      <c r="NI56" s="13"/>
      <c r="NJ56" s="13"/>
      <c r="NK56" s="13"/>
      <c r="NL56" s="13"/>
      <c r="NM56" s="13"/>
      <c r="NN56" s="13"/>
      <c r="NO56" s="13"/>
      <c r="NP56" s="13"/>
      <c r="NQ56" s="13"/>
      <c r="NR56" s="13"/>
      <c r="NS56" s="13"/>
      <c r="NT56" s="13"/>
      <c r="NU56" s="13"/>
      <c r="NV56" s="13"/>
      <c r="NW56" s="13"/>
      <c r="NX56" s="13"/>
      <c r="NY56" s="13"/>
      <c r="NZ56" s="13"/>
      <c r="OA56" s="13"/>
      <c r="OB56" s="13"/>
      <c r="OC56" s="13"/>
      <c r="OD56" s="13"/>
      <c r="OE56" s="13"/>
      <c r="OF56" s="13"/>
      <c r="OG56" s="13"/>
      <c r="OH56" s="13"/>
      <c r="OI56" s="13"/>
      <c r="OJ56" s="13"/>
      <c r="OK56" s="13"/>
      <c r="OL56" s="13"/>
      <c r="OM56" s="13"/>
      <c r="ON56" s="13"/>
      <c r="OO56" s="13"/>
      <c r="OP56" s="13"/>
      <c r="OQ56" s="13"/>
      <c r="OR56" s="13"/>
      <c r="OS56" s="13"/>
      <c r="OT56" s="13"/>
      <c r="OU56" s="13"/>
      <c r="OV56" s="13"/>
      <c r="OW56" s="13"/>
      <c r="OX56" s="13"/>
      <c r="OY56" s="13"/>
      <c r="OZ56" s="13"/>
      <c r="PA56" s="13"/>
      <c r="PB56" s="13"/>
      <c r="PC56" s="13"/>
      <c r="PD56" s="13"/>
      <c r="PE56" s="13"/>
      <c r="PF56" s="13"/>
      <c r="PG56" s="13"/>
      <c r="PH56" s="13"/>
      <c r="PI56" s="13"/>
      <c r="PJ56" s="13"/>
      <c r="PK56" s="13"/>
      <c r="PL56" s="13"/>
      <c r="PM56" s="13"/>
      <c r="PN56" s="13"/>
      <c r="PO56" s="13"/>
      <c r="PP56" s="13"/>
      <c r="PQ56" s="13"/>
      <c r="PR56" s="13"/>
      <c r="PS56" s="13"/>
      <c r="PT56" s="13"/>
      <c r="PU56" s="13"/>
      <c r="PV56" s="13"/>
      <c r="PW56" s="13"/>
      <c r="PX56" s="13"/>
      <c r="PY56" s="13"/>
      <c r="PZ56" s="13"/>
      <c r="QA56" s="13"/>
      <c r="QB56" s="13"/>
      <c r="QC56" s="13"/>
      <c r="QD56" s="13"/>
      <c r="QE56" s="13"/>
      <c r="QF56" s="13"/>
      <c r="QG56" s="13"/>
      <c r="QH56" s="13"/>
      <c r="QI56" s="13"/>
      <c r="QJ56" s="13"/>
      <c r="QK56" s="13"/>
      <c r="QL56" s="13"/>
      <c r="QM56" s="13"/>
      <c r="QN56" s="13"/>
      <c r="QO56" s="13"/>
      <c r="QP56" s="13"/>
      <c r="QQ56" s="13"/>
      <c r="QR56" s="13"/>
      <c r="QS56" s="13"/>
      <c r="QT56" s="13"/>
      <c r="QU56" s="13"/>
      <c r="QV56" s="13"/>
      <c r="QW56" s="13"/>
      <c r="QX56" s="13"/>
      <c r="QY56" s="13"/>
      <c r="QZ56" s="13"/>
      <c r="RA56" s="13"/>
      <c r="RB56" s="13"/>
      <c r="RC56" s="13"/>
      <c r="RD56" s="13"/>
      <c r="RE56" s="13"/>
      <c r="RF56" s="13"/>
      <c r="RG56" s="13"/>
      <c r="RH56" s="13"/>
      <c r="RI56" s="13"/>
      <c r="RJ56" s="13"/>
      <c r="RK56" s="13"/>
      <c r="RL56" s="13"/>
      <c r="RM56" s="13"/>
      <c r="RN56" s="13"/>
      <c r="RO56" s="13"/>
      <c r="RP56" s="13"/>
      <c r="RQ56" s="13"/>
      <c r="RR56" s="13"/>
      <c r="RS56" s="13"/>
      <c r="RT56" s="13"/>
      <c r="RU56" s="13"/>
      <c r="RV56" s="13"/>
      <c r="RW56" s="13"/>
      <c r="RX56" s="13"/>
      <c r="RY56" s="13"/>
      <c r="RZ56" s="13"/>
      <c r="SA56" s="13"/>
      <c r="SB56" s="13"/>
      <c r="SC56" s="13"/>
      <c r="SD56" s="13"/>
      <c r="SE56" s="13"/>
      <c r="SF56" s="13"/>
      <c r="SG56" s="13"/>
      <c r="SH56" s="13"/>
      <c r="SI56" s="13"/>
      <c r="SJ56" s="13"/>
      <c r="SK56" s="13"/>
      <c r="SL56" s="13"/>
      <c r="SM56" s="13"/>
      <c r="SN56" s="13"/>
      <c r="SO56" s="13"/>
      <c r="SP56" s="13"/>
      <c r="SQ56" s="13"/>
      <c r="SR56" s="13"/>
      <c r="SS56" s="13"/>
      <c r="ST56" s="13"/>
      <c r="SU56" s="13"/>
      <c r="SV56" s="13"/>
      <c r="SW56" s="13"/>
      <c r="SX56" s="13"/>
      <c r="SY56" s="13"/>
      <c r="SZ56" s="13"/>
      <c r="TA56" s="13"/>
      <c r="TB56" s="13"/>
      <c r="TC56" s="13"/>
      <c r="TD56" s="13"/>
      <c r="TE56" s="13"/>
      <c r="TF56" s="13"/>
      <c r="TG56" s="13"/>
      <c r="TH56" s="13"/>
      <c r="TI56" s="13"/>
      <c r="TJ56" s="13"/>
      <c r="TK56" s="13"/>
      <c r="TL56" s="13"/>
      <c r="TM56" s="13"/>
      <c r="TN56" s="13"/>
      <c r="TO56" s="13"/>
      <c r="TP56" s="13"/>
      <c r="TQ56" s="13"/>
      <c r="TR56" s="13"/>
      <c r="TS56" s="13"/>
      <c r="TT56" s="13"/>
      <c r="TU56" s="13"/>
      <c r="TV56" s="13"/>
      <c r="TW56" s="13"/>
      <c r="TX56" s="13"/>
      <c r="TY56" s="13"/>
      <c r="TZ56" s="13"/>
      <c r="UA56" s="13"/>
      <c r="UB56" s="13"/>
      <c r="UC56" s="13"/>
      <c r="UD56" s="13"/>
      <c r="UE56" s="13"/>
      <c r="UF56" s="13"/>
      <c r="UG56" s="13"/>
      <c r="UH56" s="13"/>
      <c r="UI56" s="13"/>
      <c r="UJ56" s="13"/>
      <c r="UK56" s="13"/>
      <c r="UL56" s="13"/>
      <c r="UM56" s="13"/>
      <c r="UN56" s="13"/>
      <c r="UO56" s="13"/>
      <c r="UP56" s="13"/>
      <c r="UQ56" s="13"/>
      <c r="UR56" s="13"/>
      <c r="US56" s="13"/>
      <c r="UT56" s="13"/>
      <c r="UU56" s="13"/>
      <c r="UV56" s="13"/>
      <c r="UW56" s="13"/>
      <c r="UX56" s="13"/>
      <c r="UY56" s="13"/>
      <c r="UZ56" s="13"/>
      <c r="VA56" s="13"/>
      <c r="VB56" s="13"/>
      <c r="VC56" s="13"/>
      <c r="VD56" s="13"/>
      <c r="VE56" s="13"/>
      <c r="VF56" s="13"/>
      <c r="VG56" s="13"/>
      <c r="VH56" s="13"/>
      <c r="VI56" s="13"/>
      <c r="VJ56" s="13"/>
      <c r="VK56" s="13"/>
      <c r="VL56" s="13"/>
      <c r="VM56" s="13"/>
      <c r="VN56" s="13"/>
      <c r="VO56" s="13"/>
      <c r="VP56" s="13"/>
      <c r="VQ56" s="13"/>
      <c r="VR56" s="13"/>
      <c r="VS56" s="13"/>
      <c r="VT56" s="13"/>
      <c r="VU56" s="13"/>
      <c r="VV56" s="13"/>
      <c r="VW56" s="13"/>
      <c r="VX56" s="13"/>
      <c r="VY56" s="13"/>
      <c r="VZ56" s="13"/>
      <c r="WA56" s="13"/>
      <c r="WB56" s="13"/>
      <c r="WC56" s="13"/>
      <c r="WD56" s="13"/>
      <c r="WE56" s="13"/>
      <c r="WF56" s="13"/>
      <c r="WG56" s="13"/>
      <c r="WH56" s="13"/>
      <c r="WI56" s="13"/>
      <c r="WJ56" s="13"/>
      <c r="WK56" s="13"/>
      <c r="WL56" s="13"/>
      <c r="WM56" s="13"/>
      <c r="WN56" s="13"/>
      <c r="WO56" s="13"/>
      <c r="WP56" s="13"/>
      <c r="WQ56" s="13"/>
      <c r="WR56" s="13"/>
      <c r="WS56" s="13"/>
      <c r="WT56" s="13"/>
      <c r="WU56" s="13"/>
      <c r="WV56" s="13"/>
      <c r="WW56" s="13"/>
      <c r="WX56" s="13"/>
      <c r="WY56" s="13"/>
      <c r="WZ56" s="13"/>
      <c r="XA56" s="13"/>
      <c r="XB56" s="13"/>
      <c r="XC56" s="13"/>
      <c r="XD56" s="13"/>
      <c r="XE56" s="13"/>
      <c r="XF56" s="13"/>
      <c r="XG56" s="13"/>
      <c r="XH56" s="13"/>
      <c r="XI56" s="13"/>
      <c r="XJ56" s="13"/>
      <c r="XK56" s="13"/>
      <c r="XL56" s="13"/>
      <c r="XM56" s="13"/>
      <c r="XN56" s="13"/>
      <c r="XO56" s="13"/>
      <c r="XP56" s="13"/>
      <c r="XQ56" s="13"/>
      <c r="XR56" s="13"/>
      <c r="XS56" s="13"/>
      <c r="XT56" s="13"/>
      <c r="XU56" s="13"/>
      <c r="XV56" s="13"/>
      <c r="XW56" s="13"/>
      <c r="XX56" s="13"/>
      <c r="XY56" s="13"/>
      <c r="XZ56" s="13"/>
      <c r="YA56" s="13"/>
      <c r="YB56" s="13"/>
      <c r="YC56" s="13"/>
      <c r="YD56" s="13"/>
      <c r="YE56" s="13"/>
      <c r="YF56" s="13"/>
      <c r="YG56" s="13"/>
      <c r="YH56" s="13"/>
      <c r="YI56" s="13"/>
      <c r="YJ56" s="13"/>
      <c r="YK56" s="13"/>
      <c r="YL56" s="13"/>
      <c r="YM56" s="13"/>
      <c r="YN56" s="13"/>
      <c r="YO56" s="13"/>
      <c r="YP56" s="13"/>
      <c r="YQ56" s="13"/>
      <c r="YR56" s="13"/>
      <c r="YS56" s="13"/>
      <c r="YT56" s="13"/>
      <c r="YU56" s="13"/>
      <c r="YV56" s="13"/>
      <c r="YW56" s="13"/>
      <c r="YX56" s="13"/>
      <c r="YY56" s="13"/>
      <c r="YZ56" s="13"/>
      <c r="ZA56" s="13"/>
      <c r="ZB56" s="13"/>
      <c r="ZC56" s="13"/>
      <c r="ZD56" s="13"/>
      <c r="ZE56" s="13"/>
      <c r="ZF56" s="13"/>
      <c r="ZG56" s="13"/>
      <c r="ZH56" s="13"/>
      <c r="ZI56" s="13"/>
      <c r="ZJ56" s="13"/>
      <c r="ZK56" s="13"/>
      <c r="ZL56" s="13"/>
      <c r="ZM56" s="13"/>
      <c r="ZN56" s="13"/>
      <c r="ZO56" s="13"/>
      <c r="ZP56" s="13"/>
      <c r="ZQ56" s="13"/>
      <c r="ZR56" s="13"/>
      <c r="ZS56" s="13"/>
      <c r="ZT56" s="13"/>
      <c r="ZU56" s="13"/>
      <c r="ZV56" s="13"/>
      <c r="ZW56" s="13"/>
      <c r="ZX56" s="13"/>
      <c r="ZY56" s="13"/>
      <c r="ZZ56" s="13"/>
      <c r="AAA56" s="13"/>
      <c r="AAB56" s="13"/>
      <c r="AAC56" s="13"/>
      <c r="AAD56" s="13"/>
      <c r="AAE56" s="13"/>
      <c r="AAF56" s="13"/>
      <c r="AAG56" s="13"/>
      <c r="AAH56" s="13"/>
      <c r="AAI56" s="13"/>
      <c r="AAJ56" s="13"/>
      <c r="AAK56" s="13"/>
      <c r="AAL56" s="13"/>
      <c r="AAM56" s="13"/>
      <c r="AAN56" s="13"/>
      <c r="AAO56" s="13"/>
      <c r="AAP56" s="13"/>
      <c r="AAQ56" s="13"/>
      <c r="AAR56" s="13"/>
      <c r="AAS56" s="13"/>
      <c r="AAT56" s="13"/>
      <c r="AAU56" s="13"/>
      <c r="AAV56" s="13"/>
      <c r="AAW56" s="13"/>
      <c r="AAX56" s="13"/>
      <c r="AAY56" s="13"/>
      <c r="AAZ56" s="13"/>
      <c r="ABA56" s="13"/>
      <c r="ABB56" s="13"/>
      <c r="ABC56" s="13"/>
      <c r="ABD56" s="13"/>
      <c r="ABE56" s="13"/>
      <c r="ABF56" s="13"/>
      <c r="ABG56" s="13"/>
      <c r="ABH56" s="13"/>
      <c r="ABI56" s="13"/>
      <c r="ABJ56" s="13"/>
      <c r="ABK56" s="13"/>
      <c r="ABL56" s="13"/>
      <c r="ABM56" s="13"/>
      <c r="ABN56" s="13"/>
      <c r="ABO56" s="13"/>
      <c r="ABP56" s="13"/>
      <c r="ABQ56" s="13"/>
      <c r="ABR56" s="13"/>
      <c r="ABS56" s="13"/>
      <c r="ABT56" s="13"/>
      <c r="ABU56" s="13"/>
      <c r="ABV56" s="13"/>
      <c r="ABW56" s="13"/>
      <c r="ABX56" s="13"/>
      <c r="ABY56" s="13"/>
      <c r="ABZ56" s="13"/>
      <c r="ACA56" s="13"/>
      <c r="ACB56" s="13"/>
      <c r="ACC56" s="13"/>
      <c r="ACD56" s="13"/>
      <c r="ACE56" s="13"/>
      <c r="ACF56" s="13"/>
      <c r="ACG56" s="13"/>
      <c r="ACH56" s="13"/>
      <c r="ACI56" s="13"/>
      <c r="ACJ56" s="13"/>
      <c r="ACK56" s="13"/>
      <c r="ACL56" s="13"/>
      <c r="ACM56" s="13"/>
      <c r="ACN56" s="13"/>
      <c r="ACO56" s="13"/>
      <c r="ACP56" s="13"/>
      <c r="ACQ56" s="13"/>
      <c r="ACR56" s="13"/>
      <c r="ACS56" s="13"/>
      <c r="ACT56" s="13"/>
      <c r="ACU56" s="13"/>
      <c r="ACV56" s="13"/>
      <c r="ACW56" s="13"/>
      <c r="ACX56" s="13"/>
      <c r="ACY56" s="13"/>
      <c r="ACZ56" s="13"/>
      <c r="ADA56" s="13"/>
      <c r="ADB56" s="13"/>
      <c r="ADC56" s="13"/>
      <c r="ADD56" s="13"/>
      <c r="ADE56" s="13"/>
      <c r="ADF56" s="13"/>
      <c r="ADG56" s="13"/>
      <c r="ADH56" s="13"/>
      <c r="ADI56" s="13"/>
      <c r="ADJ56" s="13"/>
      <c r="ADK56" s="13"/>
      <c r="ADL56" s="13"/>
      <c r="ADM56" s="13"/>
      <c r="ADN56" s="13"/>
      <c r="ADO56" s="13"/>
      <c r="ADP56" s="13"/>
      <c r="ADQ56" s="13"/>
      <c r="ADR56" s="13"/>
      <c r="ADS56" s="13"/>
      <c r="ADT56" s="13"/>
      <c r="ADU56" s="13"/>
      <c r="ADV56" s="13"/>
      <c r="ADW56" s="13"/>
      <c r="ADX56" s="13"/>
      <c r="ADY56" s="13"/>
      <c r="ADZ56" s="13"/>
      <c r="AEA56" s="13"/>
      <c r="AEB56" s="13"/>
      <c r="AEC56" s="13"/>
      <c r="AED56" s="13"/>
      <c r="AEE56" s="13"/>
      <c r="AEF56" s="13"/>
      <c r="AEG56" s="13"/>
      <c r="AEH56" s="13"/>
      <c r="AEI56" s="13"/>
      <c r="AEJ56" s="13"/>
      <c r="AEK56" s="13"/>
      <c r="AEL56" s="13"/>
      <c r="AEM56" s="13"/>
      <c r="AEN56" s="13"/>
      <c r="AEO56" s="13"/>
      <c r="AEP56" s="13"/>
      <c r="AEQ56" s="13"/>
      <c r="AER56" s="13"/>
      <c r="AES56" s="13"/>
      <c r="AET56" s="13"/>
      <c r="AEU56" s="13"/>
      <c r="AEV56" s="13"/>
      <c r="AEW56" s="13"/>
      <c r="AEX56" s="13"/>
      <c r="AEY56" s="13"/>
      <c r="AEZ56" s="13"/>
      <c r="AFA56" s="13"/>
      <c r="AFB56" s="13"/>
      <c r="AFC56" s="13"/>
      <c r="AFD56" s="13"/>
      <c r="AFE56" s="13"/>
      <c r="AFF56" s="13"/>
      <c r="AFG56" s="13"/>
      <c r="AFH56" s="13"/>
      <c r="AFI56" s="13"/>
      <c r="AFJ56" s="13"/>
      <c r="AFK56" s="13"/>
      <c r="AFL56" s="13"/>
      <c r="AFM56" s="13"/>
      <c r="AFN56" s="13"/>
      <c r="AFO56" s="13"/>
      <c r="AFP56" s="13"/>
      <c r="AFQ56" s="13"/>
      <c r="AFR56" s="13"/>
      <c r="AFS56" s="13"/>
      <c r="AFT56" s="13"/>
      <c r="AFU56" s="13"/>
      <c r="AFV56" s="13"/>
      <c r="AFW56" s="13"/>
      <c r="AFX56" s="13"/>
      <c r="AFY56" s="13"/>
      <c r="AFZ56" s="13"/>
      <c r="AGA56" s="13"/>
      <c r="AGB56" s="13"/>
      <c r="AGC56" s="13"/>
      <c r="AGD56" s="13"/>
      <c r="AGE56" s="13"/>
      <c r="AGF56" s="13"/>
      <c r="AGG56" s="13"/>
      <c r="AGH56" s="13"/>
      <c r="AGI56" s="13"/>
      <c r="AGJ56" s="13"/>
      <c r="AGK56" s="13"/>
      <c r="AGL56" s="13"/>
      <c r="AGM56" s="13"/>
      <c r="AGN56" s="13"/>
      <c r="AGO56" s="13"/>
      <c r="AGP56" s="13"/>
      <c r="AGQ56" s="13"/>
      <c r="AGR56" s="13"/>
      <c r="AGS56" s="13"/>
      <c r="AGT56" s="13"/>
      <c r="AGU56" s="13"/>
      <c r="AGV56" s="13"/>
      <c r="AGW56" s="13"/>
      <c r="AGX56" s="13"/>
      <c r="AGY56" s="13"/>
      <c r="AGZ56" s="13"/>
      <c r="AHA56" s="13"/>
      <c r="AHB56" s="13"/>
      <c r="AHC56" s="13"/>
      <c r="AHD56" s="13"/>
      <c r="AHE56" s="13"/>
      <c r="AHF56" s="13"/>
      <c r="AHG56" s="13"/>
      <c r="AHH56" s="13"/>
      <c r="AHI56" s="13"/>
      <c r="AHJ56" s="13"/>
      <c r="AHK56" s="13"/>
      <c r="AHL56" s="13"/>
      <c r="AHM56" s="13"/>
      <c r="AHN56" s="13"/>
      <c r="AHO56" s="13"/>
      <c r="AHP56" s="13"/>
      <c r="AHQ56" s="13"/>
      <c r="AHR56" s="13"/>
      <c r="AHS56" s="13"/>
      <c r="AHT56" s="13"/>
      <c r="AHU56" s="13"/>
      <c r="AHV56" s="13"/>
      <c r="AHW56" s="13"/>
      <c r="AHX56" s="13"/>
      <c r="AHY56" s="13"/>
      <c r="AHZ56" s="13"/>
      <c r="AIA56" s="13"/>
      <c r="AIB56" s="13"/>
      <c r="AIC56" s="13"/>
      <c r="AID56" s="13"/>
      <c r="AIE56" s="13"/>
      <c r="AIF56" s="13"/>
      <c r="AIG56" s="13"/>
      <c r="AIH56" s="13"/>
      <c r="AII56" s="13"/>
      <c r="AIJ56" s="13"/>
      <c r="AIK56" s="13"/>
      <c r="AIL56" s="13"/>
      <c r="AIM56" s="13"/>
      <c r="AIN56" s="13"/>
      <c r="AIO56" s="13"/>
      <c r="AIP56" s="13"/>
      <c r="AIQ56" s="13"/>
      <c r="AIR56" s="13"/>
      <c r="AIS56" s="13"/>
      <c r="AIT56" s="13"/>
      <c r="AIU56" s="13"/>
      <c r="AIV56" s="13"/>
      <c r="AIW56" s="13"/>
      <c r="AIX56" s="13"/>
      <c r="AIY56" s="13"/>
      <c r="AIZ56" s="13"/>
      <c r="AJA56" s="13"/>
      <c r="AJB56" s="13"/>
      <c r="AJC56" s="13"/>
      <c r="AJD56" s="13"/>
      <c r="AJE56" s="13"/>
      <c r="AJF56" s="13"/>
      <c r="AJG56" s="13"/>
      <c r="AJH56" s="13"/>
      <c r="AJI56" s="13"/>
      <c r="AJJ56" s="13"/>
      <c r="AJK56" s="13"/>
      <c r="AJL56" s="13"/>
      <c r="AJM56" s="13"/>
      <c r="AJN56" s="13"/>
      <c r="AJO56" s="13"/>
      <c r="AJP56" s="13"/>
      <c r="AJQ56" s="13"/>
      <c r="AJR56" s="13"/>
      <c r="AJS56" s="13"/>
      <c r="AJT56" s="13"/>
      <c r="AJU56" s="13"/>
      <c r="AJV56" s="13"/>
      <c r="AJW56" s="13"/>
      <c r="AJX56" s="13"/>
      <c r="AJY56" s="13"/>
      <c r="AJZ56" s="13"/>
      <c r="AKA56" s="13"/>
      <c r="AKB56" s="13"/>
      <c r="AKC56" s="13"/>
      <c r="AKD56" s="13"/>
      <c r="AKE56" s="13"/>
      <c r="AKF56" s="13"/>
      <c r="AKG56" s="13"/>
      <c r="AKH56" s="13"/>
      <c r="AKI56" s="13"/>
      <c r="AKJ56" s="13"/>
      <c r="AKK56" s="13"/>
      <c r="AKL56" s="13"/>
      <c r="AKM56" s="13"/>
      <c r="AKN56" s="13"/>
      <c r="AKO56" s="13"/>
      <c r="AKP56" s="13"/>
      <c r="AKQ56" s="13"/>
      <c r="AKR56" s="13"/>
      <c r="AKS56" s="13"/>
      <c r="AKT56" s="13"/>
      <c r="AKU56" s="13"/>
      <c r="AKV56" s="13"/>
      <c r="AKW56" s="13"/>
      <c r="AKX56" s="13"/>
      <c r="AKY56" s="13"/>
      <c r="AKZ56" s="13"/>
      <c r="ALA56" s="13"/>
      <c r="ALB56" s="13"/>
      <c r="ALC56" s="13"/>
      <c r="ALD56" s="13"/>
      <c r="ALE56" s="13"/>
      <c r="ALF56" s="13"/>
      <c r="ALG56" s="13"/>
      <c r="ALH56" s="13"/>
      <c r="ALI56" s="13"/>
      <c r="ALJ56" s="13"/>
      <c r="ALK56" s="13"/>
      <c r="ALL56" s="13"/>
      <c r="ALM56" s="13"/>
      <c r="ALN56" s="13"/>
      <c r="ALO56" s="13"/>
      <c r="ALP56" s="13"/>
      <c r="ALQ56" s="13"/>
      <c r="ALR56" s="13"/>
      <c r="ALS56" s="13"/>
      <c r="ALT56" s="13"/>
      <c r="ALU56" s="13"/>
      <c r="ALV56" s="13"/>
      <c r="ALW56" s="13"/>
      <c r="ALX56" s="13"/>
      <c r="ALY56" s="13"/>
      <c r="ALZ56" s="13"/>
      <c r="AMA56" s="13"/>
      <c r="AMB56" s="13"/>
      <c r="AMC56" s="13"/>
      <c r="AMD56" s="13"/>
      <c r="AME56" s="13"/>
      <c r="AMF56" s="13"/>
      <c r="AMG56" s="13"/>
      <c r="AMH56" s="13"/>
      <c r="AMI56" s="13"/>
      <c r="AMJ56" s="13"/>
      <c r="AMK56" s="13"/>
    </row>
    <row r="57" spans="1:1025" ht="15.75">
      <c r="A57" s="306" t="s">
        <v>79</v>
      </c>
      <c r="B57" s="306"/>
      <c r="C57" s="306"/>
      <c r="D57" s="306"/>
      <c r="E57" s="306"/>
      <c r="F57" s="306"/>
      <c r="G57" s="306"/>
      <c r="H57" s="31"/>
    </row>
    <row r="58" spans="1:1025">
      <c r="A58" s="43" t="s">
        <v>37</v>
      </c>
      <c r="B58" s="322" t="s">
        <v>359</v>
      </c>
      <c r="C58" s="322"/>
      <c r="D58" s="322"/>
      <c r="E58" s="322"/>
      <c r="F58" s="322"/>
      <c r="G58" s="167" t="s">
        <v>18</v>
      </c>
      <c r="H58" s="3"/>
    </row>
    <row r="59" spans="1:1025" s="19" customFormat="1" ht="19.5" customHeight="1">
      <c r="A59" s="169" t="s">
        <v>8</v>
      </c>
      <c r="B59" s="285" t="s">
        <v>291</v>
      </c>
      <c r="C59" s="285"/>
      <c r="D59" s="285"/>
      <c r="E59" s="285"/>
      <c r="F59" s="285"/>
      <c r="G59" s="199">
        <f>ROUND(G48/12,2)</f>
        <v>329.53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/>
      <c r="SH59" s="18"/>
      <c r="SI59" s="18"/>
      <c r="SJ59" s="18"/>
      <c r="SK59" s="18"/>
      <c r="SL59" s="18"/>
      <c r="SM59" s="18"/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/>
      <c r="SZ59" s="18"/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/>
      <c r="UF59" s="18"/>
      <c r="UG59" s="18"/>
      <c r="UH59" s="18"/>
      <c r="UI59" s="18"/>
      <c r="UJ59" s="18"/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/>
      <c r="VG59" s="18"/>
      <c r="VH59" s="18"/>
      <c r="VI59" s="18"/>
      <c r="VJ59" s="18"/>
      <c r="VK59" s="18"/>
      <c r="VL59" s="18"/>
      <c r="VM59" s="18"/>
      <c r="VN59" s="18"/>
      <c r="VO59" s="18"/>
      <c r="VP59" s="18"/>
      <c r="VQ59" s="18"/>
      <c r="VR59" s="18"/>
      <c r="VS59" s="18"/>
      <c r="VT59" s="18"/>
      <c r="VU59" s="18"/>
      <c r="VV59" s="18"/>
      <c r="VW59" s="18"/>
      <c r="VX59" s="18"/>
      <c r="VY59" s="18"/>
      <c r="VZ59" s="18"/>
      <c r="WA59" s="18"/>
      <c r="WB59" s="18"/>
      <c r="WC59" s="18"/>
      <c r="WD59" s="18"/>
      <c r="WE59" s="18"/>
      <c r="WF59" s="18"/>
      <c r="WG59" s="18"/>
      <c r="WH59" s="18"/>
      <c r="WI59" s="18"/>
      <c r="WJ59" s="18"/>
      <c r="WK59" s="18"/>
      <c r="WL59" s="18"/>
      <c r="WM59" s="18"/>
      <c r="WN59" s="18"/>
      <c r="WO59" s="18"/>
      <c r="WP59" s="18"/>
      <c r="WQ59" s="18"/>
      <c r="WR59" s="18"/>
      <c r="WS59" s="18"/>
      <c r="WT59" s="18"/>
      <c r="WU59" s="18"/>
      <c r="WV59" s="18"/>
      <c r="WW59" s="18"/>
      <c r="WX59" s="18"/>
      <c r="WY59" s="18"/>
      <c r="WZ59" s="18"/>
      <c r="XA59" s="18"/>
      <c r="XB59" s="18"/>
      <c r="XC59" s="18"/>
      <c r="XD59" s="18"/>
      <c r="XE59" s="18"/>
      <c r="XF59" s="18"/>
      <c r="XG59" s="18"/>
      <c r="XH59" s="18"/>
      <c r="XI59" s="18"/>
      <c r="XJ59" s="18"/>
      <c r="XK59" s="18"/>
      <c r="XL59" s="18"/>
      <c r="XM59" s="18"/>
      <c r="XN59" s="18"/>
      <c r="XO59" s="18"/>
      <c r="XP59" s="18"/>
      <c r="XQ59" s="18"/>
      <c r="XR59" s="18"/>
      <c r="XS59" s="18"/>
      <c r="XT59" s="18"/>
      <c r="XU59" s="18"/>
      <c r="XV59" s="18"/>
      <c r="XW59" s="18"/>
      <c r="XX59" s="18"/>
      <c r="XY59" s="18"/>
      <c r="XZ59" s="18"/>
      <c r="YA59" s="18"/>
      <c r="YB59" s="18"/>
      <c r="YC59" s="18"/>
      <c r="YD59" s="18"/>
      <c r="YE59" s="18"/>
      <c r="YF59" s="18"/>
      <c r="YG59" s="18"/>
      <c r="YH59" s="18"/>
      <c r="YI59" s="18"/>
      <c r="YJ59" s="18"/>
      <c r="YK59" s="18"/>
      <c r="YL59" s="18"/>
      <c r="YM59" s="18"/>
      <c r="YN59" s="18"/>
      <c r="YO59" s="18"/>
      <c r="YP59" s="18"/>
      <c r="YQ59" s="18"/>
      <c r="YR59" s="18"/>
      <c r="YS59" s="18"/>
      <c r="YT59" s="18"/>
      <c r="YU59" s="18"/>
      <c r="YV59" s="18"/>
      <c r="YW59" s="18"/>
      <c r="YX59" s="18"/>
      <c r="YY59" s="18"/>
      <c r="YZ59" s="18"/>
      <c r="ZA59" s="18"/>
      <c r="ZB59" s="18"/>
      <c r="ZC59" s="18"/>
      <c r="ZD59" s="18"/>
      <c r="ZE59" s="18"/>
      <c r="ZF59" s="18"/>
      <c r="ZG59" s="18"/>
      <c r="ZH59" s="18"/>
      <c r="ZI59" s="18"/>
      <c r="ZJ59" s="18"/>
      <c r="ZK59" s="18"/>
      <c r="ZL59" s="18"/>
      <c r="ZM59" s="18"/>
      <c r="ZN59" s="18"/>
      <c r="ZO59" s="18"/>
      <c r="ZP59" s="18"/>
      <c r="ZQ59" s="18"/>
      <c r="ZR59" s="18"/>
      <c r="ZS59" s="18"/>
      <c r="ZT59" s="18"/>
      <c r="ZU59" s="18"/>
      <c r="ZV59" s="18"/>
      <c r="ZW59" s="18"/>
      <c r="ZX59" s="18"/>
      <c r="ZY59" s="18"/>
      <c r="ZZ59" s="18"/>
      <c r="AAA59" s="18"/>
      <c r="AAB59" s="18"/>
      <c r="AAC59" s="18"/>
      <c r="AAD59" s="18"/>
      <c r="AAE59" s="18"/>
      <c r="AAF59" s="18"/>
      <c r="AAG59" s="18"/>
      <c r="AAH59" s="18"/>
      <c r="AAI59" s="18"/>
      <c r="AAJ59" s="18"/>
      <c r="AAK59" s="18"/>
      <c r="AAL59" s="18"/>
      <c r="AAM59" s="18"/>
      <c r="AAN59" s="18"/>
      <c r="AAO59" s="18"/>
      <c r="AAP59" s="18"/>
      <c r="AAQ59" s="18"/>
      <c r="AAR59" s="18"/>
      <c r="AAS59" s="18"/>
      <c r="AAT59" s="18"/>
      <c r="AAU59" s="18"/>
      <c r="AAV59" s="18"/>
      <c r="AAW59" s="18"/>
      <c r="AAX59" s="18"/>
      <c r="AAY59" s="18"/>
      <c r="AAZ59" s="18"/>
      <c r="ABA59" s="18"/>
      <c r="ABB59" s="18"/>
      <c r="ABC59" s="18"/>
      <c r="ABD59" s="18"/>
      <c r="ABE59" s="18"/>
      <c r="ABF59" s="18"/>
      <c r="ABG59" s="18"/>
      <c r="ABH59" s="18"/>
      <c r="ABI59" s="18"/>
      <c r="ABJ59" s="18"/>
      <c r="ABK59" s="18"/>
      <c r="ABL59" s="18"/>
      <c r="ABM59" s="18"/>
      <c r="ABN59" s="18"/>
      <c r="ABO59" s="18"/>
      <c r="ABP59" s="18"/>
      <c r="ABQ59" s="18"/>
      <c r="ABR59" s="18"/>
      <c r="ABS59" s="18"/>
      <c r="ABT59" s="18"/>
      <c r="ABU59" s="18"/>
      <c r="ABV59" s="18"/>
      <c r="ABW59" s="18"/>
      <c r="ABX59" s="18"/>
      <c r="ABY59" s="18"/>
      <c r="ABZ59" s="18"/>
      <c r="ACA59" s="18"/>
      <c r="ACB59" s="18"/>
      <c r="ACC59" s="18"/>
      <c r="ACD59" s="18"/>
      <c r="ACE59" s="18"/>
      <c r="ACF59" s="18"/>
      <c r="ACG59" s="18"/>
      <c r="ACH59" s="18"/>
      <c r="ACI59" s="18"/>
      <c r="ACJ59" s="18"/>
      <c r="ACK59" s="18"/>
      <c r="ACL59" s="18"/>
      <c r="ACM59" s="18"/>
      <c r="ACN59" s="18"/>
      <c r="ACO59" s="18"/>
      <c r="ACP59" s="18"/>
      <c r="ACQ59" s="18"/>
      <c r="ACR59" s="18"/>
      <c r="ACS59" s="18"/>
      <c r="ACT59" s="18"/>
      <c r="ACU59" s="18"/>
      <c r="ACV59" s="18"/>
      <c r="ACW59" s="18"/>
      <c r="ACX59" s="18"/>
      <c r="ACY59" s="18"/>
      <c r="ACZ59" s="18"/>
      <c r="ADA59" s="18"/>
      <c r="ADB59" s="18"/>
      <c r="ADC59" s="18"/>
      <c r="ADD59" s="18"/>
      <c r="ADE59" s="18"/>
      <c r="ADF59" s="18"/>
      <c r="ADG59" s="18"/>
      <c r="ADH59" s="18"/>
      <c r="ADI59" s="18"/>
      <c r="ADJ59" s="18"/>
      <c r="ADK59" s="18"/>
      <c r="ADL59" s="18"/>
      <c r="ADM59" s="18"/>
      <c r="ADN59" s="18"/>
      <c r="ADO59" s="18"/>
      <c r="ADP59" s="18"/>
      <c r="ADQ59" s="18"/>
      <c r="ADR59" s="18"/>
      <c r="ADS59" s="18"/>
      <c r="ADT59" s="18"/>
      <c r="ADU59" s="18"/>
      <c r="ADV59" s="18"/>
      <c r="ADW59" s="18"/>
      <c r="ADX59" s="18"/>
      <c r="ADY59" s="18"/>
      <c r="ADZ59" s="18"/>
      <c r="AEA59" s="18"/>
      <c r="AEB59" s="18"/>
      <c r="AEC59" s="18"/>
      <c r="AED59" s="18"/>
      <c r="AEE59" s="18"/>
      <c r="AEF59" s="18"/>
      <c r="AEG59" s="18"/>
      <c r="AEH59" s="18"/>
      <c r="AEI59" s="18"/>
      <c r="AEJ59" s="18"/>
      <c r="AEK59" s="18"/>
      <c r="AEL59" s="18"/>
      <c r="AEM59" s="18"/>
      <c r="AEN59" s="18"/>
      <c r="AEO59" s="18"/>
      <c r="AEP59" s="18"/>
      <c r="AEQ59" s="18"/>
      <c r="AER59" s="18"/>
      <c r="AES59" s="18"/>
      <c r="AET59" s="18"/>
      <c r="AEU59" s="18"/>
      <c r="AEV59" s="18"/>
      <c r="AEW59" s="18"/>
      <c r="AEX59" s="18"/>
      <c r="AEY59" s="18"/>
      <c r="AEZ59" s="18"/>
      <c r="AFA59" s="18"/>
      <c r="AFB59" s="18"/>
      <c r="AFC59" s="18"/>
      <c r="AFD59" s="18"/>
      <c r="AFE59" s="18"/>
      <c r="AFF59" s="18"/>
      <c r="AFG59" s="18"/>
      <c r="AFH59" s="18"/>
      <c r="AFI59" s="18"/>
      <c r="AFJ59" s="18"/>
      <c r="AFK59" s="18"/>
      <c r="AFL59" s="18"/>
      <c r="AFM59" s="18"/>
      <c r="AFN59" s="18"/>
      <c r="AFO59" s="18"/>
      <c r="AFP59" s="18"/>
      <c r="AFQ59" s="18"/>
      <c r="AFR59" s="18"/>
      <c r="AFS59" s="18"/>
      <c r="AFT59" s="18"/>
      <c r="AFU59" s="18"/>
      <c r="AFV59" s="18"/>
      <c r="AFW59" s="18"/>
      <c r="AFX59" s="18"/>
      <c r="AFY59" s="18"/>
      <c r="AFZ59" s="18"/>
      <c r="AGA59" s="18"/>
      <c r="AGB59" s="18"/>
      <c r="AGC59" s="18"/>
      <c r="AGD59" s="18"/>
      <c r="AGE59" s="18"/>
      <c r="AGF59" s="18"/>
      <c r="AGG59" s="18"/>
      <c r="AGH59" s="18"/>
      <c r="AGI59" s="18"/>
      <c r="AGJ59" s="18"/>
      <c r="AGK59" s="18"/>
      <c r="AGL59" s="18"/>
      <c r="AGM59" s="18"/>
      <c r="AGN59" s="18"/>
      <c r="AGO59" s="18"/>
      <c r="AGP59" s="18"/>
      <c r="AGQ59" s="18"/>
      <c r="AGR59" s="18"/>
      <c r="AGS59" s="18"/>
      <c r="AGT59" s="18"/>
      <c r="AGU59" s="18"/>
      <c r="AGV59" s="18"/>
      <c r="AGW59" s="18"/>
      <c r="AGX59" s="18"/>
      <c r="AGY59" s="18"/>
      <c r="AGZ59" s="18"/>
      <c r="AHA59" s="18"/>
      <c r="AHB59" s="18"/>
      <c r="AHC59" s="18"/>
      <c r="AHD59" s="18"/>
      <c r="AHE59" s="18"/>
      <c r="AHF59" s="18"/>
      <c r="AHG59" s="18"/>
      <c r="AHH59" s="18"/>
      <c r="AHI59" s="18"/>
      <c r="AHJ59" s="18"/>
      <c r="AHK59" s="18"/>
      <c r="AHL59" s="18"/>
      <c r="AHM59" s="18"/>
      <c r="AHN59" s="18"/>
      <c r="AHO59" s="18"/>
      <c r="AHP59" s="18"/>
      <c r="AHQ59" s="18"/>
      <c r="AHR59" s="18"/>
      <c r="AHS59" s="18"/>
      <c r="AHT59" s="18"/>
      <c r="AHU59" s="18"/>
      <c r="AHV59" s="18"/>
      <c r="AHW59" s="18"/>
      <c r="AHX59" s="18"/>
      <c r="AHY59" s="18"/>
      <c r="AHZ59" s="18"/>
      <c r="AIA59" s="18"/>
      <c r="AIB59" s="18"/>
      <c r="AIC59" s="18"/>
      <c r="AID59" s="18"/>
      <c r="AIE59" s="18"/>
      <c r="AIF59" s="18"/>
      <c r="AIG59" s="18"/>
      <c r="AIH59" s="18"/>
      <c r="AII59" s="18"/>
      <c r="AIJ59" s="18"/>
      <c r="AIK59" s="18"/>
      <c r="AIL59" s="18"/>
      <c r="AIM59" s="18"/>
      <c r="AIN59" s="18"/>
      <c r="AIO59" s="18"/>
      <c r="AIP59" s="18"/>
      <c r="AIQ59" s="18"/>
      <c r="AIR59" s="18"/>
      <c r="AIS59" s="18"/>
      <c r="AIT59" s="18"/>
      <c r="AIU59" s="18"/>
      <c r="AIV59" s="18"/>
      <c r="AIW59" s="18"/>
      <c r="AIX59" s="18"/>
      <c r="AIY59" s="18"/>
      <c r="AIZ59" s="18"/>
      <c r="AJA59" s="18"/>
      <c r="AJB59" s="18"/>
      <c r="AJC59" s="18"/>
      <c r="AJD59" s="18"/>
      <c r="AJE59" s="18"/>
      <c r="AJF59" s="18"/>
      <c r="AJG59" s="18"/>
      <c r="AJH59" s="18"/>
      <c r="AJI59" s="18"/>
      <c r="AJJ59" s="18"/>
      <c r="AJK59" s="18"/>
      <c r="AJL59" s="18"/>
      <c r="AJM59" s="18"/>
      <c r="AJN59" s="18"/>
      <c r="AJO59" s="18"/>
      <c r="AJP59" s="18"/>
      <c r="AJQ59" s="18"/>
      <c r="AJR59" s="18"/>
      <c r="AJS59" s="18"/>
      <c r="AJT59" s="18"/>
      <c r="AJU59" s="18"/>
      <c r="AJV59" s="18"/>
      <c r="AJW59" s="18"/>
      <c r="AJX59" s="18"/>
      <c r="AJY59" s="18"/>
      <c r="AJZ59" s="18"/>
      <c r="AKA59" s="18"/>
      <c r="AKB59" s="18"/>
      <c r="AKC59" s="18"/>
      <c r="AKD59" s="18"/>
      <c r="AKE59" s="18"/>
      <c r="AKF59" s="18"/>
      <c r="AKG59" s="18"/>
      <c r="AKH59" s="18"/>
      <c r="AKI59" s="18"/>
      <c r="AKJ59" s="18"/>
      <c r="AKK59" s="18"/>
      <c r="AKL59" s="18"/>
      <c r="AKM59" s="18"/>
      <c r="AKN59" s="18"/>
      <c r="AKO59" s="18"/>
      <c r="AKP59" s="18"/>
      <c r="AKQ59" s="18"/>
      <c r="AKR59" s="18"/>
      <c r="AKS59" s="18"/>
      <c r="AKT59" s="18"/>
      <c r="AKU59" s="18"/>
      <c r="AKV59" s="18"/>
      <c r="AKW59" s="18"/>
      <c r="AKX59" s="18"/>
      <c r="AKY59" s="18"/>
      <c r="AKZ59" s="18"/>
      <c r="ALA59" s="18"/>
      <c r="ALB59" s="18"/>
      <c r="ALC59" s="18"/>
      <c r="ALD59" s="18"/>
      <c r="ALE59" s="18"/>
      <c r="ALF59" s="18"/>
      <c r="ALG59" s="18"/>
      <c r="ALH59" s="18"/>
      <c r="ALI59" s="18"/>
      <c r="ALJ59" s="18"/>
      <c r="ALK59" s="18"/>
      <c r="ALL59" s="18"/>
      <c r="ALM59" s="18"/>
      <c r="ALN59" s="18"/>
      <c r="ALO59" s="18"/>
      <c r="ALP59" s="18"/>
      <c r="ALQ59" s="18"/>
      <c r="ALR59" s="18"/>
      <c r="ALS59" s="18"/>
      <c r="ALT59" s="18"/>
      <c r="ALU59" s="18"/>
      <c r="ALV59" s="18"/>
      <c r="ALW59" s="18"/>
      <c r="ALX59" s="18"/>
      <c r="ALY59" s="18"/>
      <c r="ALZ59" s="18"/>
      <c r="AMA59" s="18"/>
      <c r="AMB59" s="18"/>
      <c r="AMC59" s="18"/>
      <c r="AMD59" s="18"/>
      <c r="AME59" s="18"/>
      <c r="AMF59" s="18"/>
      <c r="AMG59" s="18"/>
      <c r="AMH59" s="18"/>
      <c r="AMI59" s="18"/>
      <c r="AMJ59" s="18"/>
      <c r="AMK59" s="18"/>
    </row>
    <row r="60" spans="1:1025" s="19" customFormat="1" ht="19.5" customHeight="1">
      <c r="A60" s="169" t="s">
        <v>10</v>
      </c>
      <c r="B60" s="285" t="s">
        <v>358</v>
      </c>
      <c r="C60" s="285"/>
      <c r="D60" s="285"/>
      <c r="E60" s="285"/>
      <c r="F60" s="285"/>
      <c r="G60" s="199">
        <f>ROUND((G48/3)/12,2)</f>
        <v>109.84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  <c r="WJ60" s="18"/>
      <c r="WK60" s="18"/>
      <c r="WL60" s="18"/>
      <c r="WM60" s="18"/>
      <c r="WN60" s="18"/>
      <c r="WO60" s="18"/>
      <c r="WP60" s="18"/>
      <c r="WQ60" s="18"/>
      <c r="WR60" s="18"/>
      <c r="WS60" s="18"/>
      <c r="WT60" s="18"/>
      <c r="WU60" s="18"/>
      <c r="WV60" s="18"/>
      <c r="WW60" s="18"/>
      <c r="WX60" s="18"/>
      <c r="WY60" s="18"/>
      <c r="WZ60" s="18"/>
      <c r="XA60" s="18"/>
      <c r="XB60" s="18"/>
      <c r="XC60" s="18"/>
      <c r="XD60" s="18"/>
      <c r="XE60" s="18"/>
      <c r="XF60" s="18"/>
      <c r="XG60" s="18"/>
      <c r="XH60" s="18"/>
      <c r="XI60" s="18"/>
      <c r="XJ60" s="18"/>
      <c r="XK60" s="18"/>
      <c r="XL60" s="18"/>
      <c r="XM60" s="18"/>
      <c r="XN60" s="18"/>
      <c r="XO60" s="18"/>
      <c r="XP60" s="18"/>
      <c r="XQ60" s="18"/>
      <c r="XR60" s="18"/>
      <c r="XS60" s="18"/>
      <c r="XT60" s="18"/>
      <c r="XU60" s="18"/>
      <c r="XV60" s="18"/>
      <c r="XW60" s="18"/>
      <c r="XX60" s="18"/>
      <c r="XY60" s="18"/>
      <c r="XZ60" s="18"/>
      <c r="YA60" s="18"/>
      <c r="YB60" s="18"/>
      <c r="YC60" s="18"/>
      <c r="YD60" s="18"/>
      <c r="YE60" s="18"/>
      <c r="YF60" s="18"/>
      <c r="YG60" s="18"/>
      <c r="YH60" s="18"/>
      <c r="YI60" s="18"/>
      <c r="YJ60" s="18"/>
      <c r="YK60" s="18"/>
      <c r="YL60" s="18"/>
      <c r="YM60" s="18"/>
      <c r="YN60" s="18"/>
      <c r="YO60" s="18"/>
      <c r="YP60" s="18"/>
      <c r="YQ60" s="18"/>
      <c r="YR60" s="18"/>
      <c r="YS60" s="18"/>
      <c r="YT60" s="18"/>
      <c r="YU60" s="18"/>
      <c r="YV60" s="18"/>
      <c r="YW60" s="18"/>
      <c r="YX60" s="18"/>
      <c r="YY60" s="18"/>
      <c r="YZ60" s="18"/>
      <c r="ZA60" s="18"/>
      <c r="ZB60" s="18"/>
      <c r="ZC60" s="18"/>
      <c r="ZD60" s="18"/>
      <c r="ZE60" s="18"/>
      <c r="ZF60" s="18"/>
      <c r="ZG60" s="18"/>
      <c r="ZH60" s="18"/>
      <c r="ZI60" s="18"/>
      <c r="ZJ60" s="18"/>
      <c r="ZK60" s="18"/>
      <c r="ZL60" s="18"/>
      <c r="ZM60" s="18"/>
      <c r="ZN60" s="18"/>
      <c r="ZO60" s="18"/>
      <c r="ZP60" s="18"/>
      <c r="ZQ60" s="18"/>
      <c r="ZR60" s="18"/>
      <c r="ZS60" s="18"/>
      <c r="ZT60" s="18"/>
      <c r="ZU60" s="18"/>
      <c r="ZV60" s="18"/>
      <c r="ZW60" s="18"/>
      <c r="ZX60" s="18"/>
      <c r="ZY60" s="18"/>
      <c r="ZZ60" s="18"/>
      <c r="AAA60" s="18"/>
      <c r="AAB60" s="18"/>
      <c r="AAC60" s="18"/>
      <c r="AAD60" s="18"/>
      <c r="AAE60" s="18"/>
      <c r="AAF60" s="18"/>
      <c r="AAG60" s="18"/>
      <c r="AAH60" s="18"/>
      <c r="AAI60" s="18"/>
      <c r="AAJ60" s="18"/>
      <c r="AAK60" s="18"/>
      <c r="AAL60" s="18"/>
      <c r="AAM60" s="18"/>
      <c r="AAN60" s="18"/>
      <c r="AAO60" s="18"/>
      <c r="AAP60" s="18"/>
      <c r="AAQ60" s="18"/>
      <c r="AAR60" s="18"/>
      <c r="AAS60" s="18"/>
      <c r="AAT60" s="18"/>
      <c r="AAU60" s="18"/>
      <c r="AAV60" s="18"/>
      <c r="AAW60" s="18"/>
      <c r="AAX60" s="18"/>
      <c r="AAY60" s="18"/>
      <c r="AAZ60" s="18"/>
      <c r="ABA60" s="18"/>
      <c r="ABB60" s="18"/>
      <c r="ABC60" s="18"/>
      <c r="ABD60" s="18"/>
      <c r="ABE60" s="18"/>
      <c r="ABF60" s="18"/>
      <c r="ABG60" s="18"/>
      <c r="ABH60" s="18"/>
      <c r="ABI60" s="18"/>
      <c r="ABJ60" s="18"/>
      <c r="ABK60" s="18"/>
      <c r="ABL60" s="18"/>
      <c r="ABM60" s="18"/>
      <c r="ABN60" s="18"/>
      <c r="ABO60" s="18"/>
      <c r="ABP60" s="18"/>
      <c r="ABQ60" s="18"/>
      <c r="ABR60" s="18"/>
      <c r="ABS60" s="18"/>
      <c r="ABT60" s="18"/>
      <c r="ABU60" s="18"/>
      <c r="ABV60" s="18"/>
      <c r="ABW60" s="18"/>
      <c r="ABX60" s="18"/>
      <c r="ABY60" s="18"/>
      <c r="ABZ60" s="18"/>
      <c r="ACA60" s="18"/>
      <c r="ACB60" s="18"/>
      <c r="ACC60" s="18"/>
      <c r="ACD60" s="18"/>
      <c r="ACE60" s="18"/>
      <c r="ACF60" s="18"/>
      <c r="ACG60" s="18"/>
      <c r="ACH60" s="18"/>
      <c r="ACI60" s="18"/>
      <c r="ACJ60" s="18"/>
      <c r="ACK60" s="18"/>
      <c r="ACL60" s="18"/>
      <c r="ACM60" s="18"/>
      <c r="ACN60" s="18"/>
      <c r="ACO60" s="18"/>
      <c r="ACP60" s="18"/>
      <c r="ACQ60" s="18"/>
      <c r="ACR60" s="18"/>
      <c r="ACS60" s="18"/>
      <c r="ACT60" s="18"/>
      <c r="ACU60" s="18"/>
      <c r="ACV60" s="18"/>
      <c r="ACW60" s="18"/>
      <c r="ACX60" s="18"/>
      <c r="ACY60" s="18"/>
      <c r="ACZ60" s="18"/>
      <c r="ADA60" s="18"/>
      <c r="ADB60" s="18"/>
      <c r="ADC60" s="18"/>
      <c r="ADD60" s="18"/>
      <c r="ADE60" s="18"/>
      <c r="ADF60" s="18"/>
      <c r="ADG60" s="18"/>
      <c r="ADH60" s="18"/>
      <c r="ADI60" s="18"/>
      <c r="ADJ60" s="18"/>
      <c r="ADK60" s="18"/>
      <c r="ADL60" s="18"/>
      <c r="ADM60" s="18"/>
      <c r="ADN60" s="18"/>
      <c r="ADO60" s="18"/>
      <c r="ADP60" s="18"/>
      <c r="ADQ60" s="18"/>
      <c r="ADR60" s="18"/>
      <c r="ADS60" s="18"/>
      <c r="ADT60" s="18"/>
      <c r="ADU60" s="18"/>
      <c r="ADV60" s="18"/>
      <c r="ADW60" s="18"/>
      <c r="ADX60" s="18"/>
      <c r="ADY60" s="18"/>
      <c r="ADZ60" s="18"/>
      <c r="AEA60" s="18"/>
      <c r="AEB60" s="18"/>
      <c r="AEC60" s="18"/>
      <c r="AED60" s="18"/>
      <c r="AEE60" s="18"/>
      <c r="AEF60" s="18"/>
      <c r="AEG60" s="18"/>
      <c r="AEH60" s="18"/>
      <c r="AEI60" s="18"/>
      <c r="AEJ60" s="18"/>
      <c r="AEK60" s="18"/>
      <c r="AEL60" s="18"/>
      <c r="AEM60" s="18"/>
      <c r="AEN60" s="18"/>
      <c r="AEO60" s="18"/>
      <c r="AEP60" s="18"/>
      <c r="AEQ60" s="18"/>
      <c r="AER60" s="18"/>
      <c r="AES60" s="18"/>
      <c r="AET60" s="18"/>
      <c r="AEU60" s="18"/>
      <c r="AEV60" s="18"/>
      <c r="AEW60" s="18"/>
      <c r="AEX60" s="18"/>
      <c r="AEY60" s="18"/>
      <c r="AEZ60" s="18"/>
      <c r="AFA60" s="18"/>
      <c r="AFB60" s="18"/>
      <c r="AFC60" s="18"/>
      <c r="AFD60" s="18"/>
      <c r="AFE60" s="18"/>
      <c r="AFF60" s="18"/>
      <c r="AFG60" s="18"/>
      <c r="AFH60" s="18"/>
      <c r="AFI60" s="18"/>
      <c r="AFJ60" s="18"/>
      <c r="AFK60" s="18"/>
      <c r="AFL60" s="18"/>
      <c r="AFM60" s="18"/>
      <c r="AFN60" s="18"/>
      <c r="AFO60" s="18"/>
      <c r="AFP60" s="18"/>
      <c r="AFQ60" s="18"/>
      <c r="AFR60" s="18"/>
      <c r="AFS60" s="18"/>
      <c r="AFT60" s="18"/>
      <c r="AFU60" s="18"/>
      <c r="AFV60" s="18"/>
      <c r="AFW60" s="18"/>
      <c r="AFX60" s="18"/>
      <c r="AFY60" s="18"/>
      <c r="AFZ60" s="18"/>
      <c r="AGA60" s="18"/>
      <c r="AGB60" s="18"/>
      <c r="AGC60" s="18"/>
      <c r="AGD60" s="18"/>
      <c r="AGE60" s="18"/>
      <c r="AGF60" s="18"/>
      <c r="AGG60" s="18"/>
      <c r="AGH60" s="18"/>
      <c r="AGI60" s="18"/>
      <c r="AGJ60" s="18"/>
      <c r="AGK60" s="18"/>
      <c r="AGL60" s="18"/>
      <c r="AGM60" s="18"/>
      <c r="AGN60" s="18"/>
      <c r="AGO60" s="18"/>
      <c r="AGP60" s="18"/>
      <c r="AGQ60" s="18"/>
      <c r="AGR60" s="18"/>
      <c r="AGS60" s="18"/>
      <c r="AGT60" s="18"/>
      <c r="AGU60" s="18"/>
      <c r="AGV60" s="18"/>
      <c r="AGW60" s="18"/>
      <c r="AGX60" s="18"/>
      <c r="AGY60" s="18"/>
      <c r="AGZ60" s="18"/>
      <c r="AHA60" s="18"/>
      <c r="AHB60" s="18"/>
      <c r="AHC60" s="18"/>
      <c r="AHD60" s="18"/>
      <c r="AHE60" s="18"/>
      <c r="AHF60" s="18"/>
      <c r="AHG60" s="18"/>
      <c r="AHH60" s="18"/>
      <c r="AHI60" s="18"/>
      <c r="AHJ60" s="18"/>
      <c r="AHK60" s="18"/>
      <c r="AHL60" s="18"/>
      <c r="AHM60" s="18"/>
      <c r="AHN60" s="18"/>
      <c r="AHO60" s="18"/>
      <c r="AHP60" s="18"/>
      <c r="AHQ60" s="18"/>
      <c r="AHR60" s="18"/>
      <c r="AHS60" s="18"/>
      <c r="AHT60" s="18"/>
      <c r="AHU60" s="18"/>
      <c r="AHV60" s="18"/>
      <c r="AHW60" s="18"/>
      <c r="AHX60" s="18"/>
      <c r="AHY60" s="18"/>
      <c r="AHZ60" s="18"/>
      <c r="AIA60" s="18"/>
      <c r="AIB60" s="18"/>
      <c r="AIC60" s="18"/>
      <c r="AID60" s="18"/>
      <c r="AIE60" s="18"/>
      <c r="AIF60" s="18"/>
      <c r="AIG60" s="18"/>
      <c r="AIH60" s="18"/>
      <c r="AII60" s="18"/>
      <c r="AIJ60" s="18"/>
      <c r="AIK60" s="18"/>
      <c r="AIL60" s="18"/>
      <c r="AIM60" s="18"/>
      <c r="AIN60" s="18"/>
      <c r="AIO60" s="18"/>
      <c r="AIP60" s="18"/>
      <c r="AIQ60" s="18"/>
      <c r="AIR60" s="18"/>
      <c r="AIS60" s="18"/>
      <c r="AIT60" s="18"/>
      <c r="AIU60" s="18"/>
      <c r="AIV60" s="18"/>
      <c r="AIW60" s="18"/>
      <c r="AIX60" s="18"/>
      <c r="AIY60" s="18"/>
      <c r="AIZ60" s="18"/>
      <c r="AJA60" s="18"/>
      <c r="AJB60" s="18"/>
      <c r="AJC60" s="18"/>
      <c r="AJD60" s="18"/>
      <c r="AJE60" s="18"/>
      <c r="AJF60" s="18"/>
      <c r="AJG60" s="18"/>
      <c r="AJH60" s="18"/>
      <c r="AJI60" s="18"/>
      <c r="AJJ60" s="18"/>
      <c r="AJK60" s="18"/>
      <c r="AJL60" s="18"/>
      <c r="AJM60" s="18"/>
      <c r="AJN60" s="18"/>
      <c r="AJO60" s="18"/>
      <c r="AJP60" s="18"/>
      <c r="AJQ60" s="18"/>
      <c r="AJR60" s="18"/>
      <c r="AJS60" s="18"/>
      <c r="AJT60" s="18"/>
      <c r="AJU60" s="18"/>
      <c r="AJV60" s="18"/>
      <c r="AJW60" s="18"/>
      <c r="AJX60" s="18"/>
      <c r="AJY60" s="18"/>
      <c r="AJZ60" s="18"/>
      <c r="AKA60" s="18"/>
      <c r="AKB60" s="18"/>
      <c r="AKC60" s="18"/>
      <c r="AKD60" s="18"/>
      <c r="AKE60" s="18"/>
      <c r="AKF60" s="18"/>
      <c r="AKG60" s="18"/>
      <c r="AKH60" s="18"/>
      <c r="AKI60" s="18"/>
      <c r="AKJ60" s="18"/>
      <c r="AKK60" s="18"/>
      <c r="AKL60" s="18"/>
      <c r="AKM60" s="18"/>
      <c r="AKN60" s="18"/>
      <c r="AKO60" s="18"/>
      <c r="AKP60" s="18"/>
      <c r="AKQ60" s="18"/>
      <c r="AKR60" s="18"/>
      <c r="AKS60" s="18"/>
      <c r="AKT60" s="18"/>
      <c r="AKU60" s="18"/>
      <c r="AKV60" s="18"/>
      <c r="AKW60" s="18"/>
      <c r="AKX60" s="18"/>
      <c r="AKY60" s="18"/>
      <c r="AKZ60" s="18"/>
      <c r="ALA60" s="18"/>
      <c r="ALB60" s="18"/>
      <c r="ALC60" s="18"/>
      <c r="ALD60" s="18"/>
      <c r="ALE60" s="18"/>
      <c r="ALF60" s="18"/>
      <c r="ALG60" s="18"/>
      <c r="ALH60" s="18"/>
      <c r="ALI60" s="18"/>
      <c r="ALJ60" s="18"/>
      <c r="ALK60" s="18"/>
      <c r="ALL60" s="18"/>
      <c r="ALM60" s="18"/>
      <c r="ALN60" s="18"/>
      <c r="ALO60" s="18"/>
      <c r="ALP60" s="18"/>
      <c r="ALQ60" s="18"/>
      <c r="ALR60" s="18"/>
      <c r="ALS60" s="18"/>
      <c r="ALT60" s="18"/>
      <c r="ALU60" s="18"/>
      <c r="ALV60" s="18"/>
      <c r="ALW60" s="18"/>
      <c r="ALX60" s="18"/>
      <c r="ALY60" s="18"/>
      <c r="ALZ60" s="18"/>
      <c r="AMA60" s="18"/>
      <c r="AMB60" s="18"/>
      <c r="AMC60" s="18"/>
      <c r="AMD60" s="18"/>
      <c r="AME60" s="18"/>
      <c r="AMF60" s="18"/>
      <c r="AMG60" s="18"/>
      <c r="AMH60" s="18"/>
      <c r="AMI60" s="18"/>
      <c r="AMJ60" s="18"/>
      <c r="AMK60" s="18"/>
    </row>
    <row r="61" spans="1:1025" s="19" customFormat="1" ht="19.5" customHeight="1">
      <c r="A61" s="321" t="s">
        <v>80</v>
      </c>
      <c r="B61" s="321"/>
      <c r="C61" s="321"/>
      <c r="D61" s="321"/>
      <c r="E61" s="321"/>
      <c r="F61" s="321"/>
      <c r="G61" s="200">
        <f>SUM(G59:G60)</f>
        <v>439.37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/>
      <c r="PM61" s="18"/>
      <c r="PN61" s="18"/>
      <c r="PO61" s="18"/>
      <c r="PP61" s="18"/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  <c r="QR61" s="18"/>
      <c r="QS61" s="18"/>
      <c r="QT61" s="18"/>
      <c r="QU61" s="18"/>
      <c r="QV61" s="18"/>
      <c r="QW61" s="18"/>
      <c r="QX61" s="18"/>
      <c r="QY61" s="18"/>
      <c r="QZ61" s="18"/>
      <c r="RA61" s="18"/>
      <c r="RB61" s="18"/>
      <c r="RC61" s="18"/>
      <c r="RD61" s="18"/>
      <c r="RE61" s="18"/>
      <c r="RF61" s="18"/>
      <c r="RG61" s="18"/>
      <c r="RH61" s="18"/>
      <c r="RI61" s="18"/>
      <c r="RJ61" s="18"/>
      <c r="RK61" s="18"/>
      <c r="RL61" s="18"/>
      <c r="RM61" s="18"/>
      <c r="RN61" s="18"/>
      <c r="RO61" s="18"/>
      <c r="RP61" s="18"/>
      <c r="RQ61" s="18"/>
      <c r="RR61" s="18"/>
      <c r="RS61" s="18"/>
      <c r="RT61" s="18"/>
      <c r="RU61" s="18"/>
      <c r="RV61" s="18"/>
      <c r="RW61" s="18"/>
      <c r="RX61" s="18"/>
      <c r="RY61" s="18"/>
      <c r="RZ61" s="18"/>
      <c r="SA61" s="18"/>
      <c r="SB61" s="18"/>
      <c r="SC61" s="18"/>
      <c r="SD61" s="18"/>
      <c r="SE61" s="18"/>
      <c r="SF61" s="18"/>
      <c r="SG61" s="18"/>
      <c r="SH61" s="18"/>
      <c r="SI61" s="18"/>
      <c r="SJ61" s="18"/>
      <c r="SK61" s="18"/>
      <c r="SL61" s="18"/>
      <c r="SM61" s="18"/>
      <c r="SN61" s="18"/>
      <c r="SO61" s="18"/>
      <c r="SP61" s="18"/>
      <c r="SQ61" s="18"/>
      <c r="SR61" s="18"/>
      <c r="SS61" s="18"/>
      <c r="ST61" s="18"/>
      <c r="SU61" s="18"/>
      <c r="SV61" s="18"/>
      <c r="SW61" s="18"/>
      <c r="SX61" s="18"/>
      <c r="SY61" s="18"/>
      <c r="SZ61" s="18"/>
      <c r="TA61" s="18"/>
      <c r="TB61" s="18"/>
      <c r="TC61" s="18"/>
      <c r="TD61" s="18"/>
      <c r="TE61" s="18"/>
      <c r="TF61" s="18"/>
      <c r="TG61" s="18"/>
      <c r="TH61" s="18"/>
      <c r="TI61" s="18"/>
      <c r="TJ61" s="18"/>
      <c r="TK61" s="18"/>
      <c r="TL61" s="18"/>
      <c r="TM61" s="18"/>
      <c r="TN61" s="18"/>
      <c r="TO61" s="18"/>
      <c r="TP61" s="18"/>
      <c r="TQ61" s="18"/>
      <c r="TR61" s="18"/>
      <c r="TS61" s="18"/>
      <c r="TT61" s="18"/>
      <c r="TU61" s="18"/>
      <c r="TV61" s="18"/>
      <c r="TW61" s="18"/>
      <c r="TX61" s="18"/>
      <c r="TY61" s="18"/>
      <c r="TZ61" s="18"/>
      <c r="UA61" s="18"/>
      <c r="UB61" s="18"/>
      <c r="UC61" s="18"/>
      <c r="UD61" s="18"/>
      <c r="UE61" s="18"/>
      <c r="UF61" s="18"/>
      <c r="UG61" s="18"/>
      <c r="UH61" s="18"/>
      <c r="UI61" s="18"/>
      <c r="UJ61" s="18"/>
      <c r="UK61" s="18"/>
      <c r="UL61" s="18"/>
      <c r="UM61" s="18"/>
      <c r="UN61" s="18"/>
      <c r="UO61" s="18"/>
      <c r="UP61" s="18"/>
      <c r="UQ61" s="18"/>
      <c r="UR61" s="18"/>
      <c r="US61" s="18"/>
      <c r="UT61" s="18"/>
      <c r="UU61" s="18"/>
      <c r="UV61" s="18"/>
      <c r="UW61" s="18"/>
      <c r="UX61" s="18"/>
      <c r="UY61" s="18"/>
      <c r="UZ61" s="18"/>
      <c r="VA61" s="18"/>
      <c r="VB61" s="18"/>
      <c r="VC61" s="18"/>
      <c r="VD61" s="18"/>
      <c r="VE61" s="18"/>
      <c r="VF61" s="18"/>
      <c r="VG61" s="18"/>
      <c r="VH61" s="18"/>
      <c r="VI61" s="18"/>
      <c r="VJ61" s="18"/>
      <c r="VK61" s="18"/>
      <c r="VL61" s="18"/>
      <c r="VM61" s="18"/>
      <c r="VN61" s="18"/>
      <c r="VO61" s="18"/>
      <c r="VP61" s="18"/>
      <c r="VQ61" s="18"/>
      <c r="VR61" s="18"/>
      <c r="VS61" s="18"/>
      <c r="VT61" s="18"/>
      <c r="VU61" s="18"/>
      <c r="VV61" s="18"/>
      <c r="VW61" s="18"/>
      <c r="VX61" s="18"/>
      <c r="VY61" s="18"/>
      <c r="VZ61" s="18"/>
      <c r="WA61" s="18"/>
      <c r="WB61" s="18"/>
      <c r="WC61" s="18"/>
      <c r="WD61" s="18"/>
      <c r="WE61" s="18"/>
      <c r="WF61" s="18"/>
      <c r="WG61" s="18"/>
      <c r="WH61" s="18"/>
      <c r="WI61" s="18"/>
      <c r="WJ61" s="18"/>
      <c r="WK61" s="18"/>
      <c r="WL61" s="18"/>
      <c r="WM61" s="18"/>
      <c r="WN61" s="18"/>
      <c r="WO61" s="18"/>
      <c r="WP61" s="18"/>
      <c r="WQ61" s="18"/>
      <c r="WR61" s="18"/>
      <c r="WS61" s="18"/>
      <c r="WT61" s="18"/>
      <c r="WU61" s="18"/>
      <c r="WV61" s="18"/>
      <c r="WW61" s="18"/>
      <c r="WX61" s="18"/>
      <c r="WY61" s="18"/>
      <c r="WZ61" s="18"/>
      <c r="XA61" s="18"/>
      <c r="XB61" s="18"/>
      <c r="XC61" s="18"/>
      <c r="XD61" s="18"/>
      <c r="XE61" s="18"/>
      <c r="XF61" s="18"/>
      <c r="XG61" s="18"/>
      <c r="XH61" s="18"/>
      <c r="XI61" s="18"/>
      <c r="XJ61" s="18"/>
      <c r="XK61" s="18"/>
      <c r="XL61" s="18"/>
      <c r="XM61" s="18"/>
      <c r="XN61" s="18"/>
      <c r="XO61" s="18"/>
      <c r="XP61" s="18"/>
      <c r="XQ61" s="18"/>
      <c r="XR61" s="18"/>
      <c r="XS61" s="18"/>
      <c r="XT61" s="18"/>
      <c r="XU61" s="18"/>
      <c r="XV61" s="18"/>
      <c r="XW61" s="18"/>
      <c r="XX61" s="18"/>
      <c r="XY61" s="18"/>
      <c r="XZ61" s="18"/>
      <c r="YA61" s="18"/>
      <c r="YB61" s="18"/>
      <c r="YC61" s="18"/>
      <c r="YD61" s="18"/>
      <c r="YE61" s="18"/>
      <c r="YF61" s="18"/>
      <c r="YG61" s="18"/>
      <c r="YH61" s="18"/>
      <c r="YI61" s="18"/>
      <c r="YJ61" s="18"/>
      <c r="YK61" s="18"/>
      <c r="YL61" s="18"/>
      <c r="YM61" s="18"/>
      <c r="YN61" s="18"/>
      <c r="YO61" s="18"/>
      <c r="YP61" s="18"/>
      <c r="YQ61" s="18"/>
      <c r="YR61" s="18"/>
      <c r="YS61" s="18"/>
      <c r="YT61" s="18"/>
      <c r="YU61" s="18"/>
      <c r="YV61" s="18"/>
      <c r="YW61" s="18"/>
      <c r="YX61" s="18"/>
      <c r="YY61" s="18"/>
      <c r="YZ61" s="18"/>
      <c r="ZA61" s="18"/>
      <c r="ZB61" s="18"/>
      <c r="ZC61" s="18"/>
      <c r="ZD61" s="18"/>
      <c r="ZE61" s="18"/>
      <c r="ZF61" s="18"/>
      <c r="ZG61" s="18"/>
      <c r="ZH61" s="18"/>
      <c r="ZI61" s="18"/>
      <c r="ZJ61" s="18"/>
      <c r="ZK61" s="18"/>
      <c r="ZL61" s="18"/>
      <c r="ZM61" s="18"/>
      <c r="ZN61" s="18"/>
      <c r="ZO61" s="18"/>
      <c r="ZP61" s="18"/>
      <c r="ZQ61" s="18"/>
      <c r="ZR61" s="18"/>
      <c r="ZS61" s="18"/>
      <c r="ZT61" s="18"/>
      <c r="ZU61" s="18"/>
      <c r="ZV61" s="18"/>
      <c r="ZW61" s="18"/>
      <c r="ZX61" s="18"/>
      <c r="ZY61" s="18"/>
      <c r="ZZ61" s="18"/>
      <c r="AAA61" s="18"/>
      <c r="AAB61" s="18"/>
      <c r="AAC61" s="18"/>
      <c r="AAD61" s="18"/>
      <c r="AAE61" s="18"/>
      <c r="AAF61" s="18"/>
      <c r="AAG61" s="18"/>
      <c r="AAH61" s="18"/>
      <c r="AAI61" s="18"/>
      <c r="AAJ61" s="18"/>
      <c r="AAK61" s="18"/>
      <c r="AAL61" s="18"/>
      <c r="AAM61" s="18"/>
      <c r="AAN61" s="18"/>
      <c r="AAO61" s="18"/>
      <c r="AAP61" s="18"/>
      <c r="AAQ61" s="18"/>
      <c r="AAR61" s="18"/>
      <c r="AAS61" s="18"/>
      <c r="AAT61" s="18"/>
      <c r="AAU61" s="18"/>
      <c r="AAV61" s="18"/>
      <c r="AAW61" s="18"/>
      <c r="AAX61" s="18"/>
      <c r="AAY61" s="18"/>
      <c r="AAZ61" s="18"/>
      <c r="ABA61" s="18"/>
      <c r="ABB61" s="18"/>
      <c r="ABC61" s="18"/>
      <c r="ABD61" s="18"/>
      <c r="ABE61" s="18"/>
      <c r="ABF61" s="18"/>
      <c r="ABG61" s="18"/>
      <c r="ABH61" s="18"/>
      <c r="ABI61" s="18"/>
      <c r="ABJ61" s="18"/>
      <c r="ABK61" s="18"/>
      <c r="ABL61" s="18"/>
      <c r="ABM61" s="18"/>
      <c r="ABN61" s="18"/>
      <c r="ABO61" s="18"/>
      <c r="ABP61" s="18"/>
      <c r="ABQ61" s="18"/>
      <c r="ABR61" s="18"/>
      <c r="ABS61" s="18"/>
      <c r="ABT61" s="18"/>
      <c r="ABU61" s="18"/>
      <c r="ABV61" s="18"/>
      <c r="ABW61" s="18"/>
      <c r="ABX61" s="18"/>
      <c r="ABY61" s="18"/>
      <c r="ABZ61" s="18"/>
      <c r="ACA61" s="18"/>
      <c r="ACB61" s="18"/>
      <c r="ACC61" s="18"/>
      <c r="ACD61" s="18"/>
      <c r="ACE61" s="18"/>
      <c r="ACF61" s="18"/>
      <c r="ACG61" s="18"/>
      <c r="ACH61" s="18"/>
      <c r="ACI61" s="18"/>
      <c r="ACJ61" s="18"/>
      <c r="ACK61" s="18"/>
      <c r="ACL61" s="18"/>
      <c r="ACM61" s="18"/>
      <c r="ACN61" s="18"/>
      <c r="ACO61" s="18"/>
      <c r="ACP61" s="18"/>
      <c r="ACQ61" s="18"/>
      <c r="ACR61" s="18"/>
      <c r="ACS61" s="18"/>
      <c r="ACT61" s="18"/>
      <c r="ACU61" s="18"/>
      <c r="ACV61" s="18"/>
      <c r="ACW61" s="18"/>
      <c r="ACX61" s="18"/>
      <c r="ACY61" s="18"/>
      <c r="ACZ61" s="18"/>
      <c r="ADA61" s="18"/>
      <c r="ADB61" s="18"/>
      <c r="ADC61" s="18"/>
      <c r="ADD61" s="18"/>
      <c r="ADE61" s="18"/>
      <c r="ADF61" s="18"/>
      <c r="ADG61" s="18"/>
      <c r="ADH61" s="18"/>
      <c r="ADI61" s="18"/>
      <c r="ADJ61" s="18"/>
      <c r="ADK61" s="18"/>
      <c r="ADL61" s="18"/>
      <c r="ADM61" s="18"/>
      <c r="ADN61" s="18"/>
      <c r="ADO61" s="18"/>
      <c r="ADP61" s="18"/>
      <c r="ADQ61" s="18"/>
      <c r="ADR61" s="18"/>
      <c r="ADS61" s="18"/>
      <c r="ADT61" s="18"/>
      <c r="ADU61" s="18"/>
      <c r="ADV61" s="18"/>
      <c r="ADW61" s="18"/>
      <c r="ADX61" s="18"/>
      <c r="ADY61" s="18"/>
      <c r="ADZ61" s="18"/>
      <c r="AEA61" s="18"/>
      <c r="AEB61" s="18"/>
      <c r="AEC61" s="18"/>
      <c r="AED61" s="18"/>
      <c r="AEE61" s="18"/>
      <c r="AEF61" s="18"/>
      <c r="AEG61" s="18"/>
      <c r="AEH61" s="18"/>
      <c r="AEI61" s="18"/>
      <c r="AEJ61" s="18"/>
      <c r="AEK61" s="18"/>
      <c r="AEL61" s="18"/>
      <c r="AEM61" s="18"/>
      <c r="AEN61" s="18"/>
      <c r="AEO61" s="18"/>
      <c r="AEP61" s="18"/>
      <c r="AEQ61" s="18"/>
      <c r="AER61" s="18"/>
      <c r="AES61" s="18"/>
      <c r="AET61" s="18"/>
      <c r="AEU61" s="18"/>
      <c r="AEV61" s="18"/>
      <c r="AEW61" s="18"/>
      <c r="AEX61" s="18"/>
      <c r="AEY61" s="18"/>
      <c r="AEZ61" s="18"/>
      <c r="AFA61" s="18"/>
      <c r="AFB61" s="18"/>
      <c r="AFC61" s="18"/>
      <c r="AFD61" s="18"/>
      <c r="AFE61" s="18"/>
      <c r="AFF61" s="18"/>
      <c r="AFG61" s="18"/>
      <c r="AFH61" s="18"/>
      <c r="AFI61" s="18"/>
      <c r="AFJ61" s="18"/>
      <c r="AFK61" s="18"/>
      <c r="AFL61" s="18"/>
      <c r="AFM61" s="18"/>
      <c r="AFN61" s="18"/>
      <c r="AFO61" s="18"/>
      <c r="AFP61" s="18"/>
      <c r="AFQ61" s="18"/>
      <c r="AFR61" s="18"/>
      <c r="AFS61" s="18"/>
      <c r="AFT61" s="18"/>
      <c r="AFU61" s="18"/>
      <c r="AFV61" s="18"/>
      <c r="AFW61" s="18"/>
      <c r="AFX61" s="18"/>
      <c r="AFY61" s="18"/>
      <c r="AFZ61" s="18"/>
      <c r="AGA61" s="18"/>
      <c r="AGB61" s="18"/>
      <c r="AGC61" s="18"/>
      <c r="AGD61" s="18"/>
      <c r="AGE61" s="18"/>
      <c r="AGF61" s="18"/>
      <c r="AGG61" s="18"/>
      <c r="AGH61" s="18"/>
      <c r="AGI61" s="18"/>
      <c r="AGJ61" s="18"/>
      <c r="AGK61" s="18"/>
      <c r="AGL61" s="18"/>
      <c r="AGM61" s="18"/>
      <c r="AGN61" s="18"/>
      <c r="AGO61" s="18"/>
      <c r="AGP61" s="18"/>
      <c r="AGQ61" s="18"/>
      <c r="AGR61" s="18"/>
      <c r="AGS61" s="18"/>
      <c r="AGT61" s="18"/>
      <c r="AGU61" s="18"/>
      <c r="AGV61" s="18"/>
      <c r="AGW61" s="18"/>
      <c r="AGX61" s="18"/>
      <c r="AGY61" s="18"/>
      <c r="AGZ61" s="18"/>
      <c r="AHA61" s="18"/>
      <c r="AHB61" s="18"/>
      <c r="AHC61" s="18"/>
      <c r="AHD61" s="18"/>
      <c r="AHE61" s="18"/>
      <c r="AHF61" s="18"/>
      <c r="AHG61" s="18"/>
      <c r="AHH61" s="18"/>
      <c r="AHI61" s="18"/>
      <c r="AHJ61" s="18"/>
      <c r="AHK61" s="18"/>
      <c r="AHL61" s="18"/>
      <c r="AHM61" s="18"/>
      <c r="AHN61" s="18"/>
      <c r="AHO61" s="18"/>
      <c r="AHP61" s="18"/>
      <c r="AHQ61" s="18"/>
      <c r="AHR61" s="18"/>
      <c r="AHS61" s="18"/>
      <c r="AHT61" s="18"/>
      <c r="AHU61" s="18"/>
      <c r="AHV61" s="18"/>
      <c r="AHW61" s="18"/>
      <c r="AHX61" s="18"/>
      <c r="AHY61" s="18"/>
      <c r="AHZ61" s="18"/>
      <c r="AIA61" s="18"/>
      <c r="AIB61" s="18"/>
      <c r="AIC61" s="18"/>
      <c r="AID61" s="18"/>
      <c r="AIE61" s="18"/>
      <c r="AIF61" s="18"/>
      <c r="AIG61" s="18"/>
      <c r="AIH61" s="18"/>
      <c r="AII61" s="18"/>
      <c r="AIJ61" s="18"/>
      <c r="AIK61" s="18"/>
      <c r="AIL61" s="18"/>
      <c r="AIM61" s="18"/>
      <c r="AIN61" s="18"/>
      <c r="AIO61" s="18"/>
      <c r="AIP61" s="18"/>
      <c r="AIQ61" s="18"/>
      <c r="AIR61" s="18"/>
      <c r="AIS61" s="18"/>
      <c r="AIT61" s="18"/>
      <c r="AIU61" s="18"/>
      <c r="AIV61" s="18"/>
      <c r="AIW61" s="18"/>
      <c r="AIX61" s="18"/>
      <c r="AIY61" s="18"/>
      <c r="AIZ61" s="18"/>
      <c r="AJA61" s="18"/>
      <c r="AJB61" s="18"/>
      <c r="AJC61" s="18"/>
      <c r="AJD61" s="18"/>
      <c r="AJE61" s="18"/>
      <c r="AJF61" s="18"/>
      <c r="AJG61" s="18"/>
      <c r="AJH61" s="18"/>
      <c r="AJI61" s="18"/>
      <c r="AJJ61" s="18"/>
      <c r="AJK61" s="18"/>
      <c r="AJL61" s="18"/>
      <c r="AJM61" s="18"/>
      <c r="AJN61" s="18"/>
      <c r="AJO61" s="18"/>
      <c r="AJP61" s="18"/>
      <c r="AJQ61" s="18"/>
      <c r="AJR61" s="18"/>
      <c r="AJS61" s="18"/>
      <c r="AJT61" s="18"/>
      <c r="AJU61" s="18"/>
      <c r="AJV61" s="18"/>
      <c r="AJW61" s="18"/>
      <c r="AJX61" s="18"/>
      <c r="AJY61" s="18"/>
      <c r="AJZ61" s="18"/>
      <c r="AKA61" s="18"/>
      <c r="AKB61" s="18"/>
      <c r="AKC61" s="18"/>
      <c r="AKD61" s="18"/>
      <c r="AKE61" s="18"/>
      <c r="AKF61" s="18"/>
      <c r="AKG61" s="18"/>
      <c r="AKH61" s="18"/>
      <c r="AKI61" s="18"/>
      <c r="AKJ61" s="18"/>
      <c r="AKK61" s="18"/>
      <c r="AKL61" s="18"/>
      <c r="AKM61" s="18"/>
      <c r="AKN61" s="18"/>
      <c r="AKO61" s="18"/>
      <c r="AKP61" s="18"/>
      <c r="AKQ61" s="18"/>
      <c r="AKR61" s="18"/>
      <c r="AKS61" s="18"/>
      <c r="AKT61" s="18"/>
      <c r="AKU61" s="18"/>
      <c r="AKV61" s="18"/>
      <c r="AKW61" s="18"/>
      <c r="AKX61" s="18"/>
      <c r="AKY61" s="18"/>
      <c r="AKZ61" s="18"/>
      <c r="ALA61" s="18"/>
      <c r="ALB61" s="18"/>
      <c r="ALC61" s="18"/>
      <c r="ALD61" s="18"/>
      <c r="ALE61" s="18"/>
      <c r="ALF61" s="18"/>
      <c r="ALG61" s="18"/>
      <c r="ALH61" s="18"/>
      <c r="ALI61" s="18"/>
      <c r="ALJ61" s="18"/>
      <c r="ALK61" s="18"/>
      <c r="ALL61" s="18"/>
      <c r="ALM61" s="18"/>
      <c r="ALN61" s="18"/>
      <c r="ALO61" s="18"/>
      <c r="ALP61" s="18"/>
      <c r="ALQ61" s="18"/>
      <c r="ALR61" s="18"/>
      <c r="ALS61" s="18"/>
      <c r="ALT61" s="18"/>
      <c r="ALU61" s="18"/>
      <c r="ALV61" s="18"/>
      <c r="ALW61" s="18"/>
      <c r="ALX61" s="18"/>
      <c r="ALY61" s="18"/>
      <c r="ALZ61" s="18"/>
      <c r="AMA61" s="18"/>
      <c r="AMB61" s="18"/>
      <c r="AMC61" s="18"/>
      <c r="AMD61" s="18"/>
      <c r="AME61" s="18"/>
      <c r="AMF61" s="18"/>
      <c r="AMG61" s="18"/>
      <c r="AMH61" s="18"/>
      <c r="AMI61" s="18"/>
      <c r="AMJ61" s="18"/>
      <c r="AMK61" s="18"/>
    </row>
    <row r="62" spans="1:1025" s="19" customFormat="1" ht="26.25" customHeight="1">
      <c r="A62" s="124" t="s">
        <v>82</v>
      </c>
      <c r="B62" s="297" t="s">
        <v>361</v>
      </c>
      <c r="C62" s="297"/>
      <c r="D62" s="297"/>
      <c r="E62" s="297"/>
      <c r="F62" s="297"/>
      <c r="G62" s="297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  <c r="AFG62" s="18"/>
      <c r="AFH62" s="18"/>
      <c r="AFI62" s="18"/>
      <c r="AFJ62" s="18"/>
      <c r="AFK62" s="18"/>
      <c r="AFL62" s="18"/>
      <c r="AFM62" s="18"/>
      <c r="AFN62" s="18"/>
      <c r="AFO62" s="18"/>
      <c r="AFP62" s="18"/>
      <c r="AFQ62" s="18"/>
      <c r="AFR62" s="18"/>
      <c r="AFS62" s="18"/>
      <c r="AFT62" s="18"/>
      <c r="AFU62" s="18"/>
      <c r="AFV62" s="18"/>
      <c r="AFW62" s="18"/>
      <c r="AFX62" s="18"/>
      <c r="AFY62" s="18"/>
      <c r="AFZ62" s="18"/>
      <c r="AGA62" s="18"/>
      <c r="AGB62" s="18"/>
      <c r="AGC62" s="18"/>
      <c r="AGD62" s="18"/>
      <c r="AGE62" s="18"/>
      <c r="AGF62" s="18"/>
      <c r="AGG62" s="18"/>
      <c r="AGH62" s="18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  <c r="AMK62" s="18"/>
    </row>
    <row r="63" spans="1:1025" s="19" customFormat="1">
      <c r="A63" s="201"/>
      <c r="B63" s="202"/>
      <c r="C63" s="202"/>
      <c r="D63" s="202"/>
      <c r="E63" s="202"/>
      <c r="F63" s="202"/>
      <c r="G63" s="202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  <c r="WJ63" s="18"/>
      <c r="WK63" s="18"/>
      <c r="WL63" s="18"/>
      <c r="WM63" s="18"/>
      <c r="WN63" s="18"/>
      <c r="WO63" s="18"/>
      <c r="WP63" s="18"/>
      <c r="WQ63" s="18"/>
      <c r="WR63" s="18"/>
      <c r="WS63" s="18"/>
      <c r="WT63" s="18"/>
      <c r="WU63" s="18"/>
      <c r="WV63" s="18"/>
      <c r="WW63" s="18"/>
      <c r="WX63" s="18"/>
      <c r="WY63" s="18"/>
      <c r="WZ63" s="18"/>
      <c r="XA63" s="18"/>
      <c r="XB63" s="18"/>
      <c r="XC63" s="18"/>
      <c r="XD63" s="18"/>
      <c r="XE63" s="18"/>
      <c r="XF63" s="18"/>
      <c r="XG63" s="18"/>
      <c r="XH63" s="18"/>
      <c r="XI63" s="18"/>
      <c r="XJ63" s="18"/>
      <c r="XK63" s="18"/>
      <c r="XL63" s="18"/>
      <c r="XM63" s="18"/>
      <c r="XN63" s="18"/>
      <c r="XO63" s="18"/>
      <c r="XP63" s="18"/>
      <c r="XQ63" s="18"/>
      <c r="XR63" s="18"/>
      <c r="XS63" s="18"/>
      <c r="XT63" s="18"/>
      <c r="XU63" s="18"/>
      <c r="XV63" s="18"/>
      <c r="XW63" s="18"/>
      <c r="XX63" s="18"/>
      <c r="XY63" s="18"/>
      <c r="XZ63" s="18"/>
      <c r="YA63" s="18"/>
      <c r="YB63" s="18"/>
      <c r="YC63" s="18"/>
      <c r="YD63" s="18"/>
      <c r="YE63" s="18"/>
      <c r="YF63" s="18"/>
      <c r="YG63" s="18"/>
      <c r="YH63" s="18"/>
      <c r="YI63" s="18"/>
      <c r="YJ63" s="18"/>
      <c r="YK63" s="18"/>
      <c r="YL63" s="18"/>
      <c r="YM63" s="18"/>
      <c r="YN63" s="18"/>
      <c r="YO63" s="18"/>
      <c r="YP63" s="18"/>
      <c r="YQ63" s="18"/>
      <c r="YR63" s="18"/>
      <c r="YS63" s="18"/>
      <c r="YT63" s="18"/>
      <c r="YU63" s="18"/>
      <c r="YV63" s="18"/>
      <c r="YW63" s="18"/>
      <c r="YX63" s="18"/>
      <c r="YY63" s="18"/>
      <c r="YZ63" s="18"/>
      <c r="ZA63" s="18"/>
      <c r="ZB63" s="18"/>
      <c r="ZC63" s="18"/>
      <c r="ZD63" s="18"/>
      <c r="ZE63" s="18"/>
      <c r="ZF63" s="18"/>
      <c r="ZG63" s="18"/>
      <c r="ZH63" s="18"/>
      <c r="ZI63" s="18"/>
      <c r="ZJ63" s="18"/>
      <c r="ZK63" s="18"/>
      <c r="ZL63" s="18"/>
      <c r="ZM63" s="18"/>
      <c r="ZN63" s="18"/>
      <c r="ZO63" s="18"/>
      <c r="ZP63" s="18"/>
      <c r="ZQ63" s="18"/>
      <c r="ZR63" s="18"/>
      <c r="ZS63" s="18"/>
      <c r="ZT63" s="18"/>
      <c r="ZU63" s="18"/>
      <c r="ZV63" s="18"/>
      <c r="ZW63" s="18"/>
      <c r="ZX63" s="18"/>
      <c r="ZY63" s="18"/>
      <c r="ZZ63" s="18"/>
      <c r="AAA63" s="18"/>
      <c r="AAB63" s="18"/>
      <c r="AAC63" s="18"/>
      <c r="AAD63" s="18"/>
      <c r="AAE63" s="18"/>
      <c r="AAF63" s="18"/>
      <c r="AAG63" s="18"/>
      <c r="AAH63" s="18"/>
      <c r="AAI63" s="18"/>
      <c r="AAJ63" s="18"/>
      <c r="AAK63" s="18"/>
      <c r="AAL63" s="18"/>
      <c r="AAM63" s="18"/>
      <c r="AAN63" s="18"/>
      <c r="AAO63" s="18"/>
      <c r="AAP63" s="18"/>
      <c r="AAQ63" s="18"/>
      <c r="AAR63" s="18"/>
      <c r="AAS63" s="18"/>
      <c r="AAT63" s="18"/>
      <c r="AAU63" s="18"/>
      <c r="AAV63" s="18"/>
      <c r="AAW63" s="18"/>
      <c r="AAX63" s="18"/>
      <c r="AAY63" s="18"/>
      <c r="AAZ63" s="18"/>
      <c r="ABA63" s="18"/>
      <c r="ABB63" s="18"/>
      <c r="ABC63" s="18"/>
      <c r="ABD63" s="18"/>
      <c r="ABE63" s="18"/>
      <c r="ABF63" s="18"/>
      <c r="ABG63" s="18"/>
      <c r="ABH63" s="18"/>
      <c r="ABI63" s="18"/>
      <c r="ABJ63" s="18"/>
      <c r="ABK63" s="18"/>
      <c r="ABL63" s="18"/>
      <c r="ABM63" s="18"/>
      <c r="ABN63" s="18"/>
      <c r="ABO63" s="18"/>
      <c r="ABP63" s="18"/>
      <c r="ABQ63" s="18"/>
      <c r="ABR63" s="18"/>
      <c r="ABS63" s="18"/>
      <c r="ABT63" s="18"/>
      <c r="ABU63" s="18"/>
      <c r="ABV63" s="18"/>
      <c r="ABW63" s="18"/>
      <c r="ABX63" s="18"/>
      <c r="ABY63" s="18"/>
      <c r="ABZ63" s="18"/>
      <c r="ACA63" s="18"/>
      <c r="ACB63" s="18"/>
      <c r="ACC63" s="18"/>
      <c r="ACD63" s="18"/>
      <c r="ACE63" s="18"/>
      <c r="ACF63" s="18"/>
      <c r="ACG63" s="18"/>
      <c r="ACH63" s="18"/>
      <c r="ACI63" s="18"/>
      <c r="ACJ63" s="18"/>
      <c r="ACK63" s="18"/>
      <c r="ACL63" s="18"/>
      <c r="ACM63" s="18"/>
      <c r="ACN63" s="18"/>
      <c r="ACO63" s="18"/>
      <c r="ACP63" s="18"/>
      <c r="ACQ63" s="18"/>
      <c r="ACR63" s="18"/>
      <c r="ACS63" s="18"/>
      <c r="ACT63" s="18"/>
      <c r="ACU63" s="18"/>
      <c r="ACV63" s="18"/>
      <c r="ACW63" s="18"/>
      <c r="ACX63" s="18"/>
      <c r="ACY63" s="18"/>
      <c r="ACZ63" s="18"/>
      <c r="ADA63" s="18"/>
      <c r="ADB63" s="18"/>
      <c r="ADC63" s="18"/>
      <c r="ADD63" s="18"/>
      <c r="ADE63" s="18"/>
      <c r="ADF63" s="18"/>
      <c r="ADG63" s="18"/>
      <c r="ADH63" s="18"/>
      <c r="ADI63" s="18"/>
      <c r="ADJ63" s="18"/>
      <c r="ADK63" s="18"/>
      <c r="ADL63" s="18"/>
      <c r="ADM63" s="18"/>
      <c r="ADN63" s="18"/>
      <c r="ADO63" s="18"/>
      <c r="ADP63" s="18"/>
      <c r="ADQ63" s="18"/>
      <c r="ADR63" s="18"/>
      <c r="ADS63" s="18"/>
      <c r="ADT63" s="18"/>
      <c r="ADU63" s="18"/>
      <c r="ADV63" s="18"/>
      <c r="ADW63" s="18"/>
      <c r="ADX63" s="18"/>
      <c r="ADY63" s="18"/>
      <c r="ADZ63" s="18"/>
      <c r="AEA63" s="18"/>
      <c r="AEB63" s="18"/>
      <c r="AEC63" s="18"/>
      <c r="AED63" s="18"/>
      <c r="AEE63" s="18"/>
      <c r="AEF63" s="18"/>
      <c r="AEG63" s="18"/>
      <c r="AEH63" s="18"/>
      <c r="AEI63" s="18"/>
      <c r="AEJ63" s="18"/>
      <c r="AEK63" s="18"/>
      <c r="AEL63" s="18"/>
      <c r="AEM63" s="18"/>
      <c r="AEN63" s="18"/>
      <c r="AEO63" s="18"/>
      <c r="AEP63" s="18"/>
      <c r="AEQ63" s="18"/>
      <c r="AER63" s="18"/>
      <c r="AES63" s="18"/>
      <c r="AET63" s="18"/>
      <c r="AEU63" s="18"/>
      <c r="AEV63" s="18"/>
      <c r="AEW63" s="18"/>
      <c r="AEX63" s="18"/>
      <c r="AEY63" s="18"/>
      <c r="AEZ63" s="18"/>
      <c r="AFA63" s="18"/>
      <c r="AFB63" s="18"/>
      <c r="AFC63" s="18"/>
      <c r="AFD63" s="18"/>
      <c r="AFE63" s="18"/>
      <c r="AFF63" s="18"/>
      <c r="AFG63" s="18"/>
      <c r="AFH63" s="18"/>
      <c r="AFI63" s="18"/>
      <c r="AFJ63" s="18"/>
      <c r="AFK63" s="18"/>
      <c r="AFL63" s="18"/>
      <c r="AFM63" s="18"/>
      <c r="AFN63" s="18"/>
      <c r="AFO63" s="18"/>
      <c r="AFP63" s="18"/>
      <c r="AFQ63" s="18"/>
      <c r="AFR63" s="18"/>
      <c r="AFS63" s="18"/>
      <c r="AFT63" s="18"/>
      <c r="AFU63" s="18"/>
      <c r="AFV63" s="18"/>
      <c r="AFW63" s="18"/>
      <c r="AFX63" s="18"/>
      <c r="AFY63" s="18"/>
      <c r="AFZ63" s="18"/>
      <c r="AGA63" s="18"/>
      <c r="AGB63" s="18"/>
      <c r="AGC63" s="18"/>
      <c r="AGD63" s="18"/>
      <c r="AGE63" s="18"/>
      <c r="AGF63" s="18"/>
      <c r="AGG63" s="18"/>
      <c r="AGH63" s="18"/>
      <c r="AGI63" s="18"/>
      <c r="AGJ63" s="18"/>
      <c r="AGK63" s="18"/>
      <c r="AGL63" s="18"/>
      <c r="AGM63" s="18"/>
      <c r="AGN63" s="18"/>
      <c r="AGO63" s="18"/>
      <c r="AGP63" s="18"/>
      <c r="AGQ63" s="18"/>
      <c r="AGR63" s="18"/>
      <c r="AGS63" s="18"/>
      <c r="AGT63" s="18"/>
      <c r="AGU63" s="18"/>
      <c r="AGV63" s="18"/>
      <c r="AGW63" s="18"/>
      <c r="AGX63" s="18"/>
      <c r="AGY63" s="18"/>
      <c r="AGZ63" s="18"/>
      <c r="AHA63" s="18"/>
      <c r="AHB63" s="18"/>
      <c r="AHC63" s="18"/>
      <c r="AHD63" s="18"/>
      <c r="AHE63" s="18"/>
      <c r="AHF63" s="18"/>
      <c r="AHG63" s="18"/>
      <c r="AHH63" s="18"/>
      <c r="AHI63" s="18"/>
      <c r="AHJ63" s="18"/>
      <c r="AHK63" s="18"/>
      <c r="AHL63" s="18"/>
      <c r="AHM63" s="18"/>
      <c r="AHN63" s="18"/>
      <c r="AHO63" s="18"/>
      <c r="AHP63" s="18"/>
      <c r="AHQ63" s="18"/>
      <c r="AHR63" s="18"/>
      <c r="AHS63" s="18"/>
      <c r="AHT63" s="18"/>
      <c r="AHU63" s="18"/>
      <c r="AHV63" s="18"/>
      <c r="AHW63" s="18"/>
      <c r="AHX63" s="18"/>
      <c r="AHY63" s="18"/>
      <c r="AHZ63" s="18"/>
      <c r="AIA63" s="18"/>
      <c r="AIB63" s="18"/>
      <c r="AIC63" s="18"/>
      <c r="AID63" s="18"/>
      <c r="AIE63" s="18"/>
      <c r="AIF63" s="18"/>
      <c r="AIG63" s="18"/>
      <c r="AIH63" s="18"/>
      <c r="AII63" s="18"/>
      <c r="AIJ63" s="18"/>
      <c r="AIK63" s="18"/>
      <c r="AIL63" s="18"/>
      <c r="AIM63" s="18"/>
      <c r="AIN63" s="18"/>
      <c r="AIO63" s="18"/>
      <c r="AIP63" s="18"/>
      <c r="AIQ63" s="18"/>
      <c r="AIR63" s="18"/>
      <c r="AIS63" s="18"/>
      <c r="AIT63" s="18"/>
      <c r="AIU63" s="18"/>
      <c r="AIV63" s="18"/>
      <c r="AIW63" s="18"/>
      <c r="AIX63" s="18"/>
      <c r="AIY63" s="18"/>
      <c r="AIZ63" s="18"/>
      <c r="AJA63" s="18"/>
      <c r="AJB63" s="18"/>
      <c r="AJC63" s="18"/>
      <c r="AJD63" s="18"/>
      <c r="AJE63" s="18"/>
      <c r="AJF63" s="18"/>
      <c r="AJG63" s="18"/>
      <c r="AJH63" s="18"/>
      <c r="AJI63" s="18"/>
      <c r="AJJ63" s="18"/>
      <c r="AJK63" s="18"/>
      <c r="AJL63" s="18"/>
      <c r="AJM63" s="18"/>
      <c r="AJN63" s="18"/>
      <c r="AJO63" s="18"/>
      <c r="AJP63" s="18"/>
      <c r="AJQ63" s="18"/>
      <c r="AJR63" s="18"/>
      <c r="AJS63" s="18"/>
      <c r="AJT63" s="18"/>
      <c r="AJU63" s="18"/>
      <c r="AJV63" s="18"/>
      <c r="AJW63" s="18"/>
      <c r="AJX63" s="18"/>
      <c r="AJY63" s="18"/>
      <c r="AJZ63" s="18"/>
      <c r="AKA63" s="18"/>
      <c r="AKB63" s="18"/>
      <c r="AKC63" s="18"/>
      <c r="AKD63" s="18"/>
      <c r="AKE63" s="18"/>
      <c r="AKF63" s="18"/>
      <c r="AKG63" s="18"/>
      <c r="AKH63" s="18"/>
      <c r="AKI63" s="18"/>
      <c r="AKJ63" s="18"/>
      <c r="AKK63" s="18"/>
      <c r="AKL63" s="18"/>
      <c r="AKM63" s="18"/>
      <c r="AKN63" s="18"/>
      <c r="AKO63" s="18"/>
      <c r="AKP63" s="18"/>
      <c r="AKQ63" s="18"/>
      <c r="AKR63" s="18"/>
      <c r="AKS63" s="18"/>
      <c r="AKT63" s="18"/>
      <c r="AKU63" s="18"/>
      <c r="AKV63" s="18"/>
      <c r="AKW63" s="18"/>
      <c r="AKX63" s="18"/>
      <c r="AKY63" s="18"/>
      <c r="AKZ63" s="18"/>
      <c r="ALA63" s="18"/>
      <c r="ALB63" s="18"/>
      <c r="ALC63" s="18"/>
      <c r="ALD63" s="18"/>
      <c r="ALE63" s="18"/>
      <c r="ALF63" s="18"/>
      <c r="ALG63" s="18"/>
      <c r="ALH63" s="18"/>
      <c r="ALI63" s="18"/>
      <c r="ALJ63" s="18"/>
      <c r="ALK63" s="18"/>
      <c r="ALL63" s="18"/>
      <c r="ALM63" s="18"/>
      <c r="ALN63" s="18"/>
      <c r="ALO63" s="18"/>
      <c r="ALP63" s="18"/>
      <c r="ALQ63" s="18"/>
      <c r="ALR63" s="18"/>
      <c r="ALS63" s="18"/>
      <c r="ALT63" s="18"/>
      <c r="ALU63" s="18"/>
      <c r="ALV63" s="18"/>
      <c r="ALW63" s="18"/>
      <c r="ALX63" s="18"/>
      <c r="ALY63" s="18"/>
      <c r="ALZ63" s="18"/>
      <c r="AMA63" s="18"/>
      <c r="AMB63" s="18"/>
      <c r="AMC63" s="18"/>
      <c r="AMD63" s="18"/>
      <c r="AME63" s="18"/>
      <c r="AMF63" s="18"/>
      <c r="AMG63" s="18"/>
      <c r="AMH63" s="18"/>
      <c r="AMI63" s="18"/>
      <c r="AMJ63" s="18"/>
      <c r="AMK63" s="18"/>
    </row>
    <row r="64" spans="1:1025">
      <c r="A64" s="197"/>
      <c r="B64" s="197"/>
      <c r="C64" s="197"/>
      <c r="D64" s="203"/>
      <c r="E64" s="204"/>
      <c r="F64" s="204"/>
      <c r="G64" s="204"/>
      <c r="H64" s="3"/>
    </row>
    <row r="65" spans="1:1025" ht="24.75" customHeight="1">
      <c r="A65" s="44" t="s">
        <v>38</v>
      </c>
      <c r="B65" s="280" t="s">
        <v>237</v>
      </c>
      <c r="C65" s="280"/>
      <c r="D65" s="280"/>
      <c r="E65" s="280"/>
      <c r="F65" s="280"/>
      <c r="G65" s="280"/>
      <c r="H65" s="3"/>
    </row>
    <row r="66" spans="1:1025" ht="15" customHeight="1">
      <c r="A66" s="205"/>
      <c r="B66" s="309" t="s">
        <v>84</v>
      </c>
      <c r="C66" s="309"/>
      <c r="D66" s="309"/>
      <c r="E66" s="283" t="s">
        <v>20</v>
      </c>
      <c r="F66" s="284"/>
      <c r="G66" s="206" t="s">
        <v>18</v>
      </c>
      <c r="H66" s="3"/>
    </row>
    <row r="67" spans="1:1025" s="17" customFormat="1" ht="15" customHeight="1">
      <c r="A67" s="169" t="s">
        <v>8</v>
      </c>
      <c r="B67" s="285" t="s">
        <v>28</v>
      </c>
      <c r="C67" s="285"/>
      <c r="D67" s="285"/>
      <c r="E67" s="281">
        <v>0.2</v>
      </c>
      <c r="F67" s="282"/>
      <c r="G67" s="207">
        <f>ROUND((G48+G61)*E67,2)</f>
        <v>878.75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 s="17" customFormat="1" ht="15" customHeight="1">
      <c r="A68" s="169" t="s">
        <v>10</v>
      </c>
      <c r="B68" s="285" t="s">
        <v>39</v>
      </c>
      <c r="C68" s="285"/>
      <c r="D68" s="285"/>
      <c r="E68" s="286">
        <v>2.5000000000000001E-2</v>
      </c>
      <c r="F68" s="287"/>
      <c r="G68" s="207">
        <f>ROUND((G48+G61)*E68,2)</f>
        <v>109.84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 s="17" customFormat="1" ht="15" customHeight="1">
      <c r="A69" s="169" t="s">
        <v>12</v>
      </c>
      <c r="B69" s="285" t="s">
        <v>91</v>
      </c>
      <c r="C69" s="285"/>
      <c r="D69" s="285"/>
      <c r="E69" s="281">
        <f>ROUND((H70*I70),6)</f>
        <v>0.03</v>
      </c>
      <c r="F69" s="282"/>
      <c r="G69" s="207">
        <f>ROUND((G48+G61)*E69,2)</f>
        <v>131.81</v>
      </c>
      <c r="H69" s="173" t="s">
        <v>85</v>
      </c>
      <c r="I69" s="45" t="s">
        <v>86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7" customFormat="1" ht="15" customHeight="1">
      <c r="A70" s="169" t="s">
        <v>13</v>
      </c>
      <c r="B70" s="285" t="s">
        <v>40</v>
      </c>
      <c r="C70" s="285"/>
      <c r="D70" s="285"/>
      <c r="E70" s="286">
        <v>1.4999999999999999E-2</v>
      </c>
      <c r="F70" s="287"/>
      <c r="G70" s="207">
        <f>ROUND((G48+G61)*E70,2)</f>
        <v>65.91</v>
      </c>
      <c r="H70" s="174">
        <v>0.03</v>
      </c>
      <c r="I70" s="47">
        <v>1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</row>
    <row r="71" spans="1:1025" s="17" customFormat="1" ht="13.5" customHeight="1">
      <c r="A71" s="169" t="s">
        <v>22</v>
      </c>
      <c r="B71" s="285" t="s">
        <v>41</v>
      </c>
      <c r="C71" s="285"/>
      <c r="D71" s="285"/>
      <c r="E71" s="286">
        <v>0.01</v>
      </c>
      <c r="F71" s="287"/>
      <c r="G71" s="207">
        <f>ROUND((G48+G61)*E71,2)</f>
        <v>43.94</v>
      </c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</row>
    <row r="72" spans="1:1025" s="17" customFormat="1" ht="15" customHeight="1">
      <c r="A72" s="169" t="s">
        <v>23</v>
      </c>
      <c r="B72" s="285" t="s">
        <v>29</v>
      </c>
      <c r="C72" s="285"/>
      <c r="D72" s="285"/>
      <c r="E72" s="286">
        <v>6.0000000000000001E-3</v>
      </c>
      <c r="F72" s="287"/>
      <c r="G72" s="207">
        <f>ROUND((G48+G61)*E72,2)</f>
        <v>26.36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</row>
    <row r="73" spans="1:1025" s="17" customFormat="1" ht="15" customHeight="1">
      <c r="A73" s="169" t="s">
        <v>24</v>
      </c>
      <c r="B73" s="285" t="s">
        <v>42</v>
      </c>
      <c r="C73" s="285"/>
      <c r="D73" s="285"/>
      <c r="E73" s="286">
        <v>2E-3</v>
      </c>
      <c r="F73" s="287"/>
      <c r="G73" s="207">
        <f>ROUND((G48+G61)*E73,2)</f>
        <v>8.7899999999999991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</row>
    <row r="74" spans="1:1025" s="17" customFormat="1" ht="15" customHeight="1">
      <c r="A74" s="169" t="s">
        <v>25</v>
      </c>
      <c r="B74" s="285" t="s">
        <v>43</v>
      </c>
      <c r="C74" s="285"/>
      <c r="D74" s="285"/>
      <c r="E74" s="286">
        <v>0.08</v>
      </c>
      <c r="F74" s="287"/>
      <c r="G74" s="207">
        <f>ROUND((G48+G61)*E74,2)</f>
        <v>351.5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 s="15" customFormat="1">
      <c r="A75" s="372" t="s">
        <v>87</v>
      </c>
      <c r="B75" s="321"/>
      <c r="C75" s="321"/>
      <c r="D75" s="321"/>
      <c r="E75" s="370">
        <f>SUM(E67:F74)</f>
        <v>0.36800000000000005</v>
      </c>
      <c r="F75" s="371"/>
      <c r="G75" s="208">
        <f>SUM(G67:G74)</f>
        <v>1616.9</v>
      </c>
      <c r="I75" s="46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3"/>
      <c r="QO75" s="13"/>
      <c r="QP75" s="13"/>
      <c r="QQ75" s="13"/>
      <c r="QR75" s="13"/>
      <c r="QS75" s="13"/>
      <c r="QT75" s="13"/>
      <c r="QU75" s="13"/>
      <c r="QV75" s="13"/>
      <c r="QW75" s="13"/>
      <c r="QX75" s="13"/>
      <c r="QY75" s="13"/>
      <c r="QZ75" s="13"/>
      <c r="RA75" s="13"/>
      <c r="RB75" s="13"/>
      <c r="RC75" s="13"/>
      <c r="RD75" s="13"/>
      <c r="RE75" s="13"/>
      <c r="RF75" s="13"/>
      <c r="RG75" s="13"/>
      <c r="RH75" s="13"/>
      <c r="RI75" s="13"/>
      <c r="RJ75" s="13"/>
      <c r="RK75" s="13"/>
      <c r="RL75" s="13"/>
      <c r="RM75" s="13"/>
      <c r="RN75" s="13"/>
      <c r="RO75" s="13"/>
      <c r="RP75" s="13"/>
      <c r="RQ75" s="13"/>
      <c r="RR75" s="13"/>
      <c r="RS75" s="13"/>
      <c r="RT75" s="13"/>
      <c r="RU75" s="13"/>
      <c r="RV75" s="13"/>
      <c r="RW75" s="13"/>
      <c r="RX75" s="13"/>
      <c r="RY75" s="13"/>
      <c r="RZ75" s="13"/>
      <c r="SA75" s="13"/>
      <c r="SB75" s="13"/>
      <c r="SC75" s="13"/>
      <c r="SD75" s="13"/>
      <c r="SE75" s="13"/>
      <c r="SF75" s="13"/>
      <c r="SG75" s="13"/>
      <c r="SH75" s="13"/>
      <c r="SI75" s="13"/>
      <c r="SJ75" s="13"/>
      <c r="SK75" s="13"/>
      <c r="SL75" s="13"/>
      <c r="SM75" s="13"/>
      <c r="SN75" s="13"/>
      <c r="SO75" s="13"/>
      <c r="SP75" s="13"/>
      <c r="SQ75" s="13"/>
      <c r="SR75" s="13"/>
      <c r="SS75" s="13"/>
      <c r="ST75" s="13"/>
      <c r="SU75" s="13"/>
      <c r="SV75" s="13"/>
      <c r="SW75" s="13"/>
      <c r="SX75" s="13"/>
      <c r="SY75" s="13"/>
      <c r="SZ75" s="13"/>
      <c r="TA75" s="13"/>
      <c r="TB75" s="13"/>
      <c r="TC75" s="13"/>
      <c r="TD75" s="13"/>
      <c r="TE75" s="13"/>
      <c r="TF75" s="13"/>
      <c r="TG75" s="13"/>
      <c r="TH75" s="13"/>
      <c r="TI75" s="13"/>
      <c r="TJ75" s="13"/>
      <c r="TK75" s="13"/>
      <c r="TL75" s="13"/>
      <c r="TM75" s="13"/>
      <c r="TN75" s="13"/>
      <c r="TO75" s="13"/>
      <c r="TP75" s="13"/>
      <c r="TQ75" s="13"/>
      <c r="TR75" s="13"/>
      <c r="TS75" s="13"/>
      <c r="TT75" s="13"/>
      <c r="TU75" s="13"/>
      <c r="TV75" s="13"/>
      <c r="TW75" s="13"/>
      <c r="TX75" s="13"/>
      <c r="TY75" s="13"/>
      <c r="TZ75" s="13"/>
      <c r="UA75" s="13"/>
      <c r="UB75" s="13"/>
      <c r="UC75" s="13"/>
      <c r="UD75" s="13"/>
      <c r="UE75" s="13"/>
      <c r="UF75" s="13"/>
      <c r="UG75" s="13"/>
      <c r="UH75" s="13"/>
      <c r="UI75" s="13"/>
      <c r="UJ75" s="13"/>
      <c r="UK75" s="13"/>
      <c r="UL75" s="13"/>
      <c r="UM75" s="13"/>
      <c r="UN75" s="13"/>
      <c r="UO75" s="13"/>
      <c r="UP75" s="13"/>
      <c r="UQ75" s="13"/>
      <c r="UR75" s="13"/>
      <c r="US75" s="13"/>
      <c r="UT75" s="13"/>
      <c r="UU75" s="13"/>
      <c r="UV75" s="13"/>
      <c r="UW75" s="13"/>
      <c r="UX75" s="13"/>
      <c r="UY75" s="13"/>
      <c r="UZ75" s="13"/>
      <c r="VA75" s="13"/>
      <c r="VB75" s="13"/>
      <c r="VC75" s="13"/>
      <c r="VD75" s="13"/>
      <c r="VE75" s="13"/>
      <c r="VF75" s="13"/>
      <c r="VG75" s="13"/>
      <c r="VH75" s="13"/>
      <c r="VI75" s="13"/>
      <c r="VJ75" s="13"/>
      <c r="VK75" s="13"/>
      <c r="VL75" s="13"/>
      <c r="VM75" s="13"/>
      <c r="VN75" s="13"/>
      <c r="VO75" s="13"/>
      <c r="VP75" s="13"/>
      <c r="VQ75" s="13"/>
      <c r="VR75" s="13"/>
      <c r="VS75" s="13"/>
      <c r="VT75" s="13"/>
      <c r="VU75" s="13"/>
      <c r="VV75" s="13"/>
      <c r="VW75" s="13"/>
      <c r="VX75" s="13"/>
      <c r="VY75" s="13"/>
      <c r="VZ75" s="13"/>
      <c r="WA75" s="13"/>
      <c r="WB75" s="13"/>
      <c r="WC75" s="13"/>
      <c r="WD75" s="13"/>
      <c r="WE75" s="13"/>
      <c r="WF75" s="13"/>
      <c r="WG75" s="13"/>
      <c r="WH75" s="13"/>
      <c r="WI75" s="13"/>
      <c r="WJ75" s="13"/>
      <c r="WK75" s="13"/>
      <c r="WL75" s="13"/>
      <c r="WM75" s="13"/>
      <c r="WN75" s="13"/>
      <c r="WO75" s="13"/>
      <c r="WP75" s="13"/>
      <c r="WQ75" s="13"/>
      <c r="WR75" s="13"/>
      <c r="WS75" s="13"/>
      <c r="WT75" s="13"/>
      <c r="WU75" s="13"/>
      <c r="WV75" s="13"/>
      <c r="WW75" s="13"/>
      <c r="WX75" s="13"/>
      <c r="WY75" s="13"/>
      <c r="WZ75" s="13"/>
      <c r="XA75" s="13"/>
      <c r="XB75" s="13"/>
      <c r="XC75" s="13"/>
      <c r="XD75" s="13"/>
      <c r="XE75" s="13"/>
      <c r="XF75" s="13"/>
      <c r="XG75" s="13"/>
      <c r="XH75" s="13"/>
      <c r="XI75" s="13"/>
      <c r="XJ75" s="13"/>
      <c r="XK75" s="13"/>
      <c r="XL75" s="13"/>
      <c r="XM75" s="13"/>
      <c r="XN75" s="13"/>
      <c r="XO75" s="13"/>
      <c r="XP75" s="13"/>
      <c r="XQ75" s="13"/>
      <c r="XR75" s="13"/>
      <c r="XS75" s="13"/>
      <c r="XT75" s="13"/>
      <c r="XU75" s="13"/>
      <c r="XV75" s="13"/>
      <c r="XW75" s="13"/>
      <c r="XX75" s="13"/>
      <c r="XY75" s="13"/>
      <c r="XZ75" s="13"/>
      <c r="YA75" s="13"/>
      <c r="YB75" s="13"/>
      <c r="YC75" s="13"/>
      <c r="YD75" s="13"/>
      <c r="YE75" s="13"/>
      <c r="YF75" s="13"/>
      <c r="YG75" s="13"/>
      <c r="YH75" s="13"/>
      <c r="YI75" s="13"/>
      <c r="YJ75" s="13"/>
      <c r="YK75" s="13"/>
      <c r="YL75" s="13"/>
      <c r="YM75" s="13"/>
      <c r="YN75" s="13"/>
      <c r="YO75" s="13"/>
      <c r="YP75" s="13"/>
      <c r="YQ75" s="13"/>
      <c r="YR75" s="13"/>
      <c r="YS75" s="13"/>
      <c r="YT75" s="13"/>
      <c r="YU75" s="13"/>
      <c r="YV75" s="13"/>
      <c r="YW75" s="13"/>
      <c r="YX75" s="13"/>
      <c r="YY75" s="13"/>
      <c r="YZ75" s="13"/>
      <c r="ZA75" s="13"/>
      <c r="ZB75" s="13"/>
      <c r="ZC75" s="13"/>
      <c r="ZD75" s="13"/>
      <c r="ZE75" s="13"/>
      <c r="ZF75" s="13"/>
      <c r="ZG75" s="13"/>
      <c r="ZH75" s="13"/>
      <c r="ZI75" s="13"/>
      <c r="ZJ75" s="13"/>
      <c r="ZK75" s="13"/>
      <c r="ZL75" s="13"/>
      <c r="ZM75" s="13"/>
      <c r="ZN75" s="13"/>
      <c r="ZO75" s="13"/>
      <c r="ZP75" s="13"/>
      <c r="ZQ75" s="13"/>
      <c r="ZR75" s="13"/>
      <c r="ZS75" s="13"/>
      <c r="ZT75" s="13"/>
      <c r="ZU75" s="13"/>
      <c r="ZV75" s="13"/>
      <c r="ZW75" s="13"/>
      <c r="ZX75" s="13"/>
      <c r="ZY75" s="13"/>
      <c r="ZZ75" s="13"/>
      <c r="AAA75" s="13"/>
      <c r="AAB75" s="13"/>
      <c r="AAC75" s="13"/>
      <c r="AAD75" s="13"/>
      <c r="AAE75" s="13"/>
      <c r="AAF75" s="13"/>
      <c r="AAG75" s="13"/>
      <c r="AAH75" s="13"/>
      <c r="AAI75" s="13"/>
      <c r="AAJ75" s="13"/>
      <c r="AAK75" s="13"/>
      <c r="AAL75" s="13"/>
      <c r="AAM75" s="13"/>
      <c r="AAN75" s="13"/>
      <c r="AAO75" s="13"/>
      <c r="AAP75" s="13"/>
      <c r="AAQ75" s="13"/>
      <c r="AAR75" s="13"/>
      <c r="AAS75" s="13"/>
      <c r="AAT75" s="13"/>
      <c r="AAU75" s="13"/>
      <c r="AAV75" s="13"/>
      <c r="AAW75" s="13"/>
      <c r="AAX75" s="13"/>
      <c r="AAY75" s="13"/>
      <c r="AAZ75" s="13"/>
      <c r="ABA75" s="13"/>
      <c r="ABB75" s="13"/>
      <c r="ABC75" s="13"/>
      <c r="ABD75" s="13"/>
      <c r="ABE75" s="13"/>
      <c r="ABF75" s="13"/>
      <c r="ABG75" s="13"/>
      <c r="ABH75" s="13"/>
      <c r="ABI75" s="13"/>
      <c r="ABJ75" s="13"/>
      <c r="ABK75" s="13"/>
      <c r="ABL75" s="13"/>
      <c r="ABM75" s="13"/>
      <c r="ABN75" s="13"/>
      <c r="ABO75" s="13"/>
      <c r="ABP75" s="13"/>
      <c r="ABQ75" s="13"/>
      <c r="ABR75" s="13"/>
      <c r="ABS75" s="13"/>
      <c r="ABT75" s="13"/>
      <c r="ABU75" s="13"/>
      <c r="ABV75" s="13"/>
      <c r="ABW75" s="13"/>
      <c r="ABX75" s="13"/>
      <c r="ABY75" s="13"/>
      <c r="ABZ75" s="13"/>
      <c r="ACA75" s="13"/>
      <c r="ACB75" s="13"/>
      <c r="ACC75" s="13"/>
      <c r="ACD75" s="13"/>
      <c r="ACE75" s="13"/>
      <c r="ACF75" s="13"/>
      <c r="ACG75" s="13"/>
      <c r="ACH75" s="13"/>
      <c r="ACI75" s="13"/>
      <c r="ACJ75" s="13"/>
      <c r="ACK75" s="13"/>
      <c r="ACL75" s="13"/>
      <c r="ACM75" s="13"/>
      <c r="ACN75" s="13"/>
      <c r="ACO75" s="13"/>
      <c r="ACP75" s="13"/>
      <c r="ACQ75" s="13"/>
      <c r="ACR75" s="13"/>
      <c r="ACS75" s="13"/>
      <c r="ACT75" s="13"/>
      <c r="ACU75" s="13"/>
      <c r="ACV75" s="13"/>
      <c r="ACW75" s="13"/>
      <c r="ACX75" s="13"/>
      <c r="ACY75" s="13"/>
      <c r="ACZ75" s="13"/>
      <c r="ADA75" s="13"/>
      <c r="ADB75" s="13"/>
      <c r="ADC75" s="13"/>
      <c r="ADD75" s="13"/>
      <c r="ADE75" s="13"/>
      <c r="ADF75" s="13"/>
      <c r="ADG75" s="13"/>
      <c r="ADH75" s="13"/>
      <c r="ADI75" s="13"/>
      <c r="ADJ75" s="13"/>
      <c r="ADK75" s="13"/>
      <c r="ADL75" s="13"/>
      <c r="ADM75" s="13"/>
      <c r="ADN75" s="13"/>
      <c r="ADO75" s="13"/>
      <c r="ADP75" s="13"/>
      <c r="ADQ75" s="13"/>
      <c r="ADR75" s="13"/>
      <c r="ADS75" s="13"/>
      <c r="ADT75" s="13"/>
      <c r="ADU75" s="13"/>
      <c r="ADV75" s="13"/>
      <c r="ADW75" s="13"/>
      <c r="ADX75" s="13"/>
      <c r="ADY75" s="13"/>
      <c r="ADZ75" s="13"/>
      <c r="AEA75" s="13"/>
      <c r="AEB75" s="13"/>
      <c r="AEC75" s="13"/>
      <c r="AED75" s="13"/>
      <c r="AEE75" s="13"/>
      <c r="AEF75" s="13"/>
      <c r="AEG75" s="13"/>
      <c r="AEH75" s="13"/>
      <c r="AEI75" s="13"/>
      <c r="AEJ75" s="13"/>
      <c r="AEK75" s="13"/>
      <c r="AEL75" s="13"/>
      <c r="AEM75" s="13"/>
      <c r="AEN75" s="13"/>
      <c r="AEO75" s="13"/>
      <c r="AEP75" s="13"/>
      <c r="AEQ75" s="13"/>
      <c r="AER75" s="13"/>
      <c r="AES75" s="13"/>
      <c r="AET75" s="13"/>
      <c r="AEU75" s="13"/>
      <c r="AEV75" s="13"/>
      <c r="AEW75" s="13"/>
      <c r="AEX75" s="13"/>
      <c r="AEY75" s="13"/>
      <c r="AEZ75" s="13"/>
      <c r="AFA75" s="13"/>
      <c r="AFB75" s="13"/>
      <c r="AFC75" s="13"/>
      <c r="AFD75" s="13"/>
      <c r="AFE75" s="13"/>
      <c r="AFF75" s="13"/>
      <c r="AFG75" s="13"/>
      <c r="AFH75" s="13"/>
      <c r="AFI75" s="13"/>
      <c r="AFJ75" s="13"/>
      <c r="AFK75" s="13"/>
      <c r="AFL75" s="13"/>
      <c r="AFM75" s="13"/>
      <c r="AFN75" s="13"/>
      <c r="AFO75" s="13"/>
      <c r="AFP75" s="13"/>
      <c r="AFQ75" s="13"/>
      <c r="AFR75" s="13"/>
      <c r="AFS75" s="13"/>
      <c r="AFT75" s="13"/>
      <c r="AFU75" s="13"/>
      <c r="AFV75" s="13"/>
      <c r="AFW75" s="13"/>
      <c r="AFX75" s="13"/>
      <c r="AFY75" s="13"/>
      <c r="AFZ75" s="13"/>
      <c r="AGA75" s="13"/>
      <c r="AGB75" s="13"/>
      <c r="AGC75" s="13"/>
      <c r="AGD75" s="13"/>
      <c r="AGE75" s="13"/>
      <c r="AGF75" s="13"/>
      <c r="AGG75" s="13"/>
      <c r="AGH75" s="13"/>
      <c r="AGI75" s="13"/>
      <c r="AGJ75" s="13"/>
      <c r="AGK75" s="13"/>
      <c r="AGL75" s="13"/>
      <c r="AGM75" s="13"/>
      <c r="AGN75" s="13"/>
      <c r="AGO75" s="13"/>
      <c r="AGP75" s="13"/>
      <c r="AGQ75" s="13"/>
      <c r="AGR75" s="13"/>
      <c r="AGS75" s="13"/>
      <c r="AGT75" s="13"/>
      <c r="AGU75" s="13"/>
      <c r="AGV75" s="13"/>
      <c r="AGW75" s="13"/>
      <c r="AGX75" s="13"/>
      <c r="AGY75" s="13"/>
      <c r="AGZ75" s="13"/>
      <c r="AHA75" s="13"/>
      <c r="AHB75" s="13"/>
      <c r="AHC75" s="13"/>
      <c r="AHD75" s="13"/>
      <c r="AHE75" s="13"/>
      <c r="AHF75" s="13"/>
      <c r="AHG75" s="13"/>
      <c r="AHH75" s="13"/>
      <c r="AHI75" s="13"/>
      <c r="AHJ75" s="13"/>
      <c r="AHK75" s="13"/>
      <c r="AHL75" s="13"/>
      <c r="AHM75" s="13"/>
      <c r="AHN75" s="13"/>
      <c r="AHO75" s="13"/>
      <c r="AHP75" s="13"/>
      <c r="AHQ75" s="13"/>
      <c r="AHR75" s="13"/>
      <c r="AHS75" s="13"/>
      <c r="AHT75" s="13"/>
      <c r="AHU75" s="13"/>
      <c r="AHV75" s="13"/>
      <c r="AHW75" s="13"/>
      <c r="AHX75" s="13"/>
      <c r="AHY75" s="13"/>
      <c r="AHZ75" s="13"/>
      <c r="AIA75" s="13"/>
      <c r="AIB75" s="13"/>
      <c r="AIC75" s="13"/>
      <c r="AID75" s="13"/>
      <c r="AIE75" s="13"/>
      <c r="AIF75" s="13"/>
      <c r="AIG75" s="13"/>
      <c r="AIH75" s="13"/>
      <c r="AII75" s="13"/>
      <c r="AIJ75" s="13"/>
      <c r="AIK75" s="13"/>
      <c r="AIL75" s="13"/>
      <c r="AIM75" s="13"/>
      <c r="AIN75" s="13"/>
      <c r="AIO75" s="13"/>
      <c r="AIP75" s="13"/>
      <c r="AIQ75" s="13"/>
      <c r="AIR75" s="13"/>
      <c r="AIS75" s="13"/>
      <c r="AIT75" s="13"/>
      <c r="AIU75" s="13"/>
      <c r="AIV75" s="13"/>
      <c r="AIW75" s="13"/>
      <c r="AIX75" s="13"/>
      <c r="AIY75" s="13"/>
      <c r="AIZ75" s="13"/>
      <c r="AJA75" s="13"/>
      <c r="AJB75" s="13"/>
      <c r="AJC75" s="13"/>
      <c r="AJD75" s="13"/>
      <c r="AJE75" s="13"/>
      <c r="AJF75" s="13"/>
      <c r="AJG75" s="13"/>
      <c r="AJH75" s="13"/>
      <c r="AJI75" s="13"/>
      <c r="AJJ75" s="13"/>
      <c r="AJK75" s="13"/>
      <c r="AJL75" s="13"/>
      <c r="AJM75" s="13"/>
      <c r="AJN75" s="13"/>
      <c r="AJO75" s="13"/>
      <c r="AJP75" s="13"/>
      <c r="AJQ75" s="13"/>
      <c r="AJR75" s="13"/>
      <c r="AJS75" s="13"/>
      <c r="AJT75" s="13"/>
      <c r="AJU75" s="13"/>
      <c r="AJV75" s="13"/>
      <c r="AJW75" s="13"/>
      <c r="AJX75" s="13"/>
      <c r="AJY75" s="13"/>
      <c r="AJZ75" s="13"/>
      <c r="AKA75" s="13"/>
      <c r="AKB75" s="13"/>
      <c r="AKC75" s="13"/>
      <c r="AKD75" s="13"/>
      <c r="AKE75" s="13"/>
      <c r="AKF75" s="13"/>
      <c r="AKG75" s="13"/>
      <c r="AKH75" s="13"/>
      <c r="AKI75" s="13"/>
      <c r="AKJ75" s="13"/>
      <c r="AKK75" s="13"/>
      <c r="AKL75" s="13"/>
      <c r="AKM75" s="13"/>
      <c r="AKN75" s="13"/>
      <c r="AKO75" s="13"/>
      <c r="AKP75" s="13"/>
      <c r="AKQ75" s="13"/>
      <c r="AKR75" s="13"/>
      <c r="AKS75" s="13"/>
      <c r="AKT75" s="13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C75" s="13"/>
      <c r="AMD75" s="13"/>
      <c r="AME75" s="13"/>
      <c r="AMF75" s="13"/>
      <c r="AMG75" s="13"/>
      <c r="AMH75" s="13"/>
      <c r="AMI75" s="13"/>
      <c r="AMJ75" s="13"/>
      <c r="AMK75" s="13"/>
    </row>
    <row r="76" spans="1:1025" s="15" customFormat="1">
      <c r="A76" s="125" t="s">
        <v>83</v>
      </c>
      <c r="B76" s="376" t="s">
        <v>292</v>
      </c>
      <c r="C76" s="376"/>
      <c r="D76" s="376"/>
      <c r="E76" s="376"/>
      <c r="F76" s="376"/>
      <c r="G76" s="376"/>
      <c r="I76" s="46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</row>
    <row r="77" spans="1:1025" s="15" customFormat="1">
      <c r="A77" s="125" t="s">
        <v>88</v>
      </c>
      <c r="B77" s="373" t="s">
        <v>293</v>
      </c>
      <c r="C77" s="373"/>
      <c r="D77" s="373"/>
      <c r="E77" s="373"/>
      <c r="F77" s="373"/>
      <c r="G77" s="373"/>
      <c r="I77" s="46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</row>
    <row r="78" spans="1:1025" s="15" customFormat="1">
      <c r="A78" s="209"/>
      <c r="B78" s="210"/>
      <c r="C78" s="210"/>
      <c r="D78" s="210"/>
      <c r="E78" s="210"/>
      <c r="F78" s="210"/>
      <c r="G78" s="210"/>
      <c r="I78" s="46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</row>
    <row r="79" spans="1:1025" s="15" customFormat="1">
      <c r="A79" s="209"/>
      <c r="B79" s="210"/>
      <c r="C79" s="210"/>
      <c r="D79" s="210"/>
      <c r="E79" s="210"/>
      <c r="F79" s="210"/>
      <c r="G79" s="210"/>
      <c r="I79" s="46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</row>
    <row r="80" spans="1:1025">
      <c r="A80" s="48" t="s">
        <v>44</v>
      </c>
      <c r="B80" s="374" t="s">
        <v>94</v>
      </c>
      <c r="C80" s="374"/>
      <c r="D80" s="374"/>
      <c r="E80" s="374"/>
      <c r="F80" s="374"/>
      <c r="G80" s="374"/>
      <c r="H80" s="3"/>
    </row>
    <row r="81" spans="1:1025">
      <c r="A81" s="133"/>
      <c r="B81" s="375" t="s">
        <v>94</v>
      </c>
      <c r="C81" s="375"/>
      <c r="D81" s="375"/>
      <c r="E81" s="375"/>
      <c r="F81" s="375"/>
      <c r="G81" s="251" t="s">
        <v>18</v>
      </c>
      <c r="H81" s="3"/>
    </row>
    <row r="82" spans="1:1025" s="24" customFormat="1" ht="31.5" customHeight="1">
      <c r="A82" s="378" t="s">
        <v>8</v>
      </c>
      <c r="B82" s="288" t="s">
        <v>95</v>
      </c>
      <c r="C82" s="276" t="s">
        <v>96</v>
      </c>
      <c r="D82" s="276"/>
      <c r="E82" s="291">
        <v>7.1</v>
      </c>
      <c r="F82" s="292"/>
      <c r="G82" s="354">
        <f>IF(ROUND((E82*E84*E83)-(G43*E85),2)&lt;0,0,ROUND((E82*E84*E83)-(G43*E85),2))</f>
        <v>245.95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23"/>
      <c r="QP82" s="23"/>
      <c r="QQ82" s="23"/>
      <c r="QR82" s="23"/>
      <c r="QS82" s="23"/>
      <c r="QT82" s="23"/>
      <c r="QU82" s="23"/>
      <c r="QV82" s="23"/>
      <c r="QW82" s="23"/>
      <c r="QX82" s="23"/>
      <c r="QY82" s="23"/>
      <c r="QZ82" s="23"/>
      <c r="RA82" s="23"/>
      <c r="RB82" s="23"/>
      <c r="RC82" s="23"/>
      <c r="RD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23"/>
      <c r="ZY82" s="23"/>
      <c r="ZZ82" s="23"/>
      <c r="AAA82" s="23"/>
      <c r="AAB82" s="23"/>
      <c r="AAC82" s="23"/>
      <c r="AAD82" s="23"/>
      <c r="AAE82" s="23"/>
      <c r="AAF82" s="23"/>
      <c r="AAG82" s="23"/>
      <c r="AAH82" s="23"/>
      <c r="AAI82" s="2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23"/>
      <c r="AAZ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JS82" s="23"/>
      <c r="AJT82" s="23"/>
      <c r="AJU82" s="23"/>
      <c r="AJV82" s="23"/>
      <c r="AJW82" s="23"/>
      <c r="AJX82" s="23"/>
      <c r="AJY82" s="23"/>
      <c r="AJZ82" s="23"/>
      <c r="AKA82" s="23"/>
      <c r="AKB82" s="23"/>
      <c r="AKC82" s="23"/>
      <c r="AKD82" s="23"/>
      <c r="AKE82" s="23"/>
      <c r="AKF82" s="23"/>
      <c r="AKG82" s="23"/>
      <c r="AKH82" s="23"/>
      <c r="AKI82" s="23"/>
      <c r="AKJ82" s="23"/>
      <c r="AKK82" s="23"/>
      <c r="AKL82" s="23"/>
      <c r="AKM82" s="23"/>
      <c r="AKN82" s="23"/>
      <c r="AKO82" s="23"/>
      <c r="AKP82" s="23"/>
      <c r="AKQ82" s="23"/>
      <c r="AKR82" s="23"/>
      <c r="AKS82" s="23"/>
      <c r="AKT82" s="23"/>
      <c r="AKU82" s="23"/>
      <c r="AKV82" s="23"/>
      <c r="AKW82" s="23"/>
      <c r="AKX82" s="23"/>
      <c r="AKY82" s="23"/>
      <c r="AKZ82" s="23"/>
      <c r="ALA82" s="23"/>
      <c r="ALB82" s="23"/>
      <c r="ALC82" s="23"/>
      <c r="ALD82" s="23"/>
      <c r="ALE82" s="23"/>
      <c r="ALF82" s="23"/>
      <c r="ALG82" s="23"/>
      <c r="ALH82" s="23"/>
      <c r="ALI82" s="23"/>
      <c r="ALJ82" s="23"/>
      <c r="ALK82" s="23"/>
      <c r="ALL82" s="23"/>
      <c r="ALM82" s="23"/>
      <c r="ALN82" s="23"/>
      <c r="ALO82" s="23"/>
      <c r="ALP82" s="23"/>
      <c r="ALQ82" s="23"/>
      <c r="ALR82" s="23"/>
      <c r="ALS82" s="23"/>
      <c r="ALT82" s="23"/>
      <c r="ALU82" s="23"/>
      <c r="ALV82" s="23"/>
      <c r="ALW82" s="23"/>
      <c r="ALX82" s="23"/>
      <c r="ALY82" s="23"/>
      <c r="ALZ82" s="23"/>
      <c r="AMA82" s="23"/>
      <c r="AMB82" s="23"/>
      <c r="AMC82" s="23"/>
      <c r="AMD82" s="23"/>
      <c r="AME82" s="23"/>
      <c r="AMF82" s="23"/>
      <c r="AMG82" s="23"/>
      <c r="AMH82" s="23"/>
      <c r="AMI82" s="23"/>
      <c r="AMJ82" s="23"/>
      <c r="AMK82" s="23"/>
    </row>
    <row r="83" spans="1:1025" s="24" customFormat="1" ht="23.25" customHeight="1">
      <c r="A83" s="378"/>
      <c r="B83" s="288"/>
      <c r="C83" s="276" t="s">
        <v>97</v>
      </c>
      <c r="D83" s="276"/>
      <c r="E83" s="293">
        <v>2</v>
      </c>
      <c r="F83" s="294"/>
      <c r="G83" s="354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  <c r="AMK83" s="23"/>
    </row>
    <row r="84" spans="1:1025" s="24" customFormat="1" ht="25.5" customHeight="1">
      <c r="A84" s="378"/>
      <c r="B84" s="288"/>
      <c r="C84" s="276" t="s">
        <v>98</v>
      </c>
      <c r="D84" s="276"/>
      <c r="E84" s="289">
        <v>30</v>
      </c>
      <c r="F84" s="290"/>
      <c r="G84" s="354"/>
      <c r="H84" s="25"/>
      <c r="I84" s="26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23"/>
      <c r="QP84" s="23"/>
      <c r="QQ84" s="23"/>
      <c r="QR84" s="23"/>
      <c r="QS84" s="23"/>
      <c r="QT84" s="23"/>
      <c r="QU84" s="23"/>
      <c r="QV84" s="23"/>
      <c r="QW84" s="23"/>
      <c r="QX84" s="23"/>
      <c r="QY84" s="23"/>
      <c r="QZ84" s="23"/>
      <c r="RA84" s="23"/>
      <c r="RB84" s="23"/>
      <c r="RC84" s="23"/>
      <c r="RD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23"/>
      <c r="ZY84" s="23"/>
      <c r="ZZ84" s="23"/>
      <c r="AAA84" s="23"/>
      <c r="AAB84" s="23"/>
      <c r="AAC84" s="23"/>
      <c r="AAD84" s="23"/>
      <c r="AAE84" s="23"/>
      <c r="AAF84" s="23"/>
      <c r="AAG84" s="23"/>
      <c r="AAH84" s="23"/>
      <c r="AAI84" s="2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23"/>
      <c r="AAZ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JS84" s="23"/>
      <c r="AJT84" s="23"/>
      <c r="AJU84" s="23"/>
      <c r="AJV84" s="23"/>
      <c r="AJW84" s="23"/>
      <c r="AJX84" s="23"/>
      <c r="AJY84" s="23"/>
      <c r="AJZ84" s="23"/>
      <c r="AKA84" s="23"/>
      <c r="AKB84" s="23"/>
      <c r="AKC84" s="23"/>
      <c r="AKD84" s="23"/>
      <c r="AKE84" s="23"/>
      <c r="AKF84" s="23"/>
      <c r="AKG84" s="23"/>
      <c r="AKH84" s="23"/>
      <c r="AKI84" s="23"/>
      <c r="AKJ84" s="23"/>
      <c r="AKK84" s="23"/>
      <c r="AKL84" s="23"/>
      <c r="AKM84" s="23"/>
      <c r="AKN84" s="23"/>
      <c r="AKO84" s="23"/>
      <c r="AKP84" s="23"/>
      <c r="AKQ84" s="23"/>
      <c r="AKR84" s="23"/>
      <c r="AKS84" s="23"/>
      <c r="AKT84" s="23"/>
      <c r="AKU84" s="23"/>
      <c r="AKV84" s="23"/>
      <c r="AKW84" s="23"/>
      <c r="AKX84" s="23"/>
      <c r="AKY84" s="23"/>
      <c r="AKZ84" s="23"/>
      <c r="ALA84" s="23"/>
      <c r="ALB84" s="23"/>
      <c r="ALC84" s="23"/>
      <c r="ALD84" s="23"/>
      <c r="ALE84" s="23"/>
      <c r="ALF84" s="23"/>
      <c r="ALG84" s="23"/>
      <c r="ALH84" s="23"/>
      <c r="ALI84" s="23"/>
      <c r="ALJ84" s="23"/>
      <c r="ALK84" s="23"/>
      <c r="ALL84" s="23"/>
      <c r="ALM84" s="23"/>
      <c r="ALN84" s="23"/>
      <c r="ALO84" s="23"/>
      <c r="ALP84" s="23"/>
      <c r="ALQ84" s="23"/>
      <c r="ALR84" s="23"/>
      <c r="ALS84" s="23"/>
      <c r="ALT84" s="23"/>
      <c r="ALU84" s="23"/>
      <c r="ALV84" s="23"/>
      <c r="ALW84" s="23"/>
      <c r="ALX84" s="23"/>
      <c r="ALY84" s="23"/>
      <c r="ALZ84" s="23"/>
      <c r="AMA84" s="23"/>
      <c r="AMB84" s="23"/>
      <c r="AMC84" s="23"/>
      <c r="AMD84" s="23"/>
      <c r="AME84" s="23"/>
      <c r="AMF84" s="23"/>
      <c r="AMG84" s="23"/>
      <c r="AMH84" s="23"/>
      <c r="AMI84" s="23"/>
      <c r="AMJ84" s="23"/>
      <c r="AMK84" s="23"/>
    </row>
    <row r="85" spans="1:1025" s="24" customFormat="1" ht="38.25" customHeight="1">
      <c r="A85" s="378"/>
      <c r="B85" s="288"/>
      <c r="C85" s="276" t="s">
        <v>100</v>
      </c>
      <c r="D85" s="276"/>
      <c r="E85" s="307">
        <v>0.06</v>
      </c>
      <c r="F85" s="308"/>
      <c r="G85" s="354"/>
      <c r="I85" s="26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  <c r="AMK85" s="23"/>
    </row>
    <row r="86" spans="1:1025" s="24" customFormat="1" ht="30.75" customHeight="1">
      <c r="A86" s="378" t="s">
        <v>10</v>
      </c>
      <c r="B86" s="288" t="s">
        <v>307</v>
      </c>
      <c r="C86" s="276" t="s">
        <v>99</v>
      </c>
      <c r="D86" s="276"/>
      <c r="E86" s="355">
        <v>20</v>
      </c>
      <c r="F86" s="356"/>
      <c r="G86" s="354">
        <f>ROUND((E86*E87)-((E86*E87)*E88),2)</f>
        <v>480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23"/>
      <c r="QP86" s="23"/>
      <c r="QQ86" s="23"/>
      <c r="QR86" s="23"/>
      <c r="QS86" s="23"/>
      <c r="QT86" s="23"/>
      <c r="QU86" s="23"/>
      <c r="QV86" s="23"/>
      <c r="QW86" s="23"/>
      <c r="QX86" s="23"/>
      <c r="QY86" s="23"/>
      <c r="QZ86" s="23"/>
      <c r="RA86" s="23"/>
      <c r="RB86" s="23"/>
      <c r="RC86" s="23"/>
      <c r="RD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23"/>
      <c r="ZY86" s="23"/>
      <c r="ZZ86" s="23"/>
      <c r="AAA86" s="23"/>
      <c r="AAB86" s="23"/>
      <c r="AAC86" s="23"/>
      <c r="AAD86" s="23"/>
      <c r="AAE86" s="23"/>
      <c r="AAF86" s="23"/>
      <c r="AAG86" s="23"/>
      <c r="AAH86" s="23"/>
      <c r="AAI86" s="2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23"/>
      <c r="AAZ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JS86" s="23"/>
      <c r="AJT86" s="23"/>
      <c r="AJU86" s="23"/>
      <c r="AJV86" s="23"/>
      <c r="AJW86" s="23"/>
      <c r="AJX86" s="23"/>
      <c r="AJY86" s="23"/>
      <c r="AJZ86" s="23"/>
      <c r="AKA86" s="23"/>
      <c r="AKB86" s="23"/>
      <c r="AKC86" s="23"/>
      <c r="AKD86" s="23"/>
      <c r="AKE86" s="23"/>
      <c r="AKF86" s="23"/>
      <c r="AKG86" s="23"/>
      <c r="AKH86" s="23"/>
      <c r="AKI86" s="23"/>
      <c r="AKJ86" s="23"/>
      <c r="AKK86" s="23"/>
      <c r="AKL86" s="23"/>
      <c r="AKM86" s="23"/>
      <c r="AKN86" s="23"/>
      <c r="AKO86" s="23"/>
      <c r="AKP86" s="23"/>
      <c r="AKQ86" s="23"/>
      <c r="AKR86" s="23"/>
      <c r="AKS86" s="23"/>
      <c r="AKT86" s="23"/>
      <c r="AKU86" s="23"/>
      <c r="AKV86" s="23"/>
      <c r="AKW86" s="23"/>
      <c r="AKX86" s="23"/>
      <c r="AKY86" s="23"/>
      <c r="AKZ86" s="23"/>
      <c r="ALA86" s="23"/>
      <c r="ALB86" s="23"/>
      <c r="ALC86" s="23"/>
      <c r="ALD86" s="23"/>
      <c r="ALE86" s="23"/>
      <c r="ALF86" s="23"/>
      <c r="ALG86" s="23"/>
      <c r="ALH86" s="23"/>
      <c r="ALI86" s="23"/>
      <c r="ALJ86" s="23"/>
      <c r="ALK86" s="23"/>
      <c r="ALL86" s="23"/>
      <c r="ALM86" s="23"/>
      <c r="ALN86" s="23"/>
      <c r="ALO86" s="23"/>
      <c r="ALP86" s="23"/>
      <c r="ALQ86" s="23"/>
      <c r="ALR86" s="23"/>
      <c r="ALS86" s="23"/>
      <c r="ALT86" s="23"/>
      <c r="ALU86" s="23"/>
      <c r="ALV86" s="23"/>
      <c r="ALW86" s="23"/>
      <c r="ALX86" s="23"/>
      <c r="ALY86" s="23"/>
      <c r="ALZ86" s="23"/>
      <c r="AMA86" s="23"/>
      <c r="AMB86" s="23"/>
      <c r="AMC86" s="23"/>
      <c r="AMD86" s="23"/>
      <c r="AME86" s="23"/>
      <c r="AMF86" s="23"/>
      <c r="AMG86" s="23"/>
      <c r="AMH86" s="23"/>
      <c r="AMI86" s="23"/>
      <c r="AMJ86" s="23"/>
      <c r="AMK86" s="23"/>
    </row>
    <row r="87" spans="1:1025" s="24" customFormat="1" ht="30.75" customHeight="1">
      <c r="A87" s="378"/>
      <c r="B87" s="288"/>
      <c r="C87" s="276" t="s">
        <v>101</v>
      </c>
      <c r="D87" s="276"/>
      <c r="E87" s="289">
        <v>30</v>
      </c>
      <c r="F87" s="290"/>
      <c r="G87" s="354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</row>
    <row r="88" spans="1:1025" s="24" customFormat="1" ht="40.5" customHeight="1">
      <c r="A88" s="378"/>
      <c r="B88" s="288"/>
      <c r="C88" s="276" t="s">
        <v>102</v>
      </c>
      <c r="D88" s="276"/>
      <c r="E88" s="351">
        <v>0.2</v>
      </c>
      <c r="F88" s="351"/>
      <c r="G88" s="354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</row>
    <row r="89" spans="1:1025" s="24" customFormat="1" ht="16.5" customHeight="1">
      <c r="A89" s="49" t="s">
        <v>12</v>
      </c>
      <c r="B89" s="352" t="s">
        <v>26</v>
      </c>
      <c r="C89" s="352"/>
      <c r="D89" s="352"/>
      <c r="E89" s="352"/>
      <c r="F89" s="352"/>
      <c r="G89" s="252">
        <v>0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</row>
    <row r="90" spans="1:1025" s="24" customFormat="1" ht="16.5" customHeight="1">
      <c r="A90" s="49" t="s">
        <v>13</v>
      </c>
      <c r="B90" s="265" t="s">
        <v>103</v>
      </c>
      <c r="C90" s="265"/>
      <c r="D90" s="265"/>
      <c r="E90" s="265"/>
      <c r="F90" s="265"/>
      <c r="G90" s="212">
        <f>ROUND((G48)*26*0.00023,2)</f>
        <v>23.65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23"/>
      <c r="QP90" s="23"/>
      <c r="QQ90" s="23"/>
      <c r="QR90" s="23"/>
      <c r="QS90" s="23"/>
      <c r="QT90" s="23"/>
      <c r="QU90" s="23"/>
      <c r="QV90" s="23"/>
      <c r="QW90" s="23"/>
      <c r="QX90" s="23"/>
      <c r="QY90" s="23"/>
      <c r="QZ90" s="23"/>
      <c r="RA90" s="23"/>
      <c r="RB90" s="23"/>
      <c r="RC90" s="23"/>
      <c r="RD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23"/>
      <c r="ZY90" s="23"/>
      <c r="ZZ90" s="23"/>
      <c r="AAA90" s="23"/>
      <c r="AAB90" s="23"/>
      <c r="AAC90" s="23"/>
      <c r="AAD90" s="23"/>
      <c r="AAE90" s="23"/>
      <c r="AAF90" s="23"/>
      <c r="AAG90" s="23"/>
      <c r="AAH90" s="23"/>
      <c r="AAI90" s="2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23"/>
      <c r="AAZ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JS90" s="23"/>
      <c r="AJT90" s="23"/>
      <c r="AJU90" s="23"/>
      <c r="AJV90" s="23"/>
      <c r="AJW90" s="23"/>
      <c r="AJX90" s="23"/>
      <c r="AJY90" s="23"/>
      <c r="AJZ90" s="23"/>
      <c r="AKA90" s="23"/>
      <c r="AKB90" s="23"/>
      <c r="AKC90" s="23"/>
      <c r="AKD90" s="23"/>
      <c r="AKE90" s="23"/>
      <c r="AKF90" s="23"/>
      <c r="AKG90" s="23"/>
      <c r="AKH90" s="23"/>
      <c r="AKI90" s="23"/>
      <c r="AKJ90" s="23"/>
      <c r="AKK90" s="23"/>
      <c r="AKL90" s="23"/>
      <c r="AKM90" s="23"/>
      <c r="AKN90" s="23"/>
      <c r="AKO90" s="23"/>
      <c r="AKP90" s="23"/>
      <c r="AKQ90" s="23"/>
      <c r="AKR90" s="23"/>
      <c r="AKS90" s="23"/>
      <c r="AKT90" s="23"/>
      <c r="AKU90" s="23"/>
      <c r="AKV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  <c r="AMK90" s="23"/>
    </row>
    <row r="91" spans="1:1025" s="24" customFormat="1" ht="16.5" customHeight="1">
      <c r="A91" s="49" t="s">
        <v>22</v>
      </c>
      <c r="B91" s="265" t="s">
        <v>104</v>
      </c>
      <c r="C91" s="265"/>
      <c r="D91" s="265"/>
      <c r="E91" s="265"/>
      <c r="F91" s="265"/>
      <c r="G91" s="113">
        <f>ROUND(((($G$43))*0.0052066)/12,2)</f>
        <v>1.3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23"/>
      <c r="QP91" s="23"/>
      <c r="QQ91" s="23"/>
      <c r="QR91" s="23"/>
      <c r="QS91" s="23"/>
      <c r="QT91" s="23"/>
      <c r="QU91" s="23"/>
      <c r="QV91" s="23"/>
      <c r="QW91" s="23"/>
      <c r="QX91" s="23"/>
      <c r="QY91" s="23"/>
      <c r="QZ91" s="23"/>
      <c r="RA91" s="23"/>
      <c r="RB91" s="23"/>
      <c r="RC91" s="23"/>
      <c r="RD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23"/>
      <c r="ZY91" s="23"/>
      <c r="ZZ91" s="23"/>
      <c r="AAA91" s="23"/>
      <c r="AAB91" s="23"/>
      <c r="AAC91" s="23"/>
      <c r="AAD91" s="23"/>
      <c r="AAE91" s="23"/>
      <c r="AAF91" s="23"/>
      <c r="AAG91" s="23"/>
      <c r="AAH91" s="23"/>
      <c r="AAI91" s="2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23"/>
      <c r="AAZ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JS91" s="23"/>
      <c r="AJT91" s="23"/>
      <c r="AJU91" s="23"/>
      <c r="AJV91" s="23"/>
      <c r="AJW91" s="23"/>
      <c r="AJX91" s="23"/>
      <c r="AJY91" s="23"/>
      <c r="AJZ91" s="23"/>
      <c r="AKA91" s="23"/>
      <c r="AKB91" s="23"/>
      <c r="AKC91" s="23"/>
      <c r="AKD91" s="23"/>
      <c r="AKE91" s="23"/>
      <c r="AKF91" s="23"/>
      <c r="AKG91" s="23"/>
      <c r="AKH91" s="23"/>
      <c r="AKI91" s="23"/>
      <c r="AKJ91" s="23"/>
      <c r="AKK91" s="23"/>
      <c r="AKL91" s="23"/>
      <c r="AKM91" s="23"/>
      <c r="AKN91" s="23"/>
      <c r="AKO91" s="23"/>
      <c r="AKP91" s="23"/>
      <c r="AKQ91" s="23"/>
      <c r="AKR91" s="23"/>
      <c r="AKS91" s="23"/>
      <c r="AKT91" s="23"/>
      <c r="AKU91" s="23"/>
      <c r="AKV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  <c r="AMK91" s="23"/>
    </row>
    <row r="92" spans="1:1025" s="24" customFormat="1" ht="16.5" customHeight="1">
      <c r="A92" s="49" t="s">
        <v>23</v>
      </c>
      <c r="B92" s="263" t="s">
        <v>105</v>
      </c>
      <c r="C92" s="263"/>
      <c r="D92" s="263"/>
      <c r="E92" s="263"/>
      <c r="F92" s="263"/>
      <c r="G92" s="50">
        <v>0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23"/>
      <c r="QP92" s="23"/>
      <c r="QQ92" s="23"/>
      <c r="QR92" s="23"/>
      <c r="QS92" s="23"/>
      <c r="QT92" s="23"/>
      <c r="QU92" s="23"/>
      <c r="QV92" s="23"/>
      <c r="QW92" s="23"/>
      <c r="QX92" s="23"/>
      <c r="QY92" s="23"/>
      <c r="QZ92" s="23"/>
      <c r="RA92" s="23"/>
      <c r="RB92" s="23"/>
      <c r="RC92" s="23"/>
      <c r="RD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23"/>
      <c r="ZY92" s="23"/>
      <c r="ZZ92" s="23"/>
      <c r="AAA92" s="23"/>
      <c r="AAB92" s="23"/>
      <c r="AAC92" s="23"/>
      <c r="AAD92" s="23"/>
      <c r="AAE92" s="23"/>
      <c r="AAF92" s="23"/>
      <c r="AAG92" s="23"/>
      <c r="AAH92" s="23"/>
      <c r="AAI92" s="2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23"/>
      <c r="AAZ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JS92" s="23"/>
      <c r="AJT92" s="23"/>
      <c r="AJU92" s="23"/>
      <c r="AJV92" s="23"/>
      <c r="AJW92" s="23"/>
      <c r="AJX92" s="23"/>
      <c r="AJY92" s="23"/>
      <c r="AJZ92" s="23"/>
      <c r="AKA92" s="23"/>
      <c r="AKB92" s="23"/>
      <c r="AKC92" s="23"/>
      <c r="AKD92" s="23"/>
      <c r="AKE92" s="23"/>
      <c r="AKF92" s="23"/>
      <c r="AKG92" s="23"/>
      <c r="AKH92" s="23"/>
      <c r="AKI92" s="23"/>
      <c r="AKJ92" s="23"/>
      <c r="AKK92" s="23"/>
      <c r="AKL92" s="23"/>
      <c r="AKM92" s="23"/>
      <c r="AKN92" s="23"/>
      <c r="AKO92" s="23"/>
      <c r="AKP92" s="23"/>
      <c r="AKQ92" s="23"/>
      <c r="AKR92" s="23"/>
      <c r="AKS92" s="23"/>
      <c r="AKT92" s="23"/>
      <c r="AKU92" s="23"/>
      <c r="AKV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  <c r="AMK92" s="23"/>
    </row>
    <row r="93" spans="1:1025">
      <c r="A93" s="349" t="s">
        <v>106</v>
      </c>
      <c r="B93" s="349"/>
      <c r="C93" s="349"/>
      <c r="D93" s="349"/>
      <c r="E93" s="349"/>
      <c r="F93" s="349"/>
      <c r="G93" s="51">
        <f>SUM(G82:G92)</f>
        <v>750.9</v>
      </c>
      <c r="H93" s="3"/>
    </row>
    <row r="94" spans="1:1025" ht="12.6" customHeight="1">
      <c r="A94" s="126" t="s">
        <v>90</v>
      </c>
      <c r="B94" s="350" t="s">
        <v>57</v>
      </c>
      <c r="C94" s="350"/>
      <c r="D94" s="350"/>
      <c r="E94" s="350"/>
      <c r="F94" s="350"/>
      <c r="G94" s="350"/>
      <c r="H94" s="28"/>
    </row>
    <row r="95" spans="1:1025" ht="12.6" customHeight="1">
      <c r="A95" s="126" t="s">
        <v>93</v>
      </c>
      <c r="B95" s="350" t="s">
        <v>109</v>
      </c>
      <c r="C95" s="350"/>
      <c r="D95" s="350"/>
      <c r="E95" s="350"/>
      <c r="F95" s="350"/>
      <c r="G95" s="350"/>
      <c r="H95" s="28"/>
    </row>
    <row r="96" spans="1:1025" ht="12.6" customHeight="1">
      <c r="A96" s="213"/>
      <c r="B96" s="214"/>
      <c r="C96" s="214"/>
      <c r="D96" s="214"/>
      <c r="E96" s="214"/>
      <c r="F96" s="214"/>
      <c r="G96" s="214"/>
      <c r="H96" s="28"/>
    </row>
    <row r="97" spans="1:1025">
      <c r="A97" s="215"/>
      <c r="B97" s="216"/>
      <c r="C97" s="216"/>
      <c r="D97" s="217"/>
      <c r="E97" s="171"/>
      <c r="F97" s="171"/>
      <c r="G97" s="171"/>
      <c r="H97" s="3"/>
    </row>
    <row r="98" spans="1:1025" ht="18.75" customHeight="1">
      <c r="A98" s="383" t="s">
        <v>110</v>
      </c>
      <c r="B98" s="383"/>
      <c r="C98" s="383"/>
      <c r="D98" s="383"/>
      <c r="E98" s="383"/>
      <c r="F98" s="383"/>
      <c r="G98" s="383"/>
      <c r="H98" s="3"/>
    </row>
    <row r="99" spans="1:1025" s="24" customFormat="1" ht="15" customHeight="1">
      <c r="A99" s="218" t="s">
        <v>111</v>
      </c>
      <c r="B99" s="353" t="s">
        <v>294</v>
      </c>
      <c r="C99" s="353"/>
      <c r="D99" s="353"/>
      <c r="E99" s="353"/>
      <c r="F99" s="353"/>
      <c r="G99" s="102" t="s">
        <v>18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  <c r="PA99" s="23"/>
      <c r="PB99" s="23"/>
      <c r="PC99" s="23"/>
      <c r="PD99" s="23"/>
      <c r="PE99" s="23"/>
      <c r="PF99" s="23"/>
      <c r="PG99" s="23"/>
      <c r="PH99" s="23"/>
      <c r="PI99" s="23"/>
      <c r="PJ99" s="23"/>
      <c r="PK99" s="23"/>
      <c r="PL99" s="23"/>
      <c r="PM99" s="23"/>
      <c r="PN99" s="23"/>
      <c r="PO99" s="23"/>
      <c r="PP99" s="23"/>
      <c r="PQ99" s="23"/>
      <c r="PR99" s="23"/>
      <c r="PS99" s="23"/>
      <c r="PT99" s="23"/>
      <c r="PU99" s="23"/>
      <c r="PV99" s="23"/>
      <c r="PW99" s="23"/>
      <c r="PX99" s="23"/>
      <c r="PY99" s="23"/>
      <c r="PZ99" s="23"/>
      <c r="QA99" s="23"/>
      <c r="QB99" s="23"/>
      <c r="QC99" s="23"/>
      <c r="QD99" s="23"/>
      <c r="QE99" s="23"/>
      <c r="QF99" s="23"/>
      <c r="QG99" s="23"/>
      <c r="QH99" s="23"/>
      <c r="QI99" s="23"/>
      <c r="QJ99" s="23"/>
      <c r="QK99" s="23"/>
      <c r="QL99" s="23"/>
      <c r="QM99" s="23"/>
      <c r="QN99" s="23"/>
      <c r="QO99" s="23"/>
      <c r="QP99" s="23"/>
      <c r="QQ99" s="23"/>
      <c r="QR99" s="23"/>
      <c r="QS99" s="23"/>
      <c r="QT99" s="23"/>
      <c r="QU99" s="23"/>
      <c r="QV99" s="23"/>
      <c r="QW99" s="23"/>
      <c r="QX99" s="23"/>
      <c r="QY99" s="23"/>
      <c r="QZ99" s="23"/>
      <c r="RA99" s="23"/>
      <c r="RB99" s="23"/>
      <c r="RC99" s="23"/>
      <c r="RD99" s="23"/>
      <c r="RE99" s="23"/>
      <c r="RF99" s="23"/>
      <c r="RG99" s="23"/>
      <c r="RH99" s="23"/>
      <c r="RI99" s="23"/>
      <c r="RJ99" s="23"/>
      <c r="RK99" s="23"/>
      <c r="RL99" s="23"/>
      <c r="RM99" s="23"/>
      <c r="RN99" s="23"/>
      <c r="RO99" s="23"/>
      <c r="RP99" s="23"/>
      <c r="RQ99" s="23"/>
      <c r="RR99" s="23"/>
      <c r="RS99" s="23"/>
      <c r="RT99" s="23"/>
      <c r="RU99" s="23"/>
      <c r="RV99" s="23"/>
      <c r="RW99" s="23"/>
      <c r="RX99" s="23"/>
      <c r="RY99" s="23"/>
      <c r="RZ99" s="23"/>
      <c r="SA99" s="23"/>
      <c r="SB99" s="23"/>
      <c r="SC99" s="23"/>
      <c r="SD99" s="23"/>
      <c r="SE99" s="23"/>
      <c r="SF99" s="23"/>
      <c r="SG99" s="23"/>
      <c r="SH99" s="23"/>
      <c r="SI99" s="23"/>
      <c r="SJ99" s="23"/>
      <c r="SK99" s="23"/>
      <c r="SL99" s="23"/>
      <c r="SM99" s="23"/>
      <c r="SN99" s="23"/>
      <c r="SO99" s="23"/>
      <c r="SP99" s="23"/>
      <c r="SQ99" s="23"/>
      <c r="SR99" s="23"/>
      <c r="SS99" s="23"/>
      <c r="ST99" s="23"/>
      <c r="SU99" s="23"/>
      <c r="SV99" s="23"/>
      <c r="SW99" s="23"/>
      <c r="SX99" s="23"/>
      <c r="SY99" s="23"/>
      <c r="SZ99" s="23"/>
      <c r="TA99" s="23"/>
      <c r="TB99" s="23"/>
      <c r="TC99" s="23"/>
      <c r="TD99" s="23"/>
      <c r="TE99" s="23"/>
      <c r="TF99" s="23"/>
      <c r="TG99" s="23"/>
      <c r="TH99" s="23"/>
      <c r="TI99" s="23"/>
      <c r="TJ99" s="23"/>
      <c r="TK99" s="23"/>
      <c r="TL99" s="23"/>
      <c r="TM99" s="23"/>
      <c r="TN99" s="23"/>
      <c r="TO99" s="23"/>
      <c r="TP99" s="23"/>
      <c r="TQ99" s="23"/>
      <c r="TR99" s="23"/>
      <c r="TS99" s="23"/>
      <c r="TT99" s="23"/>
      <c r="TU99" s="23"/>
      <c r="TV99" s="23"/>
      <c r="TW99" s="23"/>
      <c r="TX99" s="23"/>
      <c r="TY99" s="23"/>
      <c r="TZ99" s="23"/>
      <c r="UA99" s="23"/>
      <c r="UB99" s="23"/>
      <c r="UC99" s="23"/>
      <c r="UD99" s="23"/>
      <c r="UE99" s="23"/>
      <c r="UF99" s="23"/>
      <c r="UG99" s="23"/>
      <c r="UH99" s="23"/>
      <c r="UI99" s="23"/>
      <c r="UJ99" s="23"/>
      <c r="UK99" s="23"/>
      <c r="UL99" s="23"/>
      <c r="UM99" s="23"/>
      <c r="UN99" s="23"/>
      <c r="UO99" s="23"/>
      <c r="UP99" s="23"/>
      <c r="UQ99" s="23"/>
      <c r="UR99" s="23"/>
      <c r="US99" s="23"/>
      <c r="UT99" s="23"/>
      <c r="UU99" s="23"/>
      <c r="UV99" s="23"/>
      <c r="UW99" s="23"/>
      <c r="UX99" s="23"/>
      <c r="UY99" s="23"/>
      <c r="UZ99" s="23"/>
      <c r="VA99" s="23"/>
      <c r="VB99" s="23"/>
      <c r="VC99" s="23"/>
      <c r="VD99" s="23"/>
      <c r="VE99" s="23"/>
      <c r="VF99" s="23"/>
      <c r="VG99" s="23"/>
      <c r="VH99" s="23"/>
      <c r="VI99" s="23"/>
      <c r="VJ99" s="23"/>
      <c r="VK99" s="23"/>
      <c r="VL99" s="23"/>
      <c r="VM99" s="23"/>
      <c r="VN99" s="23"/>
      <c r="VO99" s="23"/>
      <c r="VP99" s="23"/>
      <c r="VQ99" s="23"/>
      <c r="VR99" s="23"/>
      <c r="VS99" s="23"/>
      <c r="VT99" s="23"/>
      <c r="VU99" s="23"/>
      <c r="VV99" s="23"/>
      <c r="VW99" s="23"/>
      <c r="VX99" s="23"/>
      <c r="VY99" s="23"/>
      <c r="VZ99" s="23"/>
      <c r="WA99" s="23"/>
      <c r="WB99" s="23"/>
      <c r="WC99" s="23"/>
      <c r="WD99" s="23"/>
      <c r="WE99" s="23"/>
      <c r="WF99" s="23"/>
      <c r="WG99" s="23"/>
      <c r="WH99" s="23"/>
      <c r="WI99" s="23"/>
      <c r="WJ99" s="23"/>
      <c r="WK99" s="23"/>
      <c r="WL99" s="23"/>
      <c r="WM99" s="23"/>
      <c r="WN99" s="23"/>
      <c r="WO99" s="23"/>
      <c r="WP99" s="23"/>
      <c r="WQ99" s="23"/>
      <c r="WR99" s="23"/>
      <c r="WS99" s="23"/>
      <c r="WT99" s="23"/>
      <c r="WU99" s="23"/>
      <c r="WV99" s="23"/>
      <c r="WW99" s="23"/>
      <c r="WX99" s="23"/>
      <c r="WY99" s="23"/>
      <c r="WZ99" s="23"/>
      <c r="XA99" s="23"/>
      <c r="XB99" s="23"/>
      <c r="XC99" s="23"/>
      <c r="XD99" s="23"/>
      <c r="XE99" s="23"/>
      <c r="XF99" s="23"/>
      <c r="XG99" s="23"/>
      <c r="XH99" s="23"/>
      <c r="XI99" s="23"/>
      <c r="XJ99" s="23"/>
      <c r="XK99" s="23"/>
      <c r="XL99" s="23"/>
      <c r="XM99" s="23"/>
      <c r="XN99" s="23"/>
      <c r="XO99" s="23"/>
      <c r="XP99" s="23"/>
      <c r="XQ99" s="23"/>
      <c r="XR99" s="23"/>
      <c r="XS99" s="23"/>
      <c r="XT99" s="23"/>
      <c r="XU99" s="23"/>
      <c r="XV99" s="23"/>
      <c r="XW99" s="23"/>
      <c r="XX99" s="23"/>
      <c r="XY99" s="23"/>
      <c r="XZ99" s="23"/>
      <c r="YA99" s="23"/>
      <c r="YB99" s="23"/>
      <c r="YC99" s="23"/>
      <c r="YD99" s="23"/>
      <c r="YE99" s="23"/>
      <c r="YF99" s="23"/>
      <c r="YG99" s="23"/>
      <c r="YH99" s="23"/>
      <c r="YI99" s="23"/>
      <c r="YJ99" s="23"/>
      <c r="YK99" s="23"/>
      <c r="YL99" s="23"/>
      <c r="YM99" s="23"/>
      <c r="YN99" s="23"/>
      <c r="YO99" s="23"/>
      <c r="YP99" s="23"/>
      <c r="YQ99" s="23"/>
      <c r="YR99" s="23"/>
      <c r="YS99" s="23"/>
      <c r="YT99" s="23"/>
      <c r="YU99" s="23"/>
      <c r="YV99" s="23"/>
      <c r="YW99" s="23"/>
      <c r="YX99" s="23"/>
      <c r="YY99" s="23"/>
      <c r="YZ99" s="23"/>
      <c r="ZA99" s="23"/>
      <c r="ZB99" s="23"/>
      <c r="ZC99" s="23"/>
      <c r="ZD99" s="23"/>
      <c r="ZE99" s="23"/>
      <c r="ZF99" s="23"/>
      <c r="ZG99" s="23"/>
      <c r="ZH99" s="23"/>
      <c r="ZI99" s="23"/>
      <c r="ZJ99" s="23"/>
      <c r="ZK99" s="23"/>
      <c r="ZL99" s="23"/>
      <c r="ZM99" s="23"/>
      <c r="ZN99" s="23"/>
      <c r="ZO99" s="23"/>
      <c r="ZP99" s="23"/>
      <c r="ZQ99" s="23"/>
      <c r="ZR99" s="23"/>
      <c r="ZS99" s="23"/>
      <c r="ZT99" s="23"/>
      <c r="ZU99" s="23"/>
      <c r="ZV99" s="23"/>
      <c r="ZW99" s="23"/>
      <c r="ZX99" s="23"/>
      <c r="ZY99" s="23"/>
      <c r="ZZ99" s="23"/>
      <c r="AAA99" s="23"/>
      <c r="AAB99" s="23"/>
      <c r="AAC99" s="23"/>
      <c r="AAD99" s="23"/>
      <c r="AAE99" s="23"/>
      <c r="AAF99" s="23"/>
      <c r="AAG99" s="23"/>
      <c r="AAH99" s="23"/>
      <c r="AAI99" s="23"/>
      <c r="AAJ99" s="23"/>
      <c r="AAK99" s="23"/>
      <c r="AAL99" s="23"/>
      <c r="AAM99" s="23"/>
      <c r="AAN99" s="23"/>
      <c r="AAO99" s="23"/>
      <c r="AAP99" s="23"/>
      <c r="AAQ99" s="23"/>
      <c r="AAR99" s="23"/>
      <c r="AAS99" s="23"/>
      <c r="AAT99" s="23"/>
      <c r="AAU99" s="23"/>
      <c r="AAV99" s="23"/>
      <c r="AAW99" s="23"/>
      <c r="AAX99" s="23"/>
      <c r="AAY99" s="23"/>
      <c r="AAZ99" s="23"/>
      <c r="ABA99" s="23"/>
      <c r="ABB99" s="23"/>
      <c r="ABC99" s="23"/>
      <c r="ABD99" s="23"/>
      <c r="ABE99" s="23"/>
      <c r="ABF99" s="23"/>
      <c r="ABG99" s="23"/>
      <c r="ABH99" s="23"/>
      <c r="ABI99" s="23"/>
      <c r="ABJ99" s="23"/>
      <c r="ABK99" s="23"/>
      <c r="ABL99" s="23"/>
      <c r="ABM99" s="23"/>
      <c r="ABN99" s="23"/>
      <c r="ABO99" s="23"/>
      <c r="ABP99" s="23"/>
      <c r="ABQ99" s="23"/>
      <c r="ABR99" s="23"/>
      <c r="ABS99" s="23"/>
      <c r="ABT99" s="23"/>
      <c r="ABU99" s="23"/>
      <c r="ABV99" s="23"/>
      <c r="ABW99" s="23"/>
      <c r="ABX99" s="23"/>
      <c r="ABY99" s="23"/>
      <c r="ABZ99" s="23"/>
      <c r="ACA99" s="23"/>
      <c r="ACB99" s="23"/>
      <c r="ACC99" s="23"/>
      <c r="ACD99" s="23"/>
      <c r="ACE99" s="23"/>
      <c r="ACF99" s="23"/>
      <c r="ACG99" s="23"/>
      <c r="ACH99" s="23"/>
      <c r="ACI99" s="23"/>
      <c r="ACJ99" s="23"/>
      <c r="ACK99" s="23"/>
      <c r="ACL99" s="23"/>
      <c r="ACM99" s="23"/>
      <c r="ACN99" s="23"/>
      <c r="ACO99" s="23"/>
      <c r="ACP99" s="23"/>
      <c r="ACQ99" s="23"/>
      <c r="ACR99" s="23"/>
      <c r="ACS99" s="23"/>
      <c r="ACT99" s="23"/>
      <c r="ACU99" s="23"/>
      <c r="ACV99" s="23"/>
      <c r="ACW99" s="23"/>
      <c r="ACX99" s="23"/>
      <c r="ACY99" s="23"/>
      <c r="ACZ99" s="23"/>
      <c r="ADA99" s="23"/>
      <c r="ADB99" s="23"/>
      <c r="ADC99" s="23"/>
      <c r="ADD99" s="23"/>
      <c r="ADE99" s="23"/>
      <c r="ADF99" s="23"/>
      <c r="ADG99" s="23"/>
      <c r="ADH99" s="23"/>
      <c r="ADI99" s="23"/>
      <c r="ADJ99" s="23"/>
      <c r="ADK99" s="23"/>
      <c r="ADL99" s="23"/>
      <c r="ADM99" s="23"/>
      <c r="ADN99" s="23"/>
      <c r="ADO99" s="23"/>
      <c r="ADP99" s="23"/>
      <c r="ADQ99" s="23"/>
      <c r="ADR99" s="23"/>
      <c r="ADS99" s="23"/>
      <c r="ADT99" s="23"/>
      <c r="ADU99" s="23"/>
      <c r="ADV99" s="23"/>
      <c r="ADW99" s="23"/>
      <c r="ADX99" s="23"/>
      <c r="ADY99" s="23"/>
      <c r="ADZ99" s="23"/>
      <c r="AEA99" s="23"/>
      <c r="AEB99" s="23"/>
      <c r="AEC99" s="23"/>
      <c r="AED99" s="23"/>
      <c r="AEE99" s="23"/>
      <c r="AEF99" s="23"/>
      <c r="AEG99" s="23"/>
      <c r="AEH99" s="23"/>
      <c r="AEI99" s="23"/>
      <c r="AEJ99" s="23"/>
      <c r="AEK99" s="23"/>
      <c r="AEL99" s="23"/>
      <c r="AEM99" s="23"/>
      <c r="AEN99" s="23"/>
      <c r="AEO99" s="23"/>
      <c r="AEP99" s="23"/>
      <c r="AEQ99" s="23"/>
      <c r="AER99" s="23"/>
      <c r="AES99" s="23"/>
      <c r="AET99" s="23"/>
      <c r="AEU99" s="23"/>
      <c r="AEV99" s="23"/>
      <c r="AEW99" s="23"/>
      <c r="AEX99" s="23"/>
      <c r="AEY99" s="23"/>
      <c r="AEZ99" s="23"/>
      <c r="AFA99" s="23"/>
      <c r="AFB99" s="23"/>
      <c r="AFC99" s="23"/>
      <c r="AFD99" s="23"/>
      <c r="AFE99" s="23"/>
      <c r="AFF99" s="23"/>
      <c r="AFG99" s="23"/>
      <c r="AFH99" s="23"/>
      <c r="AFI99" s="23"/>
      <c r="AFJ99" s="23"/>
      <c r="AFK99" s="23"/>
      <c r="AFL99" s="23"/>
      <c r="AFM99" s="23"/>
      <c r="AFN99" s="23"/>
      <c r="AFO99" s="23"/>
      <c r="AFP99" s="23"/>
      <c r="AFQ99" s="23"/>
      <c r="AFR99" s="23"/>
      <c r="AFS99" s="23"/>
      <c r="AFT99" s="23"/>
      <c r="AFU99" s="23"/>
      <c r="AFV99" s="23"/>
      <c r="AFW99" s="23"/>
      <c r="AFX99" s="23"/>
      <c r="AFY99" s="23"/>
      <c r="AFZ99" s="23"/>
      <c r="AGA99" s="23"/>
      <c r="AGB99" s="23"/>
      <c r="AGC99" s="23"/>
      <c r="AGD99" s="23"/>
      <c r="AGE99" s="23"/>
      <c r="AGF99" s="23"/>
      <c r="AGG99" s="23"/>
      <c r="AGH99" s="23"/>
      <c r="AGI99" s="23"/>
      <c r="AGJ99" s="23"/>
      <c r="AGK99" s="23"/>
      <c r="AGL99" s="23"/>
      <c r="AGM99" s="23"/>
      <c r="AGN99" s="23"/>
      <c r="AGO99" s="23"/>
      <c r="AGP99" s="23"/>
      <c r="AGQ99" s="23"/>
      <c r="AGR99" s="23"/>
      <c r="AGS99" s="23"/>
      <c r="AGT99" s="23"/>
      <c r="AGU99" s="23"/>
      <c r="AGV99" s="23"/>
      <c r="AGW99" s="23"/>
      <c r="AGX99" s="23"/>
      <c r="AGY99" s="23"/>
      <c r="AGZ99" s="23"/>
      <c r="AHA99" s="23"/>
      <c r="AHB99" s="23"/>
      <c r="AHC99" s="23"/>
      <c r="AHD99" s="23"/>
      <c r="AHE99" s="23"/>
      <c r="AHF99" s="23"/>
      <c r="AHG99" s="23"/>
      <c r="AHH99" s="23"/>
      <c r="AHI99" s="23"/>
      <c r="AHJ99" s="23"/>
      <c r="AHK99" s="23"/>
      <c r="AHL99" s="23"/>
      <c r="AHM99" s="23"/>
      <c r="AHN99" s="23"/>
      <c r="AHO99" s="23"/>
      <c r="AHP99" s="23"/>
      <c r="AHQ99" s="23"/>
      <c r="AHR99" s="23"/>
      <c r="AHS99" s="23"/>
      <c r="AHT99" s="23"/>
      <c r="AHU99" s="23"/>
      <c r="AHV99" s="23"/>
      <c r="AHW99" s="23"/>
      <c r="AHX99" s="23"/>
      <c r="AHY99" s="23"/>
      <c r="AHZ99" s="23"/>
      <c r="AIA99" s="23"/>
      <c r="AIB99" s="23"/>
      <c r="AIC99" s="23"/>
      <c r="AID99" s="23"/>
      <c r="AIE99" s="23"/>
      <c r="AIF99" s="23"/>
      <c r="AIG99" s="23"/>
      <c r="AIH99" s="23"/>
      <c r="AII99" s="23"/>
      <c r="AIJ99" s="23"/>
      <c r="AIK99" s="23"/>
      <c r="AIL99" s="23"/>
      <c r="AIM99" s="23"/>
      <c r="AIN99" s="23"/>
      <c r="AIO99" s="23"/>
      <c r="AIP99" s="23"/>
      <c r="AIQ99" s="23"/>
      <c r="AIR99" s="23"/>
      <c r="AIS99" s="23"/>
      <c r="AIT99" s="23"/>
      <c r="AIU99" s="23"/>
      <c r="AIV99" s="23"/>
      <c r="AIW99" s="23"/>
      <c r="AIX99" s="23"/>
      <c r="AIY99" s="23"/>
      <c r="AIZ99" s="23"/>
      <c r="AJA99" s="23"/>
      <c r="AJB99" s="23"/>
      <c r="AJC99" s="23"/>
      <c r="AJD99" s="23"/>
      <c r="AJE99" s="23"/>
      <c r="AJF99" s="23"/>
      <c r="AJG99" s="23"/>
      <c r="AJH99" s="23"/>
      <c r="AJI99" s="23"/>
      <c r="AJJ99" s="23"/>
      <c r="AJK99" s="23"/>
      <c r="AJL99" s="23"/>
      <c r="AJM99" s="23"/>
      <c r="AJN99" s="23"/>
      <c r="AJO99" s="23"/>
      <c r="AJP99" s="23"/>
      <c r="AJQ99" s="23"/>
      <c r="AJR99" s="23"/>
      <c r="AJS99" s="23"/>
      <c r="AJT99" s="23"/>
      <c r="AJU99" s="23"/>
      <c r="AJV99" s="23"/>
      <c r="AJW99" s="23"/>
      <c r="AJX99" s="23"/>
      <c r="AJY99" s="23"/>
      <c r="AJZ99" s="23"/>
      <c r="AKA99" s="23"/>
      <c r="AKB99" s="23"/>
      <c r="AKC99" s="23"/>
      <c r="AKD99" s="23"/>
      <c r="AKE99" s="23"/>
      <c r="AKF99" s="23"/>
      <c r="AKG99" s="23"/>
      <c r="AKH99" s="23"/>
      <c r="AKI99" s="23"/>
      <c r="AKJ99" s="23"/>
      <c r="AKK99" s="23"/>
      <c r="AKL99" s="23"/>
      <c r="AKM99" s="23"/>
      <c r="AKN99" s="23"/>
      <c r="AKO99" s="23"/>
      <c r="AKP99" s="23"/>
      <c r="AKQ99" s="23"/>
      <c r="AKR99" s="23"/>
      <c r="AKS99" s="23"/>
      <c r="AKT99" s="23"/>
      <c r="AKU99" s="23"/>
      <c r="AKV99" s="23"/>
      <c r="AKW99" s="23"/>
      <c r="AKX99" s="23"/>
      <c r="AKY99" s="23"/>
      <c r="AKZ99" s="23"/>
      <c r="ALA99" s="23"/>
      <c r="ALB99" s="23"/>
      <c r="ALC99" s="23"/>
      <c r="ALD99" s="23"/>
      <c r="ALE99" s="23"/>
      <c r="ALF99" s="23"/>
      <c r="ALG99" s="23"/>
      <c r="ALH99" s="23"/>
      <c r="ALI99" s="23"/>
      <c r="ALJ99" s="23"/>
      <c r="ALK99" s="23"/>
      <c r="ALL99" s="23"/>
      <c r="ALM99" s="23"/>
      <c r="ALN99" s="23"/>
      <c r="ALO99" s="23"/>
      <c r="ALP99" s="23"/>
      <c r="ALQ99" s="23"/>
      <c r="ALR99" s="23"/>
      <c r="ALS99" s="23"/>
      <c r="ALT99" s="23"/>
      <c r="ALU99" s="23"/>
      <c r="ALV99" s="23"/>
      <c r="ALW99" s="23"/>
      <c r="ALX99" s="23"/>
      <c r="ALY99" s="23"/>
      <c r="ALZ99" s="23"/>
      <c r="AMA99" s="23"/>
      <c r="AMB99" s="23"/>
      <c r="AMC99" s="23"/>
      <c r="AMD99" s="23"/>
      <c r="AME99" s="23"/>
      <c r="AMF99" s="23"/>
      <c r="AMG99" s="23"/>
      <c r="AMH99" s="23"/>
      <c r="AMI99" s="23"/>
      <c r="AMJ99" s="23"/>
      <c r="AMK99" s="23"/>
    </row>
    <row r="100" spans="1:1025" s="24" customFormat="1">
      <c r="A100" s="49" t="s">
        <v>37</v>
      </c>
      <c r="B100" s="384" t="s">
        <v>360</v>
      </c>
      <c r="C100" s="384"/>
      <c r="D100" s="384"/>
      <c r="E100" s="384"/>
      <c r="F100" s="384"/>
      <c r="G100" s="108">
        <f>G61</f>
        <v>439.37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QA100" s="23"/>
      <c r="QB100" s="23"/>
      <c r="QC100" s="23"/>
      <c r="QD100" s="23"/>
      <c r="QE100" s="23"/>
      <c r="QF100" s="23"/>
      <c r="QG100" s="23"/>
      <c r="QH100" s="23"/>
      <c r="QI100" s="23"/>
      <c r="QJ100" s="23"/>
      <c r="QK100" s="23"/>
      <c r="QL100" s="23"/>
      <c r="QM100" s="23"/>
      <c r="QN100" s="23"/>
      <c r="QO100" s="23"/>
      <c r="QP100" s="23"/>
      <c r="QQ100" s="23"/>
      <c r="QR100" s="23"/>
      <c r="QS100" s="23"/>
      <c r="QT100" s="23"/>
      <c r="QU100" s="23"/>
      <c r="QV100" s="23"/>
      <c r="QW100" s="23"/>
      <c r="QX100" s="23"/>
      <c r="QY100" s="23"/>
      <c r="QZ100" s="23"/>
      <c r="RA100" s="23"/>
      <c r="RB100" s="23"/>
      <c r="RC100" s="23"/>
      <c r="RD100" s="23"/>
      <c r="RE100" s="23"/>
      <c r="RF100" s="23"/>
      <c r="RG100" s="23"/>
      <c r="RH100" s="23"/>
      <c r="RI100" s="23"/>
      <c r="RJ100" s="23"/>
      <c r="RK100" s="23"/>
      <c r="RL100" s="23"/>
      <c r="RM100" s="23"/>
      <c r="RN100" s="23"/>
      <c r="RO100" s="23"/>
      <c r="RP100" s="23"/>
      <c r="RQ100" s="23"/>
      <c r="RR100" s="23"/>
      <c r="RS100" s="23"/>
      <c r="RT100" s="23"/>
      <c r="RU100" s="23"/>
      <c r="RV100" s="23"/>
      <c r="RW100" s="23"/>
      <c r="RX100" s="23"/>
      <c r="RY100" s="23"/>
      <c r="RZ100" s="23"/>
      <c r="SA100" s="23"/>
      <c r="SB100" s="23"/>
      <c r="SC100" s="23"/>
      <c r="SD100" s="23"/>
      <c r="SE100" s="23"/>
      <c r="SF100" s="23"/>
      <c r="SG100" s="23"/>
      <c r="SH100" s="23"/>
      <c r="SI100" s="23"/>
      <c r="SJ100" s="23"/>
      <c r="SK100" s="23"/>
      <c r="SL100" s="23"/>
      <c r="SM100" s="23"/>
      <c r="SN100" s="23"/>
      <c r="SO100" s="23"/>
      <c r="SP100" s="23"/>
      <c r="SQ100" s="23"/>
      <c r="SR100" s="23"/>
      <c r="SS100" s="23"/>
      <c r="ST100" s="23"/>
      <c r="SU100" s="23"/>
      <c r="SV100" s="23"/>
      <c r="SW100" s="23"/>
      <c r="SX100" s="23"/>
      <c r="SY100" s="23"/>
      <c r="SZ100" s="23"/>
      <c r="TA100" s="23"/>
      <c r="TB100" s="23"/>
      <c r="TC100" s="23"/>
      <c r="TD100" s="23"/>
      <c r="TE100" s="23"/>
      <c r="TF100" s="23"/>
      <c r="TG100" s="23"/>
      <c r="TH100" s="23"/>
      <c r="TI100" s="23"/>
      <c r="TJ100" s="23"/>
      <c r="TK100" s="23"/>
      <c r="TL100" s="23"/>
      <c r="TM100" s="23"/>
      <c r="TN100" s="23"/>
      <c r="TO100" s="23"/>
      <c r="TP100" s="23"/>
      <c r="TQ100" s="23"/>
      <c r="TR100" s="23"/>
      <c r="TS100" s="23"/>
      <c r="TT100" s="23"/>
      <c r="TU100" s="23"/>
      <c r="TV100" s="23"/>
      <c r="TW100" s="23"/>
      <c r="TX100" s="23"/>
      <c r="TY100" s="23"/>
      <c r="TZ100" s="23"/>
      <c r="UA100" s="23"/>
      <c r="UB100" s="23"/>
      <c r="UC100" s="23"/>
      <c r="UD100" s="23"/>
      <c r="UE100" s="23"/>
      <c r="UF100" s="23"/>
      <c r="UG100" s="23"/>
      <c r="UH100" s="23"/>
      <c r="UI100" s="23"/>
      <c r="UJ100" s="23"/>
      <c r="UK100" s="23"/>
      <c r="UL100" s="23"/>
      <c r="UM100" s="23"/>
      <c r="UN100" s="23"/>
      <c r="UO100" s="23"/>
      <c r="UP100" s="23"/>
      <c r="UQ100" s="23"/>
      <c r="UR100" s="23"/>
      <c r="US100" s="23"/>
      <c r="UT100" s="23"/>
      <c r="UU100" s="23"/>
      <c r="UV100" s="23"/>
      <c r="UW100" s="23"/>
      <c r="UX100" s="23"/>
      <c r="UY100" s="23"/>
      <c r="UZ100" s="23"/>
      <c r="VA100" s="23"/>
      <c r="VB100" s="23"/>
      <c r="VC100" s="23"/>
      <c r="VD100" s="23"/>
      <c r="VE100" s="23"/>
      <c r="VF100" s="23"/>
      <c r="VG100" s="23"/>
      <c r="VH100" s="23"/>
      <c r="VI100" s="23"/>
      <c r="VJ100" s="23"/>
      <c r="VK100" s="23"/>
      <c r="VL100" s="23"/>
      <c r="VM100" s="23"/>
      <c r="VN100" s="23"/>
      <c r="VO100" s="23"/>
      <c r="VP100" s="23"/>
      <c r="VQ100" s="23"/>
      <c r="VR100" s="23"/>
      <c r="VS100" s="23"/>
      <c r="VT100" s="23"/>
      <c r="VU100" s="23"/>
      <c r="VV100" s="23"/>
      <c r="VW100" s="23"/>
      <c r="VX100" s="23"/>
      <c r="VY100" s="23"/>
      <c r="VZ100" s="23"/>
      <c r="WA100" s="23"/>
      <c r="WB100" s="23"/>
      <c r="WC100" s="23"/>
      <c r="WD100" s="23"/>
      <c r="WE100" s="23"/>
      <c r="WF100" s="23"/>
      <c r="WG100" s="23"/>
      <c r="WH100" s="23"/>
      <c r="WI100" s="23"/>
      <c r="WJ100" s="23"/>
      <c r="WK100" s="23"/>
      <c r="WL100" s="23"/>
      <c r="WM100" s="23"/>
      <c r="WN100" s="23"/>
      <c r="WO100" s="23"/>
      <c r="WP100" s="23"/>
      <c r="WQ100" s="23"/>
      <c r="WR100" s="23"/>
      <c r="WS100" s="23"/>
      <c r="WT100" s="23"/>
      <c r="WU100" s="23"/>
      <c r="WV100" s="23"/>
      <c r="WW100" s="23"/>
      <c r="WX100" s="23"/>
      <c r="WY100" s="23"/>
      <c r="WZ100" s="23"/>
      <c r="XA100" s="23"/>
      <c r="XB100" s="23"/>
      <c r="XC100" s="23"/>
      <c r="XD100" s="23"/>
      <c r="XE100" s="23"/>
      <c r="XF100" s="23"/>
      <c r="XG100" s="23"/>
      <c r="XH100" s="23"/>
      <c r="XI100" s="23"/>
      <c r="XJ100" s="23"/>
      <c r="XK100" s="23"/>
      <c r="XL100" s="23"/>
      <c r="XM100" s="23"/>
      <c r="XN100" s="23"/>
      <c r="XO100" s="23"/>
      <c r="XP100" s="23"/>
      <c r="XQ100" s="23"/>
      <c r="XR100" s="23"/>
      <c r="XS100" s="23"/>
      <c r="XT100" s="23"/>
      <c r="XU100" s="23"/>
      <c r="XV100" s="23"/>
      <c r="XW100" s="23"/>
      <c r="XX100" s="23"/>
      <c r="XY100" s="23"/>
      <c r="XZ100" s="23"/>
      <c r="YA100" s="23"/>
      <c r="YB100" s="23"/>
      <c r="YC100" s="23"/>
      <c r="YD100" s="23"/>
      <c r="YE100" s="23"/>
      <c r="YF100" s="23"/>
      <c r="YG100" s="23"/>
      <c r="YH100" s="23"/>
      <c r="YI100" s="23"/>
      <c r="YJ100" s="23"/>
      <c r="YK100" s="23"/>
      <c r="YL100" s="23"/>
      <c r="YM100" s="23"/>
      <c r="YN100" s="23"/>
      <c r="YO100" s="23"/>
      <c r="YP100" s="23"/>
      <c r="YQ100" s="23"/>
      <c r="YR100" s="23"/>
      <c r="YS100" s="23"/>
      <c r="YT100" s="23"/>
      <c r="YU100" s="23"/>
      <c r="YV100" s="23"/>
      <c r="YW100" s="23"/>
      <c r="YX100" s="23"/>
      <c r="YY100" s="23"/>
      <c r="YZ100" s="23"/>
      <c r="ZA100" s="23"/>
      <c r="ZB100" s="23"/>
      <c r="ZC100" s="23"/>
      <c r="ZD100" s="23"/>
      <c r="ZE100" s="23"/>
      <c r="ZF100" s="23"/>
      <c r="ZG100" s="23"/>
      <c r="ZH100" s="23"/>
      <c r="ZI100" s="23"/>
      <c r="ZJ100" s="23"/>
      <c r="ZK100" s="23"/>
      <c r="ZL100" s="23"/>
      <c r="ZM100" s="23"/>
      <c r="ZN100" s="23"/>
      <c r="ZO100" s="23"/>
      <c r="ZP100" s="23"/>
      <c r="ZQ100" s="23"/>
      <c r="ZR100" s="23"/>
      <c r="ZS100" s="23"/>
      <c r="ZT100" s="23"/>
      <c r="ZU100" s="23"/>
      <c r="ZV100" s="23"/>
      <c r="ZW100" s="23"/>
      <c r="ZX100" s="23"/>
      <c r="ZY100" s="23"/>
      <c r="ZZ100" s="23"/>
      <c r="AAA100" s="23"/>
      <c r="AAB100" s="23"/>
      <c r="AAC100" s="23"/>
      <c r="AAD100" s="23"/>
      <c r="AAE100" s="23"/>
      <c r="AAF100" s="23"/>
      <c r="AAG100" s="23"/>
      <c r="AAH100" s="23"/>
      <c r="AAI100" s="23"/>
      <c r="AAJ100" s="23"/>
      <c r="AAK100" s="23"/>
      <c r="AAL100" s="23"/>
      <c r="AAM100" s="23"/>
      <c r="AAN100" s="23"/>
      <c r="AAO100" s="23"/>
      <c r="AAP100" s="23"/>
      <c r="AAQ100" s="23"/>
      <c r="AAR100" s="23"/>
      <c r="AAS100" s="23"/>
      <c r="AAT100" s="23"/>
      <c r="AAU100" s="23"/>
      <c r="AAV100" s="23"/>
      <c r="AAW100" s="23"/>
      <c r="AAX100" s="23"/>
      <c r="AAY100" s="23"/>
      <c r="AAZ100" s="23"/>
      <c r="ABA100" s="23"/>
      <c r="ABB100" s="23"/>
      <c r="ABC100" s="23"/>
      <c r="ABD100" s="23"/>
      <c r="ABE100" s="23"/>
      <c r="ABF100" s="23"/>
      <c r="ABG100" s="23"/>
      <c r="ABH100" s="23"/>
      <c r="ABI100" s="23"/>
      <c r="ABJ100" s="23"/>
      <c r="ABK100" s="23"/>
      <c r="ABL100" s="23"/>
      <c r="ABM100" s="23"/>
      <c r="ABN100" s="23"/>
      <c r="ABO100" s="23"/>
      <c r="ABP100" s="23"/>
      <c r="ABQ100" s="23"/>
      <c r="ABR100" s="23"/>
      <c r="ABS100" s="23"/>
      <c r="ABT100" s="23"/>
      <c r="ABU100" s="23"/>
      <c r="ABV100" s="23"/>
      <c r="ABW100" s="23"/>
      <c r="ABX100" s="23"/>
      <c r="ABY100" s="23"/>
      <c r="ABZ100" s="23"/>
      <c r="ACA100" s="23"/>
      <c r="ACB100" s="23"/>
      <c r="ACC100" s="23"/>
      <c r="ACD100" s="23"/>
      <c r="ACE100" s="23"/>
      <c r="ACF100" s="23"/>
      <c r="ACG100" s="23"/>
      <c r="ACH100" s="23"/>
      <c r="ACI100" s="23"/>
      <c r="ACJ100" s="23"/>
      <c r="ACK100" s="23"/>
      <c r="ACL100" s="23"/>
      <c r="ACM100" s="23"/>
      <c r="ACN100" s="23"/>
      <c r="ACO100" s="23"/>
      <c r="ACP100" s="23"/>
      <c r="ACQ100" s="23"/>
      <c r="ACR100" s="23"/>
      <c r="ACS100" s="23"/>
      <c r="ACT100" s="23"/>
      <c r="ACU100" s="23"/>
      <c r="ACV100" s="23"/>
      <c r="ACW100" s="23"/>
      <c r="ACX100" s="23"/>
      <c r="ACY100" s="23"/>
      <c r="ACZ100" s="23"/>
      <c r="ADA100" s="23"/>
      <c r="ADB100" s="23"/>
      <c r="ADC100" s="23"/>
      <c r="ADD100" s="23"/>
      <c r="ADE100" s="23"/>
      <c r="ADF100" s="23"/>
      <c r="ADG100" s="23"/>
      <c r="ADH100" s="23"/>
      <c r="ADI100" s="23"/>
      <c r="ADJ100" s="23"/>
      <c r="ADK100" s="23"/>
      <c r="ADL100" s="23"/>
      <c r="ADM100" s="23"/>
      <c r="ADN100" s="23"/>
      <c r="ADO100" s="23"/>
      <c r="ADP100" s="23"/>
      <c r="ADQ100" s="23"/>
      <c r="ADR100" s="23"/>
      <c r="ADS100" s="23"/>
      <c r="ADT100" s="23"/>
      <c r="ADU100" s="23"/>
      <c r="ADV100" s="23"/>
      <c r="ADW100" s="23"/>
      <c r="ADX100" s="23"/>
      <c r="ADY100" s="23"/>
      <c r="ADZ100" s="23"/>
      <c r="AEA100" s="23"/>
      <c r="AEB100" s="23"/>
      <c r="AEC100" s="23"/>
      <c r="AED100" s="23"/>
      <c r="AEE100" s="23"/>
      <c r="AEF100" s="23"/>
      <c r="AEG100" s="23"/>
      <c r="AEH100" s="23"/>
      <c r="AEI100" s="23"/>
      <c r="AEJ100" s="23"/>
      <c r="AEK100" s="23"/>
      <c r="AEL100" s="23"/>
      <c r="AEM100" s="23"/>
      <c r="AEN100" s="23"/>
      <c r="AEO100" s="23"/>
      <c r="AEP100" s="23"/>
      <c r="AEQ100" s="23"/>
      <c r="AER100" s="23"/>
      <c r="AES100" s="23"/>
      <c r="AET100" s="23"/>
      <c r="AEU100" s="23"/>
      <c r="AEV100" s="23"/>
      <c r="AEW100" s="23"/>
      <c r="AEX100" s="23"/>
      <c r="AEY100" s="23"/>
      <c r="AEZ100" s="23"/>
      <c r="AFA100" s="23"/>
      <c r="AFB100" s="23"/>
      <c r="AFC100" s="23"/>
      <c r="AFD100" s="23"/>
      <c r="AFE100" s="23"/>
      <c r="AFF100" s="23"/>
      <c r="AFG100" s="23"/>
      <c r="AFH100" s="23"/>
      <c r="AFI100" s="23"/>
      <c r="AFJ100" s="23"/>
      <c r="AFK100" s="23"/>
      <c r="AFL100" s="23"/>
      <c r="AFM100" s="23"/>
      <c r="AFN100" s="23"/>
      <c r="AFO100" s="23"/>
      <c r="AFP100" s="23"/>
      <c r="AFQ100" s="23"/>
      <c r="AFR100" s="23"/>
      <c r="AFS100" s="23"/>
      <c r="AFT100" s="23"/>
      <c r="AFU100" s="23"/>
      <c r="AFV100" s="23"/>
      <c r="AFW100" s="23"/>
      <c r="AFX100" s="23"/>
      <c r="AFY100" s="23"/>
      <c r="AFZ100" s="23"/>
      <c r="AGA100" s="23"/>
      <c r="AGB100" s="23"/>
      <c r="AGC100" s="23"/>
      <c r="AGD100" s="23"/>
      <c r="AGE100" s="23"/>
      <c r="AGF100" s="23"/>
      <c r="AGG100" s="23"/>
      <c r="AGH100" s="23"/>
      <c r="AGI100" s="23"/>
      <c r="AGJ100" s="23"/>
      <c r="AGK100" s="23"/>
      <c r="AGL100" s="23"/>
      <c r="AGM100" s="23"/>
      <c r="AGN100" s="23"/>
      <c r="AGO100" s="23"/>
      <c r="AGP100" s="23"/>
      <c r="AGQ100" s="23"/>
      <c r="AGR100" s="23"/>
      <c r="AGS100" s="23"/>
      <c r="AGT100" s="23"/>
      <c r="AGU100" s="23"/>
      <c r="AGV100" s="23"/>
      <c r="AGW100" s="23"/>
      <c r="AGX100" s="23"/>
      <c r="AGY100" s="23"/>
      <c r="AGZ100" s="23"/>
      <c r="AHA100" s="23"/>
      <c r="AHB100" s="23"/>
      <c r="AHC100" s="23"/>
      <c r="AHD100" s="23"/>
      <c r="AHE100" s="23"/>
      <c r="AHF100" s="23"/>
      <c r="AHG100" s="23"/>
      <c r="AHH100" s="23"/>
      <c r="AHI100" s="23"/>
      <c r="AHJ100" s="23"/>
      <c r="AHK100" s="23"/>
      <c r="AHL100" s="23"/>
      <c r="AHM100" s="23"/>
      <c r="AHN100" s="23"/>
      <c r="AHO100" s="23"/>
      <c r="AHP100" s="23"/>
      <c r="AHQ100" s="23"/>
      <c r="AHR100" s="23"/>
      <c r="AHS100" s="23"/>
      <c r="AHT100" s="23"/>
      <c r="AHU100" s="23"/>
      <c r="AHV100" s="23"/>
      <c r="AHW100" s="23"/>
      <c r="AHX100" s="23"/>
      <c r="AHY100" s="23"/>
      <c r="AHZ100" s="23"/>
      <c r="AIA100" s="23"/>
      <c r="AIB100" s="23"/>
      <c r="AIC100" s="23"/>
      <c r="AID100" s="23"/>
      <c r="AIE100" s="23"/>
      <c r="AIF100" s="23"/>
      <c r="AIG100" s="23"/>
      <c r="AIH100" s="23"/>
      <c r="AII100" s="23"/>
      <c r="AIJ100" s="23"/>
      <c r="AIK100" s="23"/>
      <c r="AIL100" s="23"/>
      <c r="AIM100" s="23"/>
      <c r="AIN100" s="23"/>
      <c r="AIO100" s="23"/>
      <c r="AIP100" s="23"/>
      <c r="AIQ100" s="23"/>
      <c r="AIR100" s="23"/>
      <c r="AIS100" s="23"/>
      <c r="AIT100" s="23"/>
      <c r="AIU100" s="23"/>
      <c r="AIV100" s="23"/>
      <c r="AIW100" s="23"/>
      <c r="AIX100" s="23"/>
      <c r="AIY100" s="23"/>
      <c r="AIZ100" s="23"/>
      <c r="AJA100" s="23"/>
      <c r="AJB100" s="23"/>
      <c r="AJC100" s="23"/>
      <c r="AJD100" s="23"/>
      <c r="AJE100" s="23"/>
      <c r="AJF100" s="23"/>
      <c r="AJG100" s="23"/>
      <c r="AJH100" s="23"/>
      <c r="AJI100" s="23"/>
      <c r="AJJ100" s="23"/>
      <c r="AJK100" s="23"/>
      <c r="AJL100" s="23"/>
      <c r="AJM100" s="23"/>
      <c r="AJN100" s="23"/>
      <c r="AJO100" s="23"/>
      <c r="AJP100" s="23"/>
      <c r="AJQ100" s="23"/>
      <c r="AJR100" s="23"/>
      <c r="AJS100" s="23"/>
      <c r="AJT100" s="23"/>
      <c r="AJU100" s="23"/>
      <c r="AJV100" s="23"/>
      <c r="AJW100" s="23"/>
      <c r="AJX100" s="23"/>
      <c r="AJY100" s="23"/>
      <c r="AJZ100" s="23"/>
      <c r="AKA100" s="23"/>
      <c r="AKB100" s="23"/>
      <c r="AKC100" s="23"/>
      <c r="AKD100" s="23"/>
      <c r="AKE100" s="23"/>
      <c r="AKF100" s="23"/>
      <c r="AKG100" s="23"/>
      <c r="AKH100" s="23"/>
      <c r="AKI100" s="23"/>
      <c r="AKJ100" s="23"/>
      <c r="AKK100" s="23"/>
      <c r="AKL100" s="23"/>
      <c r="AKM100" s="23"/>
      <c r="AKN100" s="23"/>
      <c r="AKO100" s="23"/>
      <c r="AKP100" s="23"/>
      <c r="AKQ100" s="23"/>
      <c r="AKR100" s="23"/>
      <c r="AKS100" s="23"/>
      <c r="AKT100" s="23"/>
      <c r="AKU100" s="23"/>
      <c r="AKV100" s="23"/>
      <c r="AKW100" s="23"/>
      <c r="AKX100" s="23"/>
      <c r="AKY100" s="23"/>
      <c r="AKZ100" s="23"/>
      <c r="ALA100" s="23"/>
      <c r="ALB100" s="23"/>
      <c r="ALC100" s="23"/>
      <c r="ALD100" s="23"/>
      <c r="ALE100" s="23"/>
      <c r="ALF100" s="23"/>
      <c r="ALG100" s="23"/>
      <c r="ALH100" s="23"/>
      <c r="ALI100" s="23"/>
      <c r="ALJ100" s="23"/>
      <c r="ALK100" s="23"/>
      <c r="ALL100" s="23"/>
      <c r="ALM100" s="23"/>
      <c r="ALN100" s="23"/>
      <c r="ALO100" s="23"/>
      <c r="ALP100" s="23"/>
      <c r="ALQ100" s="23"/>
      <c r="ALR100" s="23"/>
      <c r="ALS100" s="23"/>
      <c r="ALT100" s="23"/>
      <c r="ALU100" s="23"/>
      <c r="ALV100" s="23"/>
      <c r="ALW100" s="23"/>
      <c r="ALX100" s="23"/>
      <c r="ALY100" s="23"/>
      <c r="ALZ100" s="23"/>
      <c r="AMA100" s="23"/>
      <c r="AMB100" s="23"/>
      <c r="AMC100" s="23"/>
      <c r="AMD100" s="23"/>
      <c r="AME100" s="23"/>
      <c r="AMF100" s="23"/>
      <c r="AMG100" s="23"/>
      <c r="AMH100" s="23"/>
      <c r="AMI100" s="23"/>
      <c r="AMJ100" s="23"/>
      <c r="AMK100" s="23"/>
    </row>
    <row r="101" spans="1:1025" s="24" customFormat="1" ht="27.75" customHeight="1">
      <c r="A101" s="49" t="s">
        <v>38</v>
      </c>
      <c r="B101" s="384" t="s">
        <v>112</v>
      </c>
      <c r="C101" s="384"/>
      <c r="D101" s="384"/>
      <c r="E101" s="384"/>
      <c r="F101" s="384"/>
      <c r="G101" s="108">
        <f>G75</f>
        <v>1616.9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3"/>
      <c r="QM101" s="23"/>
      <c r="QN101" s="23"/>
      <c r="QO101" s="23"/>
      <c r="QP101" s="23"/>
      <c r="QQ101" s="23"/>
      <c r="QR101" s="23"/>
      <c r="QS101" s="23"/>
      <c r="QT101" s="23"/>
      <c r="QU101" s="23"/>
      <c r="QV101" s="23"/>
      <c r="QW101" s="23"/>
      <c r="QX101" s="23"/>
      <c r="QY101" s="23"/>
      <c r="QZ101" s="23"/>
      <c r="RA101" s="23"/>
      <c r="RB101" s="23"/>
      <c r="RC101" s="23"/>
      <c r="RD101" s="23"/>
      <c r="RE101" s="23"/>
      <c r="RF101" s="23"/>
      <c r="RG101" s="23"/>
      <c r="RH101" s="23"/>
      <c r="RI101" s="23"/>
      <c r="RJ101" s="23"/>
      <c r="RK101" s="23"/>
      <c r="RL101" s="23"/>
      <c r="RM101" s="23"/>
      <c r="RN101" s="23"/>
      <c r="RO101" s="23"/>
      <c r="RP101" s="23"/>
      <c r="RQ101" s="23"/>
      <c r="RR101" s="23"/>
      <c r="RS101" s="23"/>
      <c r="RT101" s="23"/>
      <c r="RU101" s="23"/>
      <c r="RV101" s="23"/>
      <c r="RW101" s="23"/>
      <c r="RX101" s="23"/>
      <c r="RY101" s="23"/>
      <c r="RZ101" s="23"/>
      <c r="SA101" s="23"/>
      <c r="SB101" s="23"/>
      <c r="SC101" s="23"/>
      <c r="SD101" s="23"/>
      <c r="SE101" s="23"/>
      <c r="SF101" s="23"/>
      <c r="SG101" s="23"/>
      <c r="SH101" s="23"/>
      <c r="SI101" s="23"/>
      <c r="SJ101" s="23"/>
      <c r="SK101" s="23"/>
      <c r="SL101" s="23"/>
      <c r="SM101" s="23"/>
      <c r="SN101" s="23"/>
      <c r="SO101" s="23"/>
      <c r="SP101" s="23"/>
      <c r="SQ101" s="23"/>
      <c r="SR101" s="23"/>
      <c r="SS101" s="23"/>
      <c r="ST101" s="23"/>
      <c r="SU101" s="23"/>
      <c r="SV101" s="23"/>
      <c r="SW101" s="23"/>
      <c r="SX101" s="23"/>
      <c r="SY101" s="23"/>
      <c r="SZ101" s="23"/>
      <c r="TA101" s="23"/>
      <c r="TB101" s="23"/>
      <c r="TC101" s="23"/>
      <c r="TD101" s="23"/>
      <c r="TE101" s="23"/>
      <c r="TF101" s="23"/>
      <c r="TG101" s="23"/>
      <c r="TH101" s="23"/>
      <c r="TI101" s="23"/>
      <c r="TJ101" s="23"/>
      <c r="TK101" s="23"/>
      <c r="TL101" s="23"/>
      <c r="TM101" s="23"/>
      <c r="TN101" s="23"/>
      <c r="TO101" s="23"/>
      <c r="TP101" s="23"/>
      <c r="TQ101" s="23"/>
      <c r="TR101" s="23"/>
      <c r="TS101" s="23"/>
      <c r="TT101" s="23"/>
      <c r="TU101" s="23"/>
      <c r="TV101" s="23"/>
      <c r="TW101" s="23"/>
      <c r="TX101" s="23"/>
      <c r="TY101" s="23"/>
      <c r="TZ101" s="23"/>
      <c r="UA101" s="23"/>
      <c r="UB101" s="23"/>
      <c r="UC101" s="2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23"/>
      <c r="UT101" s="23"/>
      <c r="UU101" s="23"/>
      <c r="UV101" s="23"/>
      <c r="UW101" s="23"/>
      <c r="UX101" s="23"/>
      <c r="UY101" s="23"/>
      <c r="UZ101" s="23"/>
      <c r="VA101" s="23"/>
      <c r="VB101" s="23"/>
      <c r="VC101" s="23"/>
      <c r="VD101" s="2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23"/>
      <c r="VU101" s="23"/>
      <c r="VV101" s="23"/>
      <c r="VW101" s="23"/>
      <c r="VX101" s="23"/>
      <c r="VY101" s="23"/>
      <c r="VZ101" s="23"/>
      <c r="WA101" s="23"/>
      <c r="WB101" s="23"/>
      <c r="WC101" s="23"/>
      <c r="WD101" s="23"/>
      <c r="WE101" s="23"/>
      <c r="WF101" s="23"/>
      <c r="WG101" s="23"/>
      <c r="WH101" s="23"/>
      <c r="WI101" s="23"/>
      <c r="WJ101" s="23"/>
      <c r="WK101" s="23"/>
      <c r="WL101" s="23"/>
      <c r="WM101" s="23"/>
      <c r="WN101" s="23"/>
      <c r="WO101" s="23"/>
      <c r="WP101" s="23"/>
      <c r="WQ101" s="23"/>
      <c r="WR101" s="23"/>
      <c r="WS101" s="23"/>
      <c r="WT101" s="23"/>
      <c r="WU101" s="23"/>
      <c r="WV101" s="23"/>
      <c r="WW101" s="23"/>
      <c r="WX101" s="23"/>
      <c r="WY101" s="23"/>
      <c r="WZ101" s="23"/>
      <c r="XA101" s="23"/>
      <c r="XB101" s="23"/>
      <c r="XC101" s="23"/>
      <c r="XD101" s="23"/>
      <c r="XE101" s="23"/>
      <c r="XF101" s="2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23"/>
      <c r="XW101" s="23"/>
      <c r="XX101" s="23"/>
      <c r="XY101" s="23"/>
      <c r="XZ101" s="23"/>
      <c r="YA101" s="23"/>
      <c r="YB101" s="23"/>
      <c r="YC101" s="23"/>
      <c r="YD101" s="23"/>
      <c r="YE101" s="23"/>
      <c r="YF101" s="23"/>
      <c r="YG101" s="2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23"/>
      <c r="YX101" s="23"/>
      <c r="YY101" s="23"/>
      <c r="YZ101" s="23"/>
      <c r="ZA101" s="23"/>
      <c r="ZB101" s="23"/>
      <c r="ZC101" s="23"/>
      <c r="ZD101" s="23"/>
      <c r="ZE101" s="23"/>
      <c r="ZF101" s="23"/>
      <c r="ZG101" s="23"/>
      <c r="ZH101" s="2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ZW101" s="23"/>
      <c r="ZX101" s="23"/>
      <c r="ZY101" s="23"/>
      <c r="ZZ101" s="23"/>
      <c r="AAA101" s="23"/>
      <c r="AAB101" s="23"/>
      <c r="AAC101" s="23"/>
      <c r="AAD101" s="23"/>
      <c r="AAE101" s="23"/>
      <c r="AAF101" s="23"/>
      <c r="AAG101" s="23"/>
      <c r="AAH101" s="23"/>
      <c r="AAI101" s="23"/>
      <c r="AAJ101" s="23"/>
      <c r="AAK101" s="23"/>
      <c r="AAL101" s="23"/>
      <c r="AAM101" s="23"/>
      <c r="AAN101" s="23"/>
      <c r="AAO101" s="23"/>
      <c r="AAP101" s="23"/>
      <c r="AAQ101" s="23"/>
      <c r="AAR101" s="23"/>
      <c r="AAS101" s="23"/>
      <c r="AAT101" s="23"/>
      <c r="AAU101" s="23"/>
      <c r="AAV101" s="23"/>
      <c r="AAW101" s="23"/>
      <c r="AAX101" s="23"/>
      <c r="AAY101" s="23"/>
      <c r="AAZ101" s="23"/>
      <c r="ABA101" s="23"/>
      <c r="ABB101" s="23"/>
      <c r="ABC101" s="23"/>
      <c r="ABD101" s="23"/>
      <c r="ABE101" s="23"/>
      <c r="ABF101" s="23"/>
      <c r="ABG101" s="23"/>
      <c r="ABH101" s="23"/>
      <c r="ABI101" s="23"/>
      <c r="ABJ101" s="2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23"/>
      <c r="ACA101" s="23"/>
      <c r="ACB101" s="23"/>
      <c r="ACC101" s="23"/>
      <c r="ACD101" s="23"/>
      <c r="ACE101" s="23"/>
      <c r="ACF101" s="23"/>
      <c r="ACG101" s="23"/>
      <c r="ACH101" s="23"/>
      <c r="ACI101" s="23"/>
      <c r="ACJ101" s="23"/>
      <c r="ACK101" s="2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23"/>
      <c r="ADB101" s="23"/>
      <c r="ADC101" s="23"/>
      <c r="ADD101" s="23"/>
      <c r="ADE101" s="23"/>
      <c r="ADF101" s="23"/>
      <c r="ADG101" s="23"/>
      <c r="ADH101" s="23"/>
      <c r="ADI101" s="23"/>
      <c r="ADJ101" s="23"/>
      <c r="ADK101" s="23"/>
      <c r="ADL101" s="2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23"/>
      <c r="AEC101" s="23"/>
      <c r="AED101" s="23"/>
      <c r="AEE101" s="23"/>
      <c r="AEF101" s="23"/>
      <c r="AEG101" s="23"/>
      <c r="AEH101" s="23"/>
      <c r="AEI101" s="23"/>
      <c r="AEJ101" s="23"/>
      <c r="AEK101" s="23"/>
      <c r="AEL101" s="23"/>
      <c r="AEM101" s="2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23"/>
      <c r="AFD101" s="23"/>
      <c r="AFE101" s="23"/>
      <c r="AFF101" s="23"/>
      <c r="AFG101" s="23"/>
      <c r="AFH101" s="23"/>
      <c r="AFI101" s="23"/>
      <c r="AFJ101" s="23"/>
      <c r="AFK101" s="23"/>
      <c r="AFL101" s="23"/>
      <c r="AFM101" s="23"/>
      <c r="AFN101" s="23"/>
      <c r="AFO101" s="23"/>
      <c r="AFP101" s="23"/>
      <c r="AFQ101" s="23"/>
      <c r="AFR101" s="23"/>
      <c r="AFS101" s="23"/>
      <c r="AFT101" s="23"/>
      <c r="AFU101" s="23"/>
      <c r="AFV101" s="23"/>
      <c r="AFW101" s="23"/>
      <c r="AFX101" s="23"/>
      <c r="AFY101" s="23"/>
      <c r="AFZ101" s="23"/>
      <c r="AGA101" s="23"/>
      <c r="AGB101" s="23"/>
      <c r="AGC101" s="23"/>
      <c r="AGD101" s="23"/>
      <c r="AGE101" s="23"/>
      <c r="AGF101" s="23"/>
      <c r="AGG101" s="23"/>
      <c r="AGH101" s="23"/>
      <c r="AGI101" s="23"/>
      <c r="AGJ101" s="23"/>
      <c r="AGK101" s="23"/>
      <c r="AGL101" s="23"/>
      <c r="AGM101" s="23"/>
      <c r="AGN101" s="23"/>
      <c r="AGO101" s="23"/>
      <c r="AGP101" s="23"/>
      <c r="AGQ101" s="23"/>
      <c r="AGR101" s="23"/>
      <c r="AGS101" s="23"/>
      <c r="AGT101" s="23"/>
      <c r="AGU101" s="23"/>
      <c r="AGV101" s="23"/>
      <c r="AGW101" s="23"/>
      <c r="AGX101" s="23"/>
      <c r="AGY101" s="23"/>
      <c r="AGZ101" s="23"/>
      <c r="AHA101" s="23"/>
      <c r="AHB101" s="23"/>
      <c r="AHC101" s="23"/>
      <c r="AHD101" s="23"/>
      <c r="AHE101" s="23"/>
      <c r="AHF101" s="23"/>
      <c r="AHG101" s="23"/>
      <c r="AHH101" s="23"/>
      <c r="AHI101" s="23"/>
      <c r="AHJ101" s="23"/>
      <c r="AHK101" s="23"/>
      <c r="AHL101" s="23"/>
      <c r="AHM101" s="23"/>
      <c r="AHN101" s="23"/>
      <c r="AHO101" s="23"/>
      <c r="AHP101" s="23"/>
      <c r="AHQ101" s="23"/>
      <c r="AHR101" s="23"/>
      <c r="AHS101" s="23"/>
      <c r="AHT101" s="23"/>
      <c r="AHU101" s="23"/>
      <c r="AHV101" s="23"/>
      <c r="AHW101" s="23"/>
      <c r="AHX101" s="23"/>
      <c r="AHY101" s="23"/>
      <c r="AHZ101" s="23"/>
      <c r="AIA101" s="23"/>
      <c r="AIB101" s="23"/>
      <c r="AIC101" s="23"/>
      <c r="AID101" s="23"/>
      <c r="AIE101" s="23"/>
      <c r="AIF101" s="23"/>
      <c r="AIG101" s="23"/>
      <c r="AIH101" s="23"/>
      <c r="AII101" s="23"/>
      <c r="AIJ101" s="23"/>
      <c r="AIK101" s="23"/>
      <c r="AIL101" s="23"/>
      <c r="AIM101" s="23"/>
      <c r="AIN101" s="23"/>
      <c r="AIO101" s="23"/>
      <c r="AIP101" s="23"/>
      <c r="AIQ101" s="23"/>
      <c r="AIR101" s="23"/>
      <c r="AIS101" s="23"/>
      <c r="AIT101" s="23"/>
      <c r="AIU101" s="23"/>
      <c r="AIV101" s="23"/>
      <c r="AIW101" s="23"/>
      <c r="AIX101" s="23"/>
      <c r="AIY101" s="23"/>
      <c r="AIZ101" s="23"/>
      <c r="AJA101" s="23"/>
      <c r="AJB101" s="23"/>
      <c r="AJC101" s="23"/>
      <c r="AJD101" s="23"/>
      <c r="AJE101" s="23"/>
      <c r="AJF101" s="23"/>
      <c r="AJG101" s="23"/>
      <c r="AJH101" s="23"/>
      <c r="AJI101" s="23"/>
      <c r="AJJ101" s="23"/>
      <c r="AJK101" s="23"/>
      <c r="AJL101" s="23"/>
      <c r="AJM101" s="23"/>
      <c r="AJN101" s="23"/>
      <c r="AJO101" s="23"/>
      <c r="AJP101" s="23"/>
      <c r="AJQ101" s="23"/>
      <c r="AJR101" s="23"/>
      <c r="AJS101" s="23"/>
      <c r="AJT101" s="23"/>
      <c r="AJU101" s="23"/>
      <c r="AJV101" s="23"/>
      <c r="AJW101" s="23"/>
      <c r="AJX101" s="23"/>
      <c r="AJY101" s="23"/>
      <c r="AJZ101" s="23"/>
      <c r="AKA101" s="23"/>
      <c r="AKB101" s="23"/>
      <c r="AKC101" s="23"/>
      <c r="AKD101" s="23"/>
      <c r="AKE101" s="23"/>
      <c r="AKF101" s="23"/>
      <c r="AKG101" s="23"/>
      <c r="AKH101" s="23"/>
      <c r="AKI101" s="23"/>
      <c r="AKJ101" s="23"/>
      <c r="AKK101" s="23"/>
      <c r="AKL101" s="23"/>
      <c r="AKM101" s="23"/>
      <c r="AKN101" s="23"/>
      <c r="AKO101" s="23"/>
      <c r="AKP101" s="23"/>
      <c r="AKQ101" s="23"/>
      <c r="AKR101" s="23"/>
      <c r="AKS101" s="23"/>
      <c r="AKT101" s="23"/>
      <c r="AKU101" s="23"/>
      <c r="AKV101" s="23"/>
      <c r="AKW101" s="23"/>
      <c r="AKX101" s="23"/>
      <c r="AKY101" s="23"/>
      <c r="AKZ101" s="23"/>
      <c r="ALA101" s="23"/>
      <c r="ALB101" s="23"/>
      <c r="ALC101" s="23"/>
      <c r="ALD101" s="23"/>
      <c r="ALE101" s="23"/>
      <c r="ALF101" s="23"/>
      <c r="ALG101" s="23"/>
      <c r="ALH101" s="23"/>
      <c r="ALI101" s="23"/>
      <c r="ALJ101" s="23"/>
      <c r="ALK101" s="23"/>
      <c r="ALL101" s="23"/>
      <c r="ALM101" s="23"/>
      <c r="ALN101" s="23"/>
      <c r="ALO101" s="23"/>
      <c r="ALP101" s="23"/>
      <c r="ALQ101" s="23"/>
      <c r="ALR101" s="23"/>
      <c r="ALS101" s="23"/>
      <c r="ALT101" s="23"/>
      <c r="ALU101" s="23"/>
      <c r="ALV101" s="23"/>
      <c r="ALW101" s="23"/>
      <c r="ALX101" s="23"/>
      <c r="ALY101" s="23"/>
      <c r="ALZ101" s="23"/>
      <c r="AMA101" s="23"/>
      <c r="AMB101" s="23"/>
      <c r="AMC101" s="23"/>
      <c r="AMD101" s="23"/>
      <c r="AME101" s="23"/>
      <c r="AMF101" s="23"/>
      <c r="AMG101" s="23"/>
      <c r="AMH101" s="23"/>
      <c r="AMI101" s="23"/>
      <c r="AMJ101" s="23"/>
      <c r="AMK101" s="23"/>
    </row>
    <row r="102" spans="1:1025" s="30" customFormat="1">
      <c r="A102" s="49" t="s">
        <v>44</v>
      </c>
      <c r="B102" s="263" t="s">
        <v>113</v>
      </c>
      <c r="C102" s="263"/>
      <c r="D102" s="263"/>
      <c r="E102" s="263"/>
      <c r="F102" s="263"/>
      <c r="G102" s="91">
        <f>G93</f>
        <v>750.9</v>
      </c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  <c r="JC102" s="29"/>
      <c r="JD102" s="29"/>
      <c r="JE102" s="29"/>
      <c r="JF102" s="29"/>
      <c r="JG102" s="29"/>
      <c r="JH102" s="29"/>
      <c r="JI102" s="29"/>
      <c r="JJ102" s="29"/>
      <c r="JK102" s="29"/>
      <c r="JL102" s="29"/>
      <c r="JM102" s="29"/>
      <c r="JN102" s="29"/>
      <c r="JO102" s="29"/>
      <c r="JP102" s="29"/>
      <c r="JQ102" s="29"/>
      <c r="JR102" s="29"/>
      <c r="JS102" s="29"/>
      <c r="JT102" s="29"/>
      <c r="JU102" s="29"/>
      <c r="JV102" s="29"/>
      <c r="JW102" s="29"/>
      <c r="JX102" s="29"/>
      <c r="JY102" s="29"/>
      <c r="JZ102" s="29"/>
      <c r="KA102" s="29"/>
      <c r="KB102" s="29"/>
      <c r="KC102" s="29"/>
      <c r="KD102" s="29"/>
      <c r="KE102" s="29"/>
      <c r="KF102" s="29"/>
      <c r="KG102" s="29"/>
      <c r="KH102" s="29"/>
      <c r="KI102" s="29"/>
      <c r="KJ102" s="29"/>
      <c r="KK102" s="29"/>
      <c r="KL102" s="29"/>
      <c r="KM102" s="29"/>
      <c r="KN102" s="29"/>
      <c r="KO102" s="29"/>
      <c r="KP102" s="29"/>
      <c r="KQ102" s="29"/>
      <c r="KR102" s="29"/>
      <c r="KS102" s="29"/>
      <c r="KT102" s="29"/>
      <c r="KU102" s="29"/>
      <c r="KV102" s="29"/>
      <c r="KW102" s="29"/>
      <c r="KX102" s="29"/>
      <c r="KY102" s="29"/>
      <c r="KZ102" s="29"/>
      <c r="LA102" s="29"/>
      <c r="LB102" s="29"/>
      <c r="LC102" s="29"/>
      <c r="LD102" s="29"/>
      <c r="LE102" s="29"/>
      <c r="LF102" s="29"/>
      <c r="LG102" s="29"/>
      <c r="LH102" s="29"/>
      <c r="LI102" s="29"/>
      <c r="LJ102" s="29"/>
      <c r="LK102" s="29"/>
      <c r="LL102" s="29"/>
      <c r="LM102" s="29"/>
      <c r="LN102" s="29"/>
      <c r="LO102" s="29"/>
      <c r="LP102" s="29"/>
      <c r="LQ102" s="29"/>
      <c r="LR102" s="29"/>
      <c r="LS102" s="29"/>
      <c r="LT102" s="29"/>
      <c r="LU102" s="29"/>
      <c r="LV102" s="29"/>
      <c r="LW102" s="29"/>
      <c r="LX102" s="29"/>
      <c r="LY102" s="29"/>
      <c r="LZ102" s="29"/>
      <c r="MA102" s="29"/>
      <c r="MB102" s="29"/>
      <c r="MC102" s="29"/>
      <c r="MD102" s="29"/>
      <c r="ME102" s="29"/>
      <c r="MF102" s="29"/>
      <c r="MG102" s="29"/>
      <c r="MH102" s="29"/>
      <c r="MI102" s="29"/>
      <c r="MJ102" s="29"/>
      <c r="MK102" s="29"/>
      <c r="ML102" s="29"/>
      <c r="MM102" s="29"/>
      <c r="MN102" s="29"/>
      <c r="MO102" s="29"/>
      <c r="MP102" s="29"/>
      <c r="MQ102" s="29"/>
      <c r="MR102" s="29"/>
      <c r="MS102" s="29"/>
      <c r="MT102" s="29"/>
      <c r="MU102" s="29"/>
      <c r="MV102" s="29"/>
      <c r="MW102" s="29"/>
      <c r="MX102" s="29"/>
      <c r="MY102" s="29"/>
      <c r="MZ102" s="29"/>
      <c r="NA102" s="29"/>
      <c r="NB102" s="29"/>
      <c r="NC102" s="29"/>
      <c r="ND102" s="29"/>
      <c r="NE102" s="29"/>
      <c r="NF102" s="29"/>
      <c r="NG102" s="29"/>
      <c r="NH102" s="29"/>
      <c r="NI102" s="29"/>
      <c r="NJ102" s="29"/>
      <c r="NK102" s="29"/>
      <c r="NL102" s="29"/>
      <c r="NM102" s="29"/>
      <c r="NN102" s="29"/>
      <c r="NO102" s="29"/>
      <c r="NP102" s="29"/>
      <c r="NQ102" s="29"/>
      <c r="NR102" s="29"/>
      <c r="NS102" s="29"/>
      <c r="NT102" s="29"/>
      <c r="NU102" s="29"/>
      <c r="NV102" s="29"/>
      <c r="NW102" s="29"/>
      <c r="NX102" s="29"/>
      <c r="NY102" s="29"/>
      <c r="NZ102" s="29"/>
      <c r="OA102" s="29"/>
      <c r="OB102" s="29"/>
      <c r="OC102" s="29"/>
      <c r="OD102" s="29"/>
      <c r="OE102" s="29"/>
      <c r="OF102" s="29"/>
      <c r="OG102" s="29"/>
      <c r="OH102" s="29"/>
      <c r="OI102" s="29"/>
      <c r="OJ102" s="29"/>
      <c r="OK102" s="29"/>
      <c r="OL102" s="29"/>
      <c r="OM102" s="29"/>
      <c r="ON102" s="29"/>
      <c r="OO102" s="29"/>
      <c r="OP102" s="29"/>
      <c r="OQ102" s="29"/>
      <c r="OR102" s="29"/>
      <c r="OS102" s="29"/>
      <c r="OT102" s="29"/>
      <c r="OU102" s="29"/>
      <c r="OV102" s="29"/>
      <c r="OW102" s="29"/>
      <c r="OX102" s="29"/>
      <c r="OY102" s="29"/>
      <c r="OZ102" s="29"/>
      <c r="PA102" s="29"/>
      <c r="PB102" s="29"/>
      <c r="PC102" s="29"/>
      <c r="PD102" s="29"/>
      <c r="PE102" s="29"/>
      <c r="PF102" s="29"/>
      <c r="PG102" s="29"/>
      <c r="PH102" s="29"/>
      <c r="PI102" s="29"/>
      <c r="PJ102" s="29"/>
      <c r="PK102" s="29"/>
      <c r="PL102" s="29"/>
      <c r="PM102" s="29"/>
      <c r="PN102" s="29"/>
      <c r="PO102" s="29"/>
      <c r="PP102" s="29"/>
      <c r="PQ102" s="29"/>
      <c r="PR102" s="29"/>
      <c r="PS102" s="29"/>
      <c r="PT102" s="29"/>
      <c r="PU102" s="29"/>
      <c r="PV102" s="29"/>
      <c r="PW102" s="29"/>
      <c r="PX102" s="29"/>
      <c r="PY102" s="29"/>
      <c r="PZ102" s="29"/>
      <c r="QA102" s="29"/>
      <c r="QB102" s="29"/>
      <c r="QC102" s="29"/>
      <c r="QD102" s="29"/>
      <c r="QE102" s="29"/>
      <c r="QF102" s="29"/>
      <c r="QG102" s="29"/>
      <c r="QH102" s="29"/>
      <c r="QI102" s="29"/>
      <c r="QJ102" s="29"/>
      <c r="QK102" s="29"/>
      <c r="QL102" s="29"/>
      <c r="QM102" s="29"/>
      <c r="QN102" s="29"/>
      <c r="QO102" s="29"/>
      <c r="QP102" s="29"/>
      <c r="QQ102" s="29"/>
      <c r="QR102" s="29"/>
      <c r="QS102" s="29"/>
      <c r="QT102" s="29"/>
      <c r="QU102" s="29"/>
      <c r="QV102" s="29"/>
      <c r="QW102" s="29"/>
      <c r="QX102" s="29"/>
      <c r="QY102" s="29"/>
      <c r="QZ102" s="29"/>
      <c r="RA102" s="29"/>
      <c r="RB102" s="29"/>
      <c r="RC102" s="29"/>
      <c r="RD102" s="29"/>
      <c r="RE102" s="29"/>
      <c r="RF102" s="29"/>
      <c r="RG102" s="29"/>
      <c r="RH102" s="29"/>
      <c r="RI102" s="29"/>
      <c r="RJ102" s="29"/>
      <c r="RK102" s="29"/>
      <c r="RL102" s="29"/>
      <c r="RM102" s="29"/>
      <c r="RN102" s="29"/>
      <c r="RO102" s="29"/>
      <c r="RP102" s="29"/>
      <c r="RQ102" s="29"/>
      <c r="RR102" s="29"/>
      <c r="RS102" s="29"/>
      <c r="RT102" s="29"/>
      <c r="RU102" s="29"/>
      <c r="RV102" s="29"/>
      <c r="RW102" s="29"/>
      <c r="RX102" s="29"/>
      <c r="RY102" s="29"/>
      <c r="RZ102" s="29"/>
      <c r="SA102" s="29"/>
      <c r="SB102" s="29"/>
      <c r="SC102" s="29"/>
      <c r="SD102" s="29"/>
      <c r="SE102" s="29"/>
      <c r="SF102" s="29"/>
      <c r="SG102" s="29"/>
      <c r="SH102" s="29"/>
      <c r="SI102" s="29"/>
      <c r="SJ102" s="29"/>
      <c r="SK102" s="29"/>
      <c r="SL102" s="29"/>
      <c r="SM102" s="29"/>
      <c r="SN102" s="29"/>
      <c r="SO102" s="29"/>
      <c r="SP102" s="29"/>
      <c r="SQ102" s="29"/>
      <c r="SR102" s="29"/>
      <c r="SS102" s="29"/>
      <c r="ST102" s="29"/>
      <c r="SU102" s="29"/>
      <c r="SV102" s="29"/>
      <c r="SW102" s="29"/>
      <c r="SX102" s="29"/>
      <c r="SY102" s="29"/>
      <c r="SZ102" s="29"/>
      <c r="TA102" s="29"/>
      <c r="TB102" s="29"/>
      <c r="TC102" s="29"/>
      <c r="TD102" s="29"/>
      <c r="TE102" s="29"/>
      <c r="TF102" s="29"/>
      <c r="TG102" s="29"/>
      <c r="TH102" s="29"/>
      <c r="TI102" s="29"/>
      <c r="TJ102" s="29"/>
      <c r="TK102" s="29"/>
      <c r="TL102" s="29"/>
      <c r="TM102" s="29"/>
      <c r="TN102" s="29"/>
      <c r="TO102" s="29"/>
      <c r="TP102" s="29"/>
      <c r="TQ102" s="29"/>
      <c r="TR102" s="29"/>
      <c r="TS102" s="29"/>
      <c r="TT102" s="29"/>
      <c r="TU102" s="29"/>
      <c r="TV102" s="29"/>
      <c r="TW102" s="29"/>
      <c r="TX102" s="29"/>
      <c r="TY102" s="29"/>
      <c r="TZ102" s="29"/>
      <c r="UA102" s="29"/>
      <c r="UB102" s="29"/>
      <c r="UC102" s="29"/>
      <c r="UD102" s="29"/>
      <c r="UE102" s="29"/>
      <c r="UF102" s="29"/>
      <c r="UG102" s="29"/>
      <c r="UH102" s="29"/>
      <c r="UI102" s="29"/>
      <c r="UJ102" s="29"/>
      <c r="UK102" s="29"/>
      <c r="UL102" s="29"/>
      <c r="UM102" s="29"/>
      <c r="UN102" s="29"/>
      <c r="UO102" s="29"/>
      <c r="UP102" s="29"/>
      <c r="UQ102" s="29"/>
      <c r="UR102" s="29"/>
      <c r="US102" s="29"/>
      <c r="UT102" s="29"/>
      <c r="UU102" s="29"/>
      <c r="UV102" s="29"/>
      <c r="UW102" s="29"/>
      <c r="UX102" s="29"/>
      <c r="UY102" s="29"/>
      <c r="UZ102" s="29"/>
      <c r="VA102" s="29"/>
      <c r="VB102" s="29"/>
      <c r="VC102" s="29"/>
      <c r="VD102" s="29"/>
      <c r="VE102" s="29"/>
      <c r="VF102" s="29"/>
      <c r="VG102" s="29"/>
      <c r="VH102" s="29"/>
      <c r="VI102" s="29"/>
      <c r="VJ102" s="29"/>
      <c r="VK102" s="29"/>
      <c r="VL102" s="29"/>
      <c r="VM102" s="29"/>
      <c r="VN102" s="29"/>
      <c r="VO102" s="29"/>
      <c r="VP102" s="29"/>
      <c r="VQ102" s="29"/>
      <c r="VR102" s="29"/>
      <c r="VS102" s="29"/>
      <c r="VT102" s="29"/>
      <c r="VU102" s="29"/>
      <c r="VV102" s="29"/>
      <c r="VW102" s="29"/>
      <c r="VX102" s="29"/>
      <c r="VY102" s="29"/>
      <c r="VZ102" s="29"/>
      <c r="WA102" s="29"/>
      <c r="WB102" s="29"/>
      <c r="WC102" s="29"/>
      <c r="WD102" s="29"/>
      <c r="WE102" s="29"/>
      <c r="WF102" s="29"/>
      <c r="WG102" s="29"/>
      <c r="WH102" s="29"/>
      <c r="WI102" s="29"/>
      <c r="WJ102" s="29"/>
      <c r="WK102" s="29"/>
      <c r="WL102" s="29"/>
      <c r="WM102" s="29"/>
      <c r="WN102" s="29"/>
      <c r="WO102" s="29"/>
      <c r="WP102" s="29"/>
      <c r="WQ102" s="29"/>
      <c r="WR102" s="29"/>
      <c r="WS102" s="29"/>
      <c r="WT102" s="29"/>
      <c r="WU102" s="29"/>
      <c r="WV102" s="29"/>
      <c r="WW102" s="29"/>
      <c r="WX102" s="29"/>
      <c r="WY102" s="29"/>
      <c r="WZ102" s="29"/>
      <c r="XA102" s="29"/>
      <c r="XB102" s="29"/>
      <c r="XC102" s="29"/>
      <c r="XD102" s="29"/>
      <c r="XE102" s="29"/>
      <c r="XF102" s="29"/>
      <c r="XG102" s="29"/>
      <c r="XH102" s="29"/>
      <c r="XI102" s="29"/>
      <c r="XJ102" s="29"/>
      <c r="XK102" s="29"/>
      <c r="XL102" s="29"/>
      <c r="XM102" s="29"/>
      <c r="XN102" s="29"/>
      <c r="XO102" s="29"/>
      <c r="XP102" s="29"/>
      <c r="XQ102" s="29"/>
      <c r="XR102" s="29"/>
      <c r="XS102" s="29"/>
      <c r="XT102" s="29"/>
      <c r="XU102" s="29"/>
      <c r="XV102" s="29"/>
      <c r="XW102" s="29"/>
      <c r="XX102" s="29"/>
      <c r="XY102" s="29"/>
      <c r="XZ102" s="29"/>
      <c r="YA102" s="29"/>
      <c r="YB102" s="29"/>
      <c r="YC102" s="29"/>
      <c r="YD102" s="29"/>
      <c r="YE102" s="29"/>
      <c r="YF102" s="29"/>
      <c r="YG102" s="29"/>
      <c r="YH102" s="29"/>
      <c r="YI102" s="29"/>
      <c r="YJ102" s="29"/>
      <c r="YK102" s="29"/>
      <c r="YL102" s="29"/>
      <c r="YM102" s="29"/>
      <c r="YN102" s="29"/>
      <c r="YO102" s="29"/>
      <c r="YP102" s="29"/>
      <c r="YQ102" s="29"/>
      <c r="YR102" s="29"/>
      <c r="YS102" s="29"/>
      <c r="YT102" s="29"/>
      <c r="YU102" s="29"/>
      <c r="YV102" s="29"/>
      <c r="YW102" s="29"/>
      <c r="YX102" s="29"/>
      <c r="YY102" s="29"/>
      <c r="YZ102" s="29"/>
      <c r="ZA102" s="29"/>
      <c r="ZB102" s="29"/>
      <c r="ZC102" s="29"/>
      <c r="ZD102" s="29"/>
      <c r="ZE102" s="29"/>
      <c r="ZF102" s="29"/>
      <c r="ZG102" s="29"/>
      <c r="ZH102" s="29"/>
      <c r="ZI102" s="29"/>
      <c r="ZJ102" s="29"/>
      <c r="ZK102" s="29"/>
      <c r="ZL102" s="29"/>
      <c r="ZM102" s="29"/>
      <c r="ZN102" s="29"/>
      <c r="ZO102" s="29"/>
      <c r="ZP102" s="29"/>
      <c r="ZQ102" s="29"/>
      <c r="ZR102" s="29"/>
      <c r="ZS102" s="29"/>
      <c r="ZT102" s="29"/>
      <c r="ZU102" s="29"/>
      <c r="ZV102" s="29"/>
      <c r="ZW102" s="29"/>
      <c r="ZX102" s="29"/>
      <c r="ZY102" s="29"/>
      <c r="ZZ102" s="29"/>
      <c r="AAA102" s="29"/>
      <c r="AAB102" s="29"/>
      <c r="AAC102" s="29"/>
      <c r="AAD102" s="29"/>
      <c r="AAE102" s="29"/>
      <c r="AAF102" s="29"/>
      <c r="AAG102" s="29"/>
      <c r="AAH102" s="29"/>
      <c r="AAI102" s="29"/>
      <c r="AAJ102" s="29"/>
      <c r="AAK102" s="29"/>
      <c r="AAL102" s="29"/>
      <c r="AAM102" s="29"/>
      <c r="AAN102" s="29"/>
      <c r="AAO102" s="29"/>
      <c r="AAP102" s="29"/>
      <c r="AAQ102" s="29"/>
      <c r="AAR102" s="29"/>
      <c r="AAS102" s="29"/>
      <c r="AAT102" s="29"/>
      <c r="AAU102" s="29"/>
      <c r="AAV102" s="29"/>
      <c r="AAW102" s="29"/>
      <c r="AAX102" s="29"/>
      <c r="AAY102" s="29"/>
      <c r="AAZ102" s="29"/>
      <c r="ABA102" s="29"/>
      <c r="ABB102" s="29"/>
      <c r="ABC102" s="29"/>
      <c r="ABD102" s="29"/>
      <c r="ABE102" s="29"/>
      <c r="ABF102" s="29"/>
      <c r="ABG102" s="29"/>
      <c r="ABH102" s="29"/>
      <c r="ABI102" s="29"/>
      <c r="ABJ102" s="29"/>
      <c r="ABK102" s="29"/>
      <c r="ABL102" s="29"/>
      <c r="ABM102" s="29"/>
      <c r="ABN102" s="29"/>
      <c r="ABO102" s="29"/>
      <c r="ABP102" s="29"/>
      <c r="ABQ102" s="29"/>
      <c r="ABR102" s="29"/>
      <c r="ABS102" s="29"/>
      <c r="ABT102" s="29"/>
      <c r="ABU102" s="29"/>
      <c r="ABV102" s="29"/>
      <c r="ABW102" s="29"/>
      <c r="ABX102" s="29"/>
      <c r="ABY102" s="29"/>
      <c r="ABZ102" s="29"/>
      <c r="ACA102" s="29"/>
      <c r="ACB102" s="29"/>
      <c r="ACC102" s="29"/>
      <c r="ACD102" s="29"/>
      <c r="ACE102" s="29"/>
      <c r="ACF102" s="29"/>
      <c r="ACG102" s="29"/>
      <c r="ACH102" s="29"/>
      <c r="ACI102" s="29"/>
      <c r="ACJ102" s="29"/>
      <c r="ACK102" s="29"/>
      <c r="ACL102" s="29"/>
      <c r="ACM102" s="29"/>
      <c r="ACN102" s="29"/>
      <c r="ACO102" s="29"/>
      <c r="ACP102" s="29"/>
      <c r="ACQ102" s="29"/>
      <c r="ACR102" s="29"/>
      <c r="ACS102" s="29"/>
      <c r="ACT102" s="29"/>
      <c r="ACU102" s="29"/>
      <c r="ACV102" s="29"/>
      <c r="ACW102" s="29"/>
      <c r="ACX102" s="29"/>
      <c r="ACY102" s="29"/>
      <c r="ACZ102" s="29"/>
      <c r="ADA102" s="29"/>
      <c r="ADB102" s="29"/>
      <c r="ADC102" s="29"/>
      <c r="ADD102" s="29"/>
      <c r="ADE102" s="29"/>
      <c r="ADF102" s="29"/>
      <c r="ADG102" s="29"/>
      <c r="ADH102" s="29"/>
      <c r="ADI102" s="29"/>
      <c r="ADJ102" s="29"/>
      <c r="ADK102" s="29"/>
      <c r="ADL102" s="29"/>
      <c r="ADM102" s="29"/>
      <c r="ADN102" s="29"/>
      <c r="ADO102" s="29"/>
      <c r="ADP102" s="29"/>
      <c r="ADQ102" s="29"/>
      <c r="ADR102" s="29"/>
      <c r="ADS102" s="29"/>
      <c r="ADT102" s="29"/>
      <c r="ADU102" s="29"/>
      <c r="ADV102" s="29"/>
      <c r="ADW102" s="29"/>
      <c r="ADX102" s="29"/>
      <c r="ADY102" s="29"/>
      <c r="ADZ102" s="29"/>
      <c r="AEA102" s="29"/>
      <c r="AEB102" s="29"/>
      <c r="AEC102" s="29"/>
      <c r="AED102" s="29"/>
      <c r="AEE102" s="29"/>
      <c r="AEF102" s="29"/>
      <c r="AEG102" s="29"/>
      <c r="AEH102" s="29"/>
      <c r="AEI102" s="29"/>
      <c r="AEJ102" s="29"/>
      <c r="AEK102" s="29"/>
      <c r="AEL102" s="29"/>
      <c r="AEM102" s="29"/>
      <c r="AEN102" s="29"/>
      <c r="AEO102" s="29"/>
      <c r="AEP102" s="29"/>
      <c r="AEQ102" s="29"/>
      <c r="AER102" s="29"/>
      <c r="AES102" s="29"/>
      <c r="AET102" s="29"/>
      <c r="AEU102" s="29"/>
      <c r="AEV102" s="29"/>
      <c r="AEW102" s="29"/>
      <c r="AEX102" s="29"/>
      <c r="AEY102" s="29"/>
      <c r="AEZ102" s="29"/>
      <c r="AFA102" s="29"/>
      <c r="AFB102" s="29"/>
      <c r="AFC102" s="29"/>
      <c r="AFD102" s="29"/>
      <c r="AFE102" s="29"/>
      <c r="AFF102" s="29"/>
      <c r="AFG102" s="29"/>
      <c r="AFH102" s="29"/>
      <c r="AFI102" s="29"/>
      <c r="AFJ102" s="29"/>
      <c r="AFK102" s="29"/>
      <c r="AFL102" s="29"/>
      <c r="AFM102" s="29"/>
      <c r="AFN102" s="29"/>
      <c r="AFO102" s="29"/>
      <c r="AFP102" s="29"/>
      <c r="AFQ102" s="29"/>
      <c r="AFR102" s="29"/>
      <c r="AFS102" s="29"/>
      <c r="AFT102" s="29"/>
      <c r="AFU102" s="29"/>
      <c r="AFV102" s="29"/>
      <c r="AFW102" s="29"/>
      <c r="AFX102" s="29"/>
      <c r="AFY102" s="29"/>
      <c r="AFZ102" s="29"/>
      <c r="AGA102" s="29"/>
      <c r="AGB102" s="29"/>
      <c r="AGC102" s="29"/>
      <c r="AGD102" s="29"/>
      <c r="AGE102" s="29"/>
      <c r="AGF102" s="29"/>
      <c r="AGG102" s="29"/>
      <c r="AGH102" s="29"/>
      <c r="AGI102" s="29"/>
      <c r="AGJ102" s="29"/>
      <c r="AGK102" s="29"/>
      <c r="AGL102" s="29"/>
      <c r="AGM102" s="29"/>
      <c r="AGN102" s="29"/>
      <c r="AGO102" s="29"/>
      <c r="AGP102" s="29"/>
      <c r="AGQ102" s="29"/>
      <c r="AGR102" s="29"/>
      <c r="AGS102" s="29"/>
      <c r="AGT102" s="29"/>
      <c r="AGU102" s="29"/>
      <c r="AGV102" s="29"/>
      <c r="AGW102" s="29"/>
      <c r="AGX102" s="29"/>
      <c r="AGY102" s="29"/>
      <c r="AGZ102" s="29"/>
      <c r="AHA102" s="29"/>
      <c r="AHB102" s="29"/>
      <c r="AHC102" s="29"/>
      <c r="AHD102" s="29"/>
      <c r="AHE102" s="29"/>
      <c r="AHF102" s="29"/>
      <c r="AHG102" s="29"/>
      <c r="AHH102" s="29"/>
      <c r="AHI102" s="29"/>
      <c r="AHJ102" s="29"/>
      <c r="AHK102" s="29"/>
      <c r="AHL102" s="29"/>
      <c r="AHM102" s="29"/>
      <c r="AHN102" s="29"/>
      <c r="AHO102" s="29"/>
      <c r="AHP102" s="29"/>
      <c r="AHQ102" s="29"/>
      <c r="AHR102" s="29"/>
      <c r="AHS102" s="29"/>
      <c r="AHT102" s="29"/>
      <c r="AHU102" s="29"/>
      <c r="AHV102" s="29"/>
      <c r="AHW102" s="29"/>
      <c r="AHX102" s="29"/>
      <c r="AHY102" s="29"/>
      <c r="AHZ102" s="29"/>
      <c r="AIA102" s="29"/>
      <c r="AIB102" s="29"/>
      <c r="AIC102" s="29"/>
      <c r="AID102" s="29"/>
      <c r="AIE102" s="29"/>
      <c r="AIF102" s="29"/>
      <c r="AIG102" s="29"/>
      <c r="AIH102" s="29"/>
      <c r="AII102" s="29"/>
      <c r="AIJ102" s="29"/>
      <c r="AIK102" s="29"/>
      <c r="AIL102" s="29"/>
      <c r="AIM102" s="29"/>
      <c r="AIN102" s="29"/>
      <c r="AIO102" s="29"/>
      <c r="AIP102" s="29"/>
      <c r="AIQ102" s="29"/>
      <c r="AIR102" s="29"/>
      <c r="AIS102" s="29"/>
      <c r="AIT102" s="29"/>
      <c r="AIU102" s="29"/>
      <c r="AIV102" s="29"/>
      <c r="AIW102" s="29"/>
      <c r="AIX102" s="29"/>
      <c r="AIY102" s="29"/>
      <c r="AIZ102" s="29"/>
      <c r="AJA102" s="29"/>
      <c r="AJB102" s="29"/>
      <c r="AJC102" s="29"/>
      <c r="AJD102" s="29"/>
      <c r="AJE102" s="29"/>
      <c r="AJF102" s="29"/>
      <c r="AJG102" s="29"/>
      <c r="AJH102" s="29"/>
      <c r="AJI102" s="29"/>
      <c r="AJJ102" s="29"/>
      <c r="AJK102" s="29"/>
      <c r="AJL102" s="29"/>
      <c r="AJM102" s="29"/>
      <c r="AJN102" s="29"/>
      <c r="AJO102" s="29"/>
      <c r="AJP102" s="29"/>
      <c r="AJQ102" s="29"/>
      <c r="AJR102" s="29"/>
      <c r="AJS102" s="29"/>
      <c r="AJT102" s="29"/>
      <c r="AJU102" s="29"/>
      <c r="AJV102" s="29"/>
      <c r="AJW102" s="29"/>
      <c r="AJX102" s="29"/>
      <c r="AJY102" s="29"/>
      <c r="AJZ102" s="29"/>
      <c r="AKA102" s="29"/>
      <c r="AKB102" s="29"/>
      <c r="AKC102" s="29"/>
      <c r="AKD102" s="29"/>
      <c r="AKE102" s="29"/>
      <c r="AKF102" s="29"/>
      <c r="AKG102" s="29"/>
      <c r="AKH102" s="29"/>
      <c r="AKI102" s="29"/>
      <c r="AKJ102" s="29"/>
      <c r="AKK102" s="29"/>
      <c r="AKL102" s="29"/>
      <c r="AKM102" s="29"/>
      <c r="AKN102" s="29"/>
      <c r="AKO102" s="29"/>
      <c r="AKP102" s="29"/>
      <c r="AKQ102" s="29"/>
      <c r="AKR102" s="29"/>
      <c r="AKS102" s="29"/>
      <c r="AKT102" s="29"/>
      <c r="AKU102" s="29"/>
      <c r="AKV102" s="29"/>
      <c r="AKW102" s="29"/>
      <c r="AKX102" s="29"/>
      <c r="AKY102" s="29"/>
      <c r="AKZ102" s="29"/>
      <c r="ALA102" s="29"/>
      <c r="ALB102" s="29"/>
      <c r="ALC102" s="29"/>
      <c r="ALD102" s="29"/>
      <c r="ALE102" s="29"/>
      <c r="ALF102" s="29"/>
      <c r="ALG102" s="29"/>
      <c r="ALH102" s="29"/>
      <c r="ALI102" s="29"/>
      <c r="ALJ102" s="29"/>
      <c r="ALK102" s="29"/>
      <c r="ALL102" s="29"/>
      <c r="ALM102" s="29"/>
      <c r="ALN102" s="29"/>
      <c r="ALO102" s="29"/>
      <c r="ALP102" s="29"/>
      <c r="ALQ102" s="29"/>
      <c r="ALR102" s="29"/>
      <c r="ALS102" s="29"/>
      <c r="ALT102" s="29"/>
      <c r="ALU102" s="29"/>
      <c r="ALV102" s="29"/>
      <c r="ALW102" s="29"/>
      <c r="ALX102" s="29"/>
      <c r="ALY102" s="29"/>
      <c r="ALZ102" s="29"/>
      <c r="AMA102" s="29"/>
      <c r="AMB102" s="29"/>
      <c r="AMC102" s="29"/>
      <c r="AMD102" s="29"/>
      <c r="AME102" s="29"/>
      <c r="AMF102" s="29"/>
      <c r="AMG102" s="29"/>
      <c r="AMH102" s="29"/>
      <c r="AMI102" s="29"/>
      <c r="AMJ102" s="29"/>
      <c r="AMK102" s="29"/>
    </row>
    <row r="103" spans="1:1025" s="21" customFormat="1" ht="16.5" customHeight="1">
      <c r="A103" s="328" t="s">
        <v>115</v>
      </c>
      <c r="B103" s="328"/>
      <c r="C103" s="328"/>
      <c r="D103" s="328"/>
      <c r="E103" s="328"/>
      <c r="F103" s="328"/>
      <c r="G103" s="52">
        <f>SUM(G100:G102)</f>
        <v>2807.17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/>
      <c r="JB103" s="20"/>
      <c r="JC103" s="20"/>
      <c r="JD103" s="20"/>
      <c r="JE103" s="20"/>
      <c r="JF103" s="20"/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/>
      <c r="JT103" s="20"/>
      <c r="JU103" s="20"/>
      <c r="JV103" s="20"/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/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  <c r="LT103" s="20"/>
      <c r="LU103" s="20"/>
      <c r="LV103" s="20"/>
      <c r="LW103" s="20"/>
      <c r="LX103" s="20"/>
      <c r="LY103" s="20"/>
      <c r="LZ103" s="20"/>
      <c r="MA103" s="20"/>
      <c r="MB103" s="20"/>
      <c r="MC103" s="20"/>
      <c r="MD103" s="20"/>
      <c r="ME103" s="20"/>
      <c r="MF103" s="20"/>
      <c r="MG103" s="20"/>
      <c r="MH103" s="20"/>
      <c r="MI103" s="20"/>
      <c r="MJ103" s="20"/>
      <c r="MK103" s="20"/>
      <c r="ML103" s="20"/>
      <c r="MM103" s="20"/>
      <c r="MN103" s="20"/>
      <c r="MO103" s="20"/>
      <c r="MP103" s="20"/>
      <c r="MQ103" s="20"/>
      <c r="MR103" s="20"/>
      <c r="MS103" s="20"/>
      <c r="MT103" s="20"/>
      <c r="MU103" s="20"/>
      <c r="MV103" s="20"/>
      <c r="MW103" s="20"/>
      <c r="MX103" s="20"/>
      <c r="MY103" s="20"/>
      <c r="MZ103" s="20"/>
      <c r="NA103" s="20"/>
      <c r="NB103" s="20"/>
      <c r="NC103" s="20"/>
      <c r="ND103" s="20"/>
      <c r="NE103" s="20"/>
      <c r="NF103" s="20"/>
      <c r="NG103" s="20"/>
      <c r="NH103" s="20"/>
      <c r="NI103" s="20"/>
      <c r="NJ103" s="20"/>
      <c r="NK103" s="20"/>
      <c r="NL103" s="20"/>
      <c r="NM103" s="20"/>
      <c r="NN103" s="20"/>
      <c r="NO103" s="20"/>
      <c r="NP103" s="20"/>
      <c r="NQ103" s="20"/>
      <c r="NR103" s="20"/>
      <c r="NS103" s="20"/>
      <c r="NT103" s="20"/>
      <c r="NU103" s="20"/>
      <c r="NV103" s="20"/>
      <c r="NW103" s="20"/>
      <c r="NX103" s="20"/>
      <c r="NY103" s="20"/>
      <c r="NZ103" s="20"/>
      <c r="OA103" s="20"/>
      <c r="OB103" s="20"/>
      <c r="OC103" s="20"/>
      <c r="OD103" s="20"/>
      <c r="OE103" s="20"/>
      <c r="OF103" s="20"/>
      <c r="OG103" s="20"/>
      <c r="OH103" s="20"/>
      <c r="OI103" s="20"/>
      <c r="OJ103" s="20"/>
      <c r="OK103" s="20"/>
      <c r="OL103" s="20"/>
      <c r="OM103" s="20"/>
      <c r="ON103" s="20"/>
      <c r="OO103" s="20"/>
      <c r="OP103" s="20"/>
      <c r="OQ103" s="20"/>
      <c r="OR103" s="20"/>
      <c r="OS103" s="20"/>
      <c r="OT103" s="20"/>
      <c r="OU103" s="20"/>
      <c r="OV103" s="20"/>
      <c r="OW103" s="20"/>
      <c r="OX103" s="20"/>
      <c r="OY103" s="20"/>
      <c r="OZ103" s="20"/>
      <c r="PA103" s="20"/>
      <c r="PB103" s="20"/>
      <c r="PC103" s="20"/>
      <c r="PD103" s="20"/>
      <c r="PE103" s="20"/>
      <c r="PF103" s="20"/>
      <c r="PG103" s="20"/>
      <c r="PH103" s="20"/>
      <c r="PI103" s="20"/>
      <c r="PJ103" s="20"/>
      <c r="PK103" s="20"/>
      <c r="PL103" s="20"/>
      <c r="PM103" s="20"/>
      <c r="PN103" s="20"/>
      <c r="PO103" s="20"/>
      <c r="PP103" s="20"/>
      <c r="PQ103" s="20"/>
      <c r="PR103" s="20"/>
      <c r="PS103" s="20"/>
      <c r="PT103" s="20"/>
      <c r="PU103" s="20"/>
      <c r="PV103" s="20"/>
      <c r="PW103" s="20"/>
      <c r="PX103" s="20"/>
      <c r="PY103" s="20"/>
      <c r="PZ103" s="20"/>
      <c r="QA103" s="20"/>
      <c r="QB103" s="20"/>
      <c r="QC103" s="20"/>
      <c r="QD103" s="20"/>
      <c r="QE103" s="20"/>
      <c r="QF103" s="20"/>
      <c r="QG103" s="20"/>
      <c r="QH103" s="20"/>
      <c r="QI103" s="20"/>
      <c r="QJ103" s="20"/>
      <c r="QK103" s="20"/>
      <c r="QL103" s="20"/>
      <c r="QM103" s="20"/>
      <c r="QN103" s="20"/>
      <c r="QO103" s="20"/>
      <c r="QP103" s="20"/>
      <c r="QQ103" s="20"/>
      <c r="QR103" s="20"/>
      <c r="QS103" s="20"/>
      <c r="QT103" s="20"/>
      <c r="QU103" s="20"/>
      <c r="QV103" s="20"/>
      <c r="QW103" s="20"/>
      <c r="QX103" s="20"/>
      <c r="QY103" s="20"/>
      <c r="QZ103" s="20"/>
      <c r="RA103" s="20"/>
      <c r="RB103" s="20"/>
      <c r="RC103" s="20"/>
      <c r="RD103" s="20"/>
      <c r="RE103" s="20"/>
      <c r="RF103" s="20"/>
      <c r="RG103" s="20"/>
      <c r="RH103" s="20"/>
      <c r="RI103" s="20"/>
      <c r="RJ103" s="20"/>
      <c r="RK103" s="20"/>
      <c r="RL103" s="20"/>
      <c r="RM103" s="20"/>
      <c r="RN103" s="20"/>
      <c r="RO103" s="20"/>
      <c r="RP103" s="20"/>
      <c r="RQ103" s="20"/>
      <c r="RR103" s="20"/>
      <c r="RS103" s="20"/>
      <c r="RT103" s="20"/>
      <c r="RU103" s="20"/>
      <c r="RV103" s="20"/>
      <c r="RW103" s="20"/>
      <c r="RX103" s="20"/>
      <c r="RY103" s="20"/>
      <c r="RZ103" s="20"/>
      <c r="SA103" s="20"/>
      <c r="SB103" s="20"/>
      <c r="SC103" s="20"/>
      <c r="SD103" s="20"/>
      <c r="SE103" s="20"/>
      <c r="SF103" s="20"/>
      <c r="SG103" s="20"/>
      <c r="SH103" s="20"/>
      <c r="SI103" s="20"/>
      <c r="SJ103" s="20"/>
      <c r="SK103" s="20"/>
      <c r="SL103" s="20"/>
      <c r="SM103" s="20"/>
      <c r="SN103" s="20"/>
      <c r="SO103" s="20"/>
      <c r="SP103" s="20"/>
      <c r="SQ103" s="20"/>
      <c r="SR103" s="20"/>
      <c r="SS103" s="20"/>
      <c r="ST103" s="20"/>
      <c r="SU103" s="20"/>
      <c r="SV103" s="20"/>
      <c r="SW103" s="20"/>
      <c r="SX103" s="20"/>
      <c r="SY103" s="20"/>
      <c r="SZ103" s="20"/>
      <c r="TA103" s="20"/>
      <c r="TB103" s="20"/>
      <c r="TC103" s="20"/>
      <c r="TD103" s="20"/>
      <c r="TE103" s="20"/>
      <c r="TF103" s="20"/>
      <c r="TG103" s="20"/>
      <c r="TH103" s="20"/>
      <c r="TI103" s="20"/>
      <c r="TJ103" s="20"/>
      <c r="TK103" s="20"/>
      <c r="TL103" s="20"/>
      <c r="TM103" s="20"/>
      <c r="TN103" s="20"/>
      <c r="TO103" s="20"/>
      <c r="TP103" s="20"/>
      <c r="TQ103" s="20"/>
      <c r="TR103" s="20"/>
      <c r="TS103" s="20"/>
      <c r="TT103" s="20"/>
      <c r="TU103" s="20"/>
      <c r="TV103" s="20"/>
      <c r="TW103" s="20"/>
      <c r="TX103" s="20"/>
      <c r="TY103" s="20"/>
      <c r="TZ103" s="20"/>
      <c r="UA103" s="20"/>
      <c r="UB103" s="20"/>
      <c r="UC103" s="20"/>
      <c r="UD103" s="20"/>
      <c r="UE103" s="20"/>
      <c r="UF103" s="20"/>
      <c r="UG103" s="20"/>
      <c r="UH103" s="20"/>
      <c r="UI103" s="20"/>
      <c r="UJ103" s="20"/>
      <c r="UK103" s="20"/>
      <c r="UL103" s="20"/>
      <c r="UM103" s="20"/>
      <c r="UN103" s="20"/>
      <c r="UO103" s="20"/>
      <c r="UP103" s="20"/>
      <c r="UQ103" s="20"/>
      <c r="UR103" s="20"/>
      <c r="US103" s="20"/>
      <c r="UT103" s="20"/>
      <c r="UU103" s="20"/>
      <c r="UV103" s="20"/>
      <c r="UW103" s="20"/>
      <c r="UX103" s="20"/>
      <c r="UY103" s="20"/>
      <c r="UZ103" s="20"/>
      <c r="VA103" s="20"/>
      <c r="VB103" s="20"/>
      <c r="VC103" s="20"/>
      <c r="VD103" s="20"/>
      <c r="VE103" s="20"/>
      <c r="VF103" s="20"/>
      <c r="VG103" s="20"/>
      <c r="VH103" s="20"/>
      <c r="VI103" s="20"/>
      <c r="VJ103" s="20"/>
      <c r="VK103" s="20"/>
      <c r="VL103" s="20"/>
      <c r="VM103" s="20"/>
      <c r="VN103" s="20"/>
      <c r="VO103" s="20"/>
      <c r="VP103" s="20"/>
      <c r="VQ103" s="20"/>
      <c r="VR103" s="20"/>
      <c r="VS103" s="20"/>
      <c r="VT103" s="20"/>
      <c r="VU103" s="20"/>
      <c r="VV103" s="20"/>
      <c r="VW103" s="20"/>
      <c r="VX103" s="20"/>
      <c r="VY103" s="20"/>
      <c r="VZ103" s="20"/>
      <c r="WA103" s="20"/>
      <c r="WB103" s="20"/>
      <c r="WC103" s="20"/>
      <c r="WD103" s="20"/>
      <c r="WE103" s="20"/>
      <c r="WF103" s="20"/>
      <c r="WG103" s="20"/>
      <c r="WH103" s="20"/>
      <c r="WI103" s="20"/>
      <c r="WJ103" s="20"/>
      <c r="WK103" s="20"/>
      <c r="WL103" s="20"/>
      <c r="WM103" s="20"/>
      <c r="WN103" s="20"/>
      <c r="WO103" s="20"/>
      <c r="WP103" s="20"/>
      <c r="WQ103" s="20"/>
      <c r="WR103" s="20"/>
      <c r="WS103" s="20"/>
      <c r="WT103" s="20"/>
      <c r="WU103" s="20"/>
      <c r="WV103" s="20"/>
      <c r="WW103" s="20"/>
      <c r="WX103" s="20"/>
      <c r="WY103" s="20"/>
      <c r="WZ103" s="20"/>
      <c r="XA103" s="20"/>
      <c r="XB103" s="20"/>
      <c r="XC103" s="20"/>
      <c r="XD103" s="20"/>
      <c r="XE103" s="20"/>
      <c r="XF103" s="20"/>
      <c r="XG103" s="20"/>
      <c r="XH103" s="20"/>
      <c r="XI103" s="20"/>
      <c r="XJ103" s="20"/>
      <c r="XK103" s="20"/>
      <c r="XL103" s="20"/>
      <c r="XM103" s="20"/>
      <c r="XN103" s="20"/>
      <c r="XO103" s="20"/>
      <c r="XP103" s="20"/>
      <c r="XQ103" s="20"/>
      <c r="XR103" s="20"/>
      <c r="XS103" s="20"/>
      <c r="XT103" s="20"/>
      <c r="XU103" s="20"/>
      <c r="XV103" s="20"/>
      <c r="XW103" s="20"/>
      <c r="XX103" s="20"/>
      <c r="XY103" s="20"/>
      <c r="XZ103" s="20"/>
      <c r="YA103" s="20"/>
      <c r="YB103" s="20"/>
      <c r="YC103" s="20"/>
      <c r="YD103" s="20"/>
      <c r="YE103" s="20"/>
      <c r="YF103" s="20"/>
      <c r="YG103" s="20"/>
      <c r="YH103" s="20"/>
      <c r="YI103" s="20"/>
      <c r="YJ103" s="20"/>
      <c r="YK103" s="20"/>
      <c r="YL103" s="20"/>
      <c r="YM103" s="20"/>
      <c r="YN103" s="20"/>
      <c r="YO103" s="20"/>
      <c r="YP103" s="20"/>
      <c r="YQ103" s="20"/>
      <c r="YR103" s="20"/>
      <c r="YS103" s="20"/>
      <c r="YT103" s="20"/>
      <c r="YU103" s="20"/>
      <c r="YV103" s="20"/>
      <c r="YW103" s="20"/>
      <c r="YX103" s="20"/>
      <c r="YY103" s="20"/>
      <c r="YZ103" s="20"/>
      <c r="ZA103" s="20"/>
      <c r="ZB103" s="20"/>
      <c r="ZC103" s="20"/>
      <c r="ZD103" s="20"/>
      <c r="ZE103" s="20"/>
      <c r="ZF103" s="20"/>
      <c r="ZG103" s="20"/>
      <c r="ZH103" s="20"/>
      <c r="ZI103" s="20"/>
      <c r="ZJ103" s="20"/>
      <c r="ZK103" s="20"/>
      <c r="ZL103" s="20"/>
      <c r="ZM103" s="20"/>
      <c r="ZN103" s="20"/>
      <c r="ZO103" s="20"/>
      <c r="ZP103" s="20"/>
      <c r="ZQ103" s="20"/>
      <c r="ZR103" s="20"/>
      <c r="ZS103" s="20"/>
      <c r="ZT103" s="20"/>
      <c r="ZU103" s="20"/>
      <c r="ZV103" s="20"/>
      <c r="ZW103" s="20"/>
      <c r="ZX103" s="20"/>
      <c r="ZY103" s="20"/>
      <c r="ZZ103" s="20"/>
      <c r="AAA103" s="20"/>
      <c r="AAB103" s="20"/>
      <c r="AAC103" s="20"/>
      <c r="AAD103" s="20"/>
      <c r="AAE103" s="20"/>
      <c r="AAF103" s="20"/>
      <c r="AAG103" s="20"/>
      <c r="AAH103" s="20"/>
      <c r="AAI103" s="20"/>
      <c r="AAJ103" s="20"/>
      <c r="AAK103" s="20"/>
      <c r="AAL103" s="20"/>
      <c r="AAM103" s="20"/>
      <c r="AAN103" s="20"/>
      <c r="AAO103" s="20"/>
      <c r="AAP103" s="20"/>
      <c r="AAQ103" s="20"/>
      <c r="AAR103" s="20"/>
      <c r="AAS103" s="20"/>
      <c r="AAT103" s="20"/>
      <c r="AAU103" s="20"/>
      <c r="AAV103" s="20"/>
      <c r="AAW103" s="20"/>
      <c r="AAX103" s="20"/>
      <c r="AAY103" s="20"/>
      <c r="AAZ103" s="20"/>
      <c r="ABA103" s="20"/>
      <c r="ABB103" s="20"/>
      <c r="ABC103" s="20"/>
      <c r="ABD103" s="20"/>
      <c r="ABE103" s="20"/>
      <c r="ABF103" s="20"/>
      <c r="ABG103" s="20"/>
      <c r="ABH103" s="20"/>
      <c r="ABI103" s="20"/>
      <c r="ABJ103" s="20"/>
      <c r="ABK103" s="20"/>
      <c r="ABL103" s="20"/>
      <c r="ABM103" s="20"/>
      <c r="ABN103" s="20"/>
      <c r="ABO103" s="20"/>
      <c r="ABP103" s="20"/>
      <c r="ABQ103" s="20"/>
      <c r="ABR103" s="20"/>
      <c r="ABS103" s="20"/>
      <c r="ABT103" s="20"/>
      <c r="ABU103" s="20"/>
      <c r="ABV103" s="20"/>
      <c r="ABW103" s="20"/>
      <c r="ABX103" s="20"/>
      <c r="ABY103" s="20"/>
      <c r="ABZ103" s="20"/>
      <c r="ACA103" s="20"/>
      <c r="ACB103" s="20"/>
      <c r="ACC103" s="20"/>
      <c r="ACD103" s="20"/>
      <c r="ACE103" s="20"/>
      <c r="ACF103" s="20"/>
      <c r="ACG103" s="20"/>
      <c r="ACH103" s="20"/>
      <c r="ACI103" s="20"/>
      <c r="ACJ103" s="20"/>
      <c r="ACK103" s="20"/>
      <c r="ACL103" s="20"/>
      <c r="ACM103" s="20"/>
      <c r="ACN103" s="20"/>
      <c r="ACO103" s="20"/>
      <c r="ACP103" s="20"/>
      <c r="ACQ103" s="20"/>
      <c r="ACR103" s="20"/>
      <c r="ACS103" s="20"/>
      <c r="ACT103" s="20"/>
      <c r="ACU103" s="20"/>
      <c r="ACV103" s="20"/>
      <c r="ACW103" s="20"/>
      <c r="ACX103" s="20"/>
      <c r="ACY103" s="20"/>
      <c r="ACZ103" s="20"/>
      <c r="ADA103" s="20"/>
      <c r="ADB103" s="20"/>
      <c r="ADC103" s="20"/>
      <c r="ADD103" s="20"/>
      <c r="ADE103" s="20"/>
      <c r="ADF103" s="20"/>
      <c r="ADG103" s="20"/>
      <c r="ADH103" s="20"/>
      <c r="ADI103" s="20"/>
      <c r="ADJ103" s="20"/>
      <c r="ADK103" s="20"/>
      <c r="ADL103" s="20"/>
      <c r="ADM103" s="20"/>
      <c r="ADN103" s="20"/>
      <c r="ADO103" s="20"/>
      <c r="ADP103" s="20"/>
      <c r="ADQ103" s="20"/>
      <c r="ADR103" s="20"/>
      <c r="ADS103" s="20"/>
      <c r="ADT103" s="20"/>
      <c r="ADU103" s="20"/>
      <c r="ADV103" s="20"/>
      <c r="ADW103" s="20"/>
      <c r="ADX103" s="20"/>
      <c r="ADY103" s="20"/>
      <c r="ADZ103" s="20"/>
      <c r="AEA103" s="20"/>
      <c r="AEB103" s="20"/>
      <c r="AEC103" s="20"/>
      <c r="AED103" s="20"/>
      <c r="AEE103" s="20"/>
      <c r="AEF103" s="20"/>
      <c r="AEG103" s="20"/>
      <c r="AEH103" s="20"/>
      <c r="AEI103" s="20"/>
      <c r="AEJ103" s="20"/>
      <c r="AEK103" s="20"/>
      <c r="AEL103" s="20"/>
      <c r="AEM103" s="20"/>
      <c r="AEN103" s="20"/>
      <c r="AEO103" s="20"/>
      <c r="AEP103" s="20"/>
      <c r="AEQ103" s="20"/>
      <c r="AER103" s="20"/>
      <c r="AES103" s="20"/>
      <c r="AET103" s="20"/>
      <c r="AEU103" s="20"/>
      <c r="AEV103" s="20"/>
      <c r="AEW103" s="20"/>
      <c r="AEX103" s="20"/>
      <c r="AEY103" s="20"/>
      <c r="AEZ103" s="20"/>
      <c r="AFA103" s="20"/>
      <c r="AFB103" s="20"/>
      <c r="AFC103" s="20"/>
      <c r="AFD103" s="20"/>
      <c r="AFE103" s="20"/>
      <c r="AFF103" s="20"/>
      <c r="AFG103" s="20"/>
      <c r="AFH103" s="20"/>
      <c r="AFI103" s="20"/>
      <c r="AFJ103" s="20"/>
      <c r="AFK103" s="20"/>
      <c r="AFL103" s="20"/>
      <c r="AFM103" s="20"/>
      <c r="AFN103" s="20"/>
      <c r="AFO103" s="20"/>
      <c r="AFP103" s="20"/>
      <c r="AFQ103" s="20"/>
      <c r="AFR103" s="20"/>
      <c r="AFS103" s="20"/>
      <c r="AFT103" s="20"/>
      <c r="AFU103" s="20"/>
      <c r="AFV103" s="20"/>
      <c r="AFW103" s="20"/>
      <c r="AFX103" s="20"/>
      <c r="AFY103" s="20"/>
      <c r="AFZ103" s="20"/>
      <c r="AGA103" s="20"/>
      <c r="AGB103" s="20"/>
      <c r="AGC103" s="20"/>
      <c r="AGD103" s="20"/>
      <c r="AGE103" s="20"/>
      <c r="AGF103" s="20"/>
      <c r="AGG103" s="20"/>
      <c r="AGH103" s="20"/>
      <c r="AGI103" s="20"/>
      <c r="AGJ103" s="20"/>
      <c r="AGK103" s="20"/>
      <c r="AGL103" s="20"/>
      <c r="AGM103" s="20"/>
      <c r="AGN103" s="20"/>
      <c r="AGO103" s="20"/>
      <c r="AGP103" s="20"/>
      <c r="AGQ103" s="20"/>
      <c r="AGR103" s="20"/>
      <c r="AGS103" s="20"/>
      <c r="AGT103" s="20"/>
      <c r="AGU103" s="20"/>
      <c r="AGV103" s="20"/>
      <c r="AGW103" s="20"/>
      <c r="AGX103" s="20"/>
      <c r="AGY103" s="20"/>
      <c r="AGZ103" s="20"/>
      <c r="AHA103" s="20"/>
      <c r="AHB103" s="20"/>
      <c r="AHC103" s="20"/>
      <c r="AHD103" s="20"/>
      <c r="AHE103" s="20"/>
      <c r="AHF103" s="20"/>
      <c r="AHG103" s="20"/>
      <c r="AHH103" s="20"/>
      <c r="AHI103" s="20"/>
      <c r="AHJ103" s="20"/>
      <c r="AHK103" s="20"/>
      <c r="AHL103" s="20"/>
      <c r="AHM103" s="20"/>
      <c r="AHN103" s="20"/>
      <c r="AHO103" s="20"/>
      <c r="AHP103" s="20"/>
      <c r="AHQ103" s="20"/>
      <c r="AHR103" s="20"/>
      <c r="AHS103" s="20"/>
      <c r="AHT103" s="20"/>
      <c r="AHU103" s="20"/>
      <c r="AHV103" s="20"/>
      <c r="AHW103" s="20"/>
      <c r="AHX103" s="20"/>
      <c r="AHY103" s="20"/>
      <c r="AHZ103" s="20"/>
      <c r="AIA103" s="20"/>
      <c r="AIB103" s="20"/>
      <c r="AIC103" s="20"/>
      <c r="AID103" s="20"/>
      <c r="AIE103" s="20"/>
      <c r="AIF103" s="20"/>
      <c r="AIG103" s="20"/>
      <c r="AIH103" s="20"/>
      <c r="AII103" s="20"/>
      <c r="AIJ103" s="20"/>
      <c r="AIK103" s="20"/>
      <c r="AIL103" s="20"/>
      <c r="AIM103" s="20"/>
      <c r="AIN103" s="20"/>
      <c r="AIO103" s="20"/>
      <c r="AIP103" s="20"/>
      <c r="AIQ103" s="20"/>
      <c r="AIR103" s="20"/>
      <c r="AIS103" s="20"/>
      <c r="AIT103" s="20"/>
      <c r="AIU103" s="20"/>
      <c r="AIV103" s="20"/>
      <c r="AIW103" s="20"/>
      <c r="AIX103" s="20"/>
      <c r="AIY103" s="20"/>
      <c r="AIZ103" s="20"/>
      <c r="AJA103" s="20"/>
      <c r="AJB103" s="20"/>
      <c r="AJC103" s="20"/>
      <c r="AJD103" s="20"/>
      <c r="AJE103" s="20"/>
      <c r="AJF103" s="20"/>
      <c r="AJG103" s="20"/>
      <c r="AJH103" s="20"/>
      <c r="AJI103" s="20"/>
      <c r="AJJ103" s="20"/>
      <c r="AJK103" s="20"/>
      <c r="AJL103" s="20"/>
      <c r="AJM103" s="20"/>
      <c r="AJN103" s="20"/>
      <c r="AJO103" s="20"/>
      <c r="AJP103" s="20"/>
      <c r="AJQ103" s="20"/>
      <c r="AJR103" s="20"/>
      <c r="AJS103" s="20"/>
      <c r="AJT103" s="20"/>
      <c r="AJU103" s="20"/>
      <c r="AJV103" s="20"/>
      <c r="AJW103" s="20"/>
      <c r="AJX103" s="20"/>
      <c r="AJY103" s="20"/>
      <c r="AJZ103" s="20"/>
      <c r="AKA103" s="20"/>
      <c r="AKB103" s="20"/>
      <c r="AKC103" s="20"/>
      <c r="AKD103" s="20"/>
      <c r="AKE103" s="20"/>
      <c r="AKF103" s="20"/>
      <c r="AKG103" s="20"/>
      <c r="AKH103" s="20"/>
      <c r="AKI103" s="20"/>
      <c r="AKJ103" s="20"/>
      <c r="AKK103" s="20"/>
      <c r="AKL103" s="20"/>
      <c r="AKM103" s="20"/>
      <c r="AKN103" s="20"/>
      <c r="AKO103" s="20"/>
      <c r="AKP103" s="20"/>
      <c r="AKQ103" s="20"/>
      <c r="AKR103" s="20"/>
      <c r="AKS103" s="20"/>
      <c r="AKT103" s="20"/>
      <c r="AKU103" s="20"/>
      <c r="AKV103" s="20"/>
      <c r="AKW103" s="20"/>
      <c r="AKX103" s="20"/>
      <c r="AKY103" s="20"/>
      <c r="AKZ103" s="20"/>
      <c r="ALA103" s="20"/>
      <c r="ALB103" s="20"/>
      <c r="ALC103" s="20"/>
      <c r="ALD103" s="20"/>
      <c r="ALE103" s="20"/>
      <c r="ALF103" s="20"/>
      <c r="ALG103" s="20"/>
      <c r="ALH103" s="20"/>
      <c r="ALI103" s="20"/>
      <c r="ALJ103" s="20"/>
      <c r="ALK103" s="20"/>
      <c r="ALL103" s="20"/>
      <c r="ALM103" s="20"/>
      <c r="ALN103" s="20"/>
      <c r="ALO103" s="20"/>
      <c r="ALP103" s="20"/>
      <c r="ALQ103" s="20"/>
      <c r="ALR103" s="20"/>
      <c r="ALS103" s="20"/>
      <c r="ALT103" s="20"/>
      <c r="ALU103" s="20"/>
      <c r="ALV103" s="20"/>
      <c r="ALW103" s="20"/>
      <c r="ALX103" s="20"/>
      <c r="ALY103" s="20"/>
      <c r="ALZ103" s="20"/>
      <c r="AMA103" s="20"/>
      <c r="AMB103" s="20"/>
      <c r="AMC103" s="20"/>
      <c r="AMD103" s="20"/>
      <c r="AME103" s="20"/>
      <c r="AMF103" s="20"/>
      <c r="AMG103" s="20"/>
      <c r="AMH103" s="20"/>
      <c r="AMI103" s="20"/>
      <c r="AMJ103" s="20"/>
      <c r="AMK103" s="20"/>
    </row>
    <row r="104" spans="1:1025" s="21" customFormat="1" ht="16.5" customHeight="1">
      <c r="A104" s="192"/>
      <c r="B104" s="192"/>
      <c r="C104" s="192"/>
      <c r="D104" s="192"/>
      <c r="E104" s="192"/>
      <c r="F104" s="192"/>
      <c r="G104" s="219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0"/>
      <c r="MC104" s="20"/>
      <c r="MD104" s="20"/>
      <c r="ME104" s="20"/>
      <c r="MF104" s="20"/>
      <c r="MG104" s="20"/>
      <c r="MH104" s="20"/>
      <c r="MI104" s="20"/>
      <c r="MJ104" s="20"/>
      <c r="MK104" s="20"/>
      <c r="ML104" s="20"/>
      <c r="MM104" s="20"/>
      <c r="MN104" s="20"/>
      <c r="MO104" s="20"/>
      <c r="MP104" s="20"/>
      <c r="MQ104" s="20"/>
      <c r="MR104" s="20"/>
      <c r="MS104" s="20"/>
      <c r="MT104" s="20"/>
      <c r="MU104" s="20"/>
      <c r="MV104" s="20"/>
      <c r="MW104" s="20"/>
      <c r="MX104" s="20"/>
      <c r="MY104" s="20"/>
      <c r="MZ104" s="20"/>
      <c r="NA104" s="20"/>
      <c r="NB104" s="20"/>
      <c r="NC104" s="20"/>
      <c r="ND104" s="20"/>
      <c r="NE104" s="20"/>
      <c r="NF104" s="20"/>
      <c r="NG104" s="20"/>
      <c r="NH104" s="20"/>
      <c r="NI104" s="20"/>
      <c r="NJ104" s="20"/>
      <c r="NK104" s="20"/>
      <c r="NL104" s="20"/>
      <c r="NM104" s="20"/>
      <c r="NN104" s="20"/>
      <c r="NO104" s="20"/>
      <c r="NP104" s="20"/>
      <c r="NQ104" s="20"/>
      <c r="NR104" s="20"/>
      <c r="NS104" s="20"/>
      <c r="NT104" s="20"/>
      <c r="NU104" s="20"/>
      <c r="NV104" s="20"/>
      <c r="NW104" s="20"/>
      <c r="NX104" s="20"/>
      <c r="NY104" s="20"/>
      <c r="NZ104" s="20"/>
      <c r="OA104" s="20"/>
      <c r="OB104" s="20"/>
      <c r="OC104" s="20"/>
      <c r="OD104" s="20"/>
      <c r="OE104" s="20"/>
      <c r="OF104" s="20"/>
      <c r="OG104" s="20"/>
      <c r="OH104" s="20"/>
      <c r="OI104" s="20"/>
      <c r="OJ104" s="20"/>
      <c r="OK104" s="20"/>
      <c r="OL104" s="20"/>
      <c r="OM104" s="20"/>
      <c r="ON104" s="20"/>
      <c r="OO104" s="20"/>
      <c r="OP104" s="20"/>
      <c r="OQ104" s="20"/>
      <c r="OR104" s="20"/>
      <c r="OS104" s="20"/>
      <c r="OT104" s="20"/>
      <c r="OU104" s="20"/>
      <c r="OV104" s="20"/>
      <c r="OW104" s="20"/>
      <c r="OX104" s="20"/>
      <c r="OY104" s="20"/>
      <c r="OZ104" s="20"/>
      <c r="PA104" s="20"/>
      <c r="PB104" s="20"/>
      <c r="PC104" s="20"/>
      <c r="PD104" s="20"/>
      <c r="PE104" s="20"/>
      <c r="PF104" s="20"/>
      <c r="PG104" s="20"/>
      <c r="PH104" s="20"/>
      <c r="PI104" s="20"/>
      <c r="PJ104" s="20"/>
      <c r="PK104" s="20"/>
      <c r="PL104" s="20"/>
      <c r="PM104" s="20"/>
      <c r="PN104" s="20"/>
      <c r="PO104" s="20"/>
      <c r="PP104" s="20"/>
      <c r="PQ104" s="20"/>
      <c r="PR104" s="20"/>
      <c r="PS104" s="20"/>
      <c r="PT104" s="20"/>
      <c r="PU104" s="20"/>
      <c r="PV104" s="20"/>
      <c r="PW104" s="20"/>
      <c r="PX104" s="20"/>
      <c r="PY104" s="20"/>
      <c r="PZ104" s="20"/>
      <c r="QA104" s="20"/>
      <c r="QB104" s="20"/>
      <c r="QC104" s="20"/>
      <c r="QD104" s="20"/>
      <c r="QE104" s="20"/>
      <c r="QF104" s="20"/>
      <c r="QG104" s="20"/>
      <c r="QH104" s="20"/>
      <c r="QI104" s="20"/>
      <c r="QJ104" s="20"/>
      <c r="QK104" s="20"/>
      <c r="QL104" s="20"/>
      <c r="QM104" s="20"/>
      <c r="QN104" s="20"/>
      <c r="QO104" s="20"/>
      <c r="QP104" s="20"/>
      <c r="QQ104" s="20"/>
      <c r="QR104" s="20"/>
      <c r="QS104" s="20"/>
      <c r="QT104" s="20"/>
      <c r="QU104" s="20"/>
      <c r="QV104" s="20"/>
      <c r="QW104" s="20"/>
      <c r="QX104" s="20"/>
      <c r="QY104" s="20"/>
      <c r="QZ104" s="20"/>
      <c r="RA104" s="20"/>
      <c r="RB104" s="20"/>
      <c r="RC104" s="20"/>
      <c r="RD104" s="20"/>
      <c r="RE104" s="20"/>
      <c r="RF104" s="20"/>
      <c r="RG104" s="20"/>
      <c r="RH104" s="20"/>
      <c r="RI104" s="20"/>
      <c r="RJ104" s="20"/>
      <c r="RK104" s="20"/>
      <c r="RL104" s="20"/>
      <c r="RM104" s="20"/>
      <c r="RN104" s="20"/>
      <c r="RO104" s="20"/>
      <c r="RP104" s="20"/>
      <c r="RQ104" s="20"/>
      <c r="RR104" s="20"/>
      <c r="RS104" s="20"/>
      <c r="RT104" s="20"/>
      <c r="RU104" s="20"/>
      <c r="RV104" s="20"/>
      <c r="RW104" s="20"/>
      <c r="RX104" s="20"/>
      <c r="RY104" s="20"/>
      <c r="RZ104" s="20"/>
      <c r="SA104" s="20"/>
      <c r="SB104" s="20"/>
      <c r="SC104" s="20"/>
      <c r="SD104" s="20"/>
      <c r="SE104" s="20"/>
      <c r="SF104" s="20"/>
      <c r="SG104" s="20"/>
      <c r="SH104" s="20"/>
      <c r="SI104" s="20"/>
      <c r="SJ104" s="20"/>
      <c r="SK104" s="20"/>
      <c r="SL104" s="20"/>
      <c r="SM104" s="20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  <c r="TL104" s="20"/>
      <c r="TM104" s="20"/>
      <c r="TN104" s="20"/>
      <c r="TO104" s="20"/>
      <c r="TP104" s="20"/>
      <c r="TQ104" s="20"/>
      <c r="TR104" s="20"/>
      <c r="TS104" s="20"/>
      <c r="TT104" s="20"/>
      <c r="TU104" s="20"/>
      <c r="TV104" s="20"/>
      <c r="TW104" s="20"/>
      <c r="TX104" s="20"/>
      <c r="TY104" s="20"/>
      <c r="TZ104" s="20"/>
      <c r="UA104" s="20"/>
      <c r="UB104" s="20"/>
      <c r="UC104" s="20"/>
      <c r="UD104" s="20"/>
      <c r="UE104" s="20"/>
      <c r="UF104" s="20"/>
      <c r="UG104" s="20"/>
      <c r="UH104" s="20"/>
      <c r="UI104" s="20"/>
      <c r="UJ104" s="20"/>
      <c r="UK104" s="20"/>
      <c r="UL104" s="20"/>
      <c r="UM104" s="20"/>
      <c r="UN104" s="20"/>
      <c r="UO104" s="20"/>
      <c r="UP104" s="20"/>
      <c r="UQ104" s="20"/>
      <c r="UR104" s="20"/>
      <c r="US104" s="20"/>
      <c r="UT104" s="20"/>
      <c r="UU104" s="20"/>
      <c r="UV104" s="20"/>
      <c r="UW104" s="20"/>
      <c r="UX104" s="20"/>
      <c r="UY104" s="20"/>
      <c r="UZ104" s="20"/>
      <c r="VA104" s="20"/>
      <c r="VB104" s="20"/>
      <c r="VC104" s="20"/>
      <c r="VD104" s="20"/>
      <c r="VE104" s="20"/>
      <c r="VF104" s="20"/>
      <c r="VG104" s="20"/>
      <c r="VH104" s="20"/>
      <c r="VI104" s="20"/>
      <c r="VJ104" s="20"/>
      <c r="VK104" s="20"/>
      <c r="VL104" s="20"/>
      <c r="VM104" s="20"/>
      <c r="VN104" s="20"/>
      <c r="VO104" s="20"/>
      <c r="VP104" s="20"/>
      <c r="VQ104" s="20"/>
      <c r="VR104" s="20"/>
      <c r="VS104" s="20"/>
      <c r="VT104" s="20"/>
      <c r="VU104" s="20"/>
      <c r="VV104" s="20"/>
      <c r="VW104" s="20"/>
      <c r="VX104" s="20"/>
      <c r="VY104" s="20"/>
      <c r="VZ104" s="20"/>
      <c r="WA104" s="20"/>
      <c r="WB104" s="20"/>
      <c r="WC104" s="20"/>
      <c r="WD104" s="20"/>
      <c r="WE104" s="20"/>
      <c r="WF104" s="20"/>
      <c r="WG104" s="20"/>
      <c r="WH104" s="20"/>
      <c r="WI104" s="20"/>
      <c r="WJ104" s="20"/>
      <c r="WK104" s="20"/>
      <c r="WL104" s="20"/>
      <c r="WM104" s="20"/>
      <c r="WN104" s="20"/>
      <c r="WO104" s="20"/>
      <c r="WP104" s="20"/>
      <c r="WQ104" s="20"/>
      <c r="WR104" s="20"/>
      <c r="WS104" s="20"/>
      <c r="WT104" s="20"/>
      <c r="WU104" s="20"/>
      <c r="WV104" s="20"/>
      <c r="WW104" s="20"/>
      <c r="WX104" s="20"/>
      <c r="WY104" s="20"/>
      <c r="WZ104" s="20"/>
      <c r="XA104" s="20"/>
      <c r="XB104" s="20"/>
      <c r="XC104" s="20"/>
      <c r="XD104" s="20"/>
      <c r="XE104" s="20"/>
      <c r="XF104" s="20"/>
      <c r="XG104" s="20"/>
      <c r="XH104" s="20"/>
      <c r="XI104" s="20"/>
      <c r="XJ104" s="20"/>
      <c r="XK104" s="20"/>
      <c r="XL104" s="20"/>
      <c r="XM104" s="20"/>
      <c r="XN104" s="20"/>
      <c r="XO104" s="20"/>
      <c r="XP104" s="20"/>
      <c r="XQ104" s="20"/>
      <c r="XR104" s="20"/>
      <c r="XS104" s="20"/>
      <c r="XT104" s="20"/>
      <c r="XU104" s="20"/>
      <c r="XV104" s="20"/>
      <c r="XW104" s="20"/>
      <c r="XX104" s="20"/>
      <c r="XY104" s="20"/>
      <c r="XZ104" s="20"/>
      <c r="YA104" s="20"/>
      <c r="YB104" s="20"/>
      <c r="YC104" s="20"/>
      <c r="YD104" s="20"/>
      <c r="YE104" s="20"/>
      <c r="YF104" s="20"/>
      <c r="YG104" s="20"/>
      <c r="YH104" s="20"/>
      <c r="YI104" s="20"/>
      <c r="YJ104" s="20"/>
      <c r="YK104" s="20"/>
      <c r="YL104" s="20"/>
      <c r="YM104" s="20"/>
      <c r="YN104" s="20"/>
      <c r="YO104" s="20"/>
      <c r="YP104" s="20"/>
      <c r="YQ104" s="20"/>
      <c r="YR104" s="20"/>
      <c r="YS104" s="20"/>
      <c r="YT104" s="20"/>
      <c r="YU104" s="20"/>
      <c r="YV104" s="20"/>
      <c r="YW104" s="20"/>
      <c r="YX104" s="20"/>
      <c r="YY104" s="20"/>
      <c r="YZ104" s="20"/>
      <c r="ZA104" s="20"/>
      <c r="ZB104" s="20"/>
      <c r="ZC104" s="20"/>
      <c r="ZD104" s="20"/>
      <c r="ZE104" s="20"/>
      <c r="ZF104" s="20"/>
      <c r="ZG104" s="20"/>
      <c r="ZH104" s="20"/>
      <c r="ZI104" s="20"/>
      <c r="ZJ104" s="20"/>
      <c r="ZK104" s="20"/>
      <c r="ZL104" s="20"/>
      <c r="ZM104" s="20"/>
      <c r="ZN104" s="20"/>
      <c r="ZO104" s="20"/>
      <c r="ZP104" s="20"/>
      <c r="ZQ104" s="20"/>
      <c r="ZR104" s="20"/>
      <c r="ZS104" s="20"/>
      <c r="ZT104" s="20"/>
      <c r="ZU104" s="20"/>
      <c r="ZV104" s="20"/>
      <c r="ZW104" s="20"/>
      <c r="ZX104" s="20"/>
      <c r="ZY104" s="20"/>
      <c r="ZZ104" s="20"/>
      <c r="AAA104" s="20"/>
      <c r="AAB104" s="20"/>
      <c r="AAC104" s="20"/>
      <c r="AAD104" s="20"/>
      <c r="AAE104" s="20"/>
      <c r="AAF104" s="20"/>
      <c r="AAG104" s="20"/>
      <c r="AAH104" s="20"/>
      <c r="AAI104" s="20"/>
      <c r="AAJ104" s="20"/>
      <c r="AAK104" s="20"/>
      <c r="AAL104" s="20"/>
      <c r="AAM104" s="20"/>
      <c r="AAN104" s="20"/>
      <c r="AAO104" s="20"/>
      <c r="AAP104" s="20"/>
      <c r="AAQ104" s="20"/>
      <c r="AAR104" s="20"/>
      <c r="AAS104" s="20"/>
      <c r="AAT104" s="20"/>
      <c r="AAU104" s="20"/>
      <c r="AAV104" s="20"/>
      <c r="AAW104" s="20"/>
      <c r="AAX104" s="20"/>
      <c r="AAY104" s="20"/>
      <c r="AAZ104" s="20"/>
      <c r="ABA104" s="20"/>
      <c r="ABB104" s="20"/>
      <c r="ABC104" s="20"/>
      <c r="ABD104" s="20"/>
      <c r="ABE104" s="20"/>
      <c r="ABF104" s="20"/>
      <c r="ABG104" s="20"/>
      <c r="ABH104" s="20"/>
      <c r="ABI104" s="20"/>
      <c r="ABJ104" s="20"/>
      <c r="ABK104" s="20"/>
      <c r="ABL104" s="20"/>
      <c r="ABM104" s="20"/>
      <c r="ABN104" s="20"/>
      <c r="ABO104" s="20"/>
      <c r="ABP104" s="20"/>
      <c r="ABQ104" s="20"/>
      <c r="ABR104" s="20"/>
      <c r="ABS104" s="20"/>
      <c r="ABT104" s="20"/>
      <c r="ABU104" s="20"/>
      <c r="ABV104" s="20"/>
      <c r="ABW104" s="20"/>
      <c r="ABX104" s="20"/>
      <c r="ABY104" s="20"/>
      <c r="ABZ104" s="20"/>
      <c r="ACA104" s="20"/>
      <c r="ACB104" s="20"/>
      <c r="ACC104" s="20"/>
      <c r="ACD104" s="20"/>
      <c r="ACE104" s="20"/>
      <c r="ACF104" s="20"/>
      <c r="ACG104" s="20"/>
      <c r="ACH104" s="20"/>
      <c r="ACI104" s="20"/>
      <c r="ACJ104" s="20"/>
      <c r="ACK104" s="20"/>
      <c r="ACL104" s="20"/>
      <c r="ACM104" s="20"/>
      <c r="ACN104" s="20"/>
      <c r="ACO104" s="20"/>
      <c r="ACP104" s="20"/>
      <c r="ACQ104" s="20"/>
      <c r="ACR104" s="20"/>
      <c r="ACS104" s="20"/>
      <c r="ACT104" s="20"/>
      <c r="ACU104" s="20"/>
      <c r="ACV104" s="20"/>
      <c r="ACW104" s="20"/>
      <c r="ACX104" s="20"/>
      <c r="ACY104" s="20"/>
      <c r="ACZ104" s="20"/>
      <c r="ADA104" s="20"/>
      <c r="ADB104" s="20"/>
      <c r="ADC104" s="20"/>
      <c r="ADD104" s="20"/>
      <c r="ADE104" s="20"/>
      <c r="ADF104" s="20"/>
      <c r="ADG104" s="20"/>
      <c r="ADH104" s="20"/>
      <c r="ADI104" s="20"/>
      <c r="ADJ104" s="20"/>
      <c r="ADK104" s="20"/>
      <c r="ADL104" s="20"/>
      <c r="ADM104" s="20"/>
      <c r="ADN104" s="20"/>
      <c r="ADO104" s="20"/>
      <c r="ADP104" s="20"/>
      <c r="ADQ104" s="20"/>
      <c r="ADR104" s="20"/>
      <c r="ADS104" s="20"/>
      <c r="ADT104" s="20"/>
      <c r="ADU104" s="20"/>
      <c r="ADV104" s="20"/>
      <c r="ADW104" s="20"/>
      <c r="ADX104" s="20"/>
      <c r="ADY104" s="20"/>
      <c r="ADZ104" s="20"/>
      <c r="AEA104" s="20"/>
      <c r="AEB104" s="20"/>
      <c r="AEC104" s="20"/>
      <c r="AED104" s="20"/>
      <c r="AEE104" s="20"/>
      <c r="AEF104" s="20"/>
      <c r="AEG104" s="20"/>
      <c r="AEH104" s="20"/>
      <c r="AEI104" s="20"/>
      <c r="AEJ104" s="20"/>
      <c r="AEK104" s="20"/>
      <c r="AEL104" s="20"/>
      <c r="AEM104" s="20"/>
      <c r="AEN104" s="20"/>
      <c r="AEO104" s="20"/>
      <c r="AEP104" s="20"/>
      <c r="AEQ104" s="20"/>
      <c r="AER104" s="20"/>
      <c r="AES104" s="20"/>
      <c r="AET104" s="20"/>
      <c r="AEU104" s="20"/>
      <c r="AEV104" s="20"/>
      <c r="AEW104" s="20"/>
      <c r="AEX104" s="20"/>
      <c r="AEY104" s="20"/>
      <c r="AEZ104" s="20"/>
      <c r="AFA104" s="20"/>
      <c r="AFB104" s="20"/>
      <c r="AFC104" s="20"/>
      <c r="AFD104" s="20"/>
      <c r="AFE104" s="20"/>
      <c r="AFF104" s="20"/>
      <c r="AFG104" s="20"/>
      <c r="AFH104" s="20"/>
      <c r="AFI104" s="20"/>
      <c r="AFJ104" s="20"/>
      <c r="AFK104" s="20"/>
      <c r="AFL104" s="20"/>
      <c r="AFM104" s="20"/>
      <c r="AFN104" s="20"/>
      <c r="AFO104" s="20"/>
      <c r="AFP104" s="20"/>
      <c r="AFQ104" s="20"/>
      <c r="AFR104" s="20"/>
      <c r="AFS104" s="20"/>
      <c r="AFT104" s="20"/>
      <c r="AFU104" s="20"/>
      <c r="AFV104" s="20"/>
      <c r="AFW104" s="20"/>
      <c r="AFX104" s="20"/>
      <c r="AFY104" s="20"/>
      <c r="AFZ104" s="20"/>
      <c r="AGA104" s="20"/>
      <c r="AGB104" s="20"/>
      <c r="AGC104" s="20"/>
      <c r="AGD104" s="20"/>
      <c r="AGE104" s="20"/>
      <c r="AGF104" s="20"/>
      <c r="AGG104" s="20"/>
      <c r="AGH104" s="20"/>
      <c r="AGI104" s="20"/>
      <c r="AGJ104" s="20"/>
      <c r="AGK104" s="20"/>
      <c r="AGL104" s="20"/>
      <c r="AGM104" s="20"/>
      <c r="AGN104" s="20"/>
      <c r="AGO104" s="20"/>
      <c r="AGP104" s="20"/>
      <c r="AGQ104" s="20"/>
      <c r="AGR104" s="20"/>
      <c r="AGS104" s="20"/>
      <c r="AGT104" s="20"/>
      <c r="AGU104" s="20"/>
      <c r="AGV104" s="20"/>
      <c r="AGW104" s="20"/>
      <c r="AGX104" s="20"/>
      <c r="AGY104" s="20"/>
      <c r="AGZ104" s="20"/>
      <c r="AHA104" s="20"/>
      <c r="AHB104" s="20"/>
      <c r="AHC104" s="20"/>
      <c r="AHD104" s="20"/>
      <c r="AHE104" s="20"/>
      <c r="AHF104" s="20"/>
      <c r="AHG104" s="20"/>
      <c r="AHH104" s="20"/>
      <c r="AHI104" s="20"/>
      <c r="AHJ104" s="20"/>
      <c r="AHK104" s="20"/>
      <c r="AHL104" s="20"/>
      <c r="AHM104" s="20"/>
      <c r="AHN104" s="20"/>
      <c r="AHO104" s="20"/>
      <c r="AHP104" s="20"/>
      <c r="AHQ104" s="20"/>
      <c r="AHR104" s="20"/>
      <c r="AHS104" s="20"/>
      <c r="AHT104" s="20"/>
      <c r="AHU104" s="20"/>
      <c r="AHV104" s="20"/>
      <c r="AHW104" s="20"/>
      <c r="AHX104" s="20"/>
      <c r="AHY104" s="20"/>
      <c r="AHZ104" s="20"/>
      <c r="AIA104" s="20"/>
      <c r="AIB104" s="20"/>
      <c r="AIC104" s="20"/>
      <c r="AID104" s="20"/>
      <c r="AIE104" s="20"/>
      <c r="AIF104" s="20"/>
      <c r="AIG104" s="20"/>
      <c r="AIH104" s="20"/>
      <c r="AII104" s="20"/>
      <c r="AIJ104" s="20"/>
      <c r="AIK104" s="20"/>
      <c r="AIL104" s="20"/>
      <c r="AIM104" s="20"/>
      <c r="AIN104" s="20"/>
      <c r="AIO104" s="20"/>
      <c r="AIP104" s="20"/>
      <c r="AIQ104" s="20"/>
      <c r="AIR104" s="20"/>
      <c r="AIS104" s="20"/>
      <c r="AIT104" s="20"/>
      <c r="AIU104" s="20"/>
      <c r="AIV104" s="20"/>
      <c r="AIW104" s="20"/>
      <c r="AIX104" s="20"/>
      <c r="AIY104" s="20"/>
      <c r="AIZ104" s="20"/>
      <c r="AJA104" s="20"/>
      <c r="AJB104" s="20"/>
      <c r="AJC104" s="20"/>
      <c r="AJD104" s="20"/>
      <c r="AJE104" s="20"/>
      <c r="AJF104" s="20"/>
      <c r="AJG104" s="20"/>
      <c r="AJH104" s="20"/>
      <c r="AJI104" s="20"/>
      <c r="AJJ104" s="20"/>
      <c r="AJK104" s="20"/>
      <c r="AJL104" s="20"/>
      <c r="AJM104" s="20"/>
      <c r="AJN104" s="20"/>
      <c r="AJO104" s="20"/>
      <c r="AJP104" s="20"/>
      <c r="AJQ104" s="20"/>
      <c r="AJR104" s="20"/>
      <c r="AJS104" s="20"/>
      <c r="AJT104" s="20"/>
      <c r="AJU104" s="20"/>
      <c r="AJV104" s="20"/>
      <c r="AJW104" s="20"/>
      <c r="AJX104" s="20"/>
      <c r="AJY104" s="20"/>
      <c r="AJZ104" s="20"/>
      <c r="AKA104" s="20"/>
      <c r="AKB104" s="20"/>
      <c r="AKC104" s="20"/>
      <c r="AKD104" s="20"/>
      <c r="AKE104" s="20"/>
      <c r="AKF104" s="20"/>
      <c r="AKG104" s="20"/>
      <c r="AKH104" s="20"/>
      <c r="AKI104" s="20"/>
      <c r="AKJ104" s="20"/>
      <c r="AKK104" s="20"/>
      <c r="AKL104" s="20"/>
      <c r="AKM104" s="20"/>
      <c r="AKN104" s="20"/>
      <c r="AKO104" s="20"/>
      <c r="AKP104" s="20"/>
      <c r="AKQ104" s="20"/>
      <c r="AKR104" s="20"/>
      <c r="AKS104" s="20"/>
      <c r="AKT104" s="20"/>
      <c r="AKU104" s="20"/>
      <c r="AKV104" s="20"/>
      <c r="AKW104" s="20"/>
      <c r="AKX104" s="20"/>
      <c r="AKY104" s="20"/>
      <c r="AKZ104" s="20"/>
      <c r="ALA104" s="20"/>
      <c r="ALB104" s="20"/>
      <c r="ALC104" s="20"/>
      <c r="ALD104" s="20"/>
      <c r="ALE104" s="20"/>
      <c r="ALF104" s="20"/>
      <c r="ALG104" s="20"/>
      <c r="ALH104" s="20"/>
      <c r="ALI104" s="20"/>
      <c r="ALJ104" s="20"/>
      <c r="ALK104" s="20"/>
      <c r="ALL104" s="20"/>
      <c r="ALM104" s="20"/>
      <c r="ALN104" s="20"/>
      <c r="ALO104" s="20"/>
      <c r="ALP104" s="20"/>
      <c r="ALQ104" s="20"/>
      <c r="ALR104" s="20"/>
      <c r="ALS104" s="20"/>
      <c r="ALT104" s="20"/>
      <c r="ALU104" s="20"/>
      <c r="ALV104" s="20"/>
      <c r="ALW104" s="20"/>
      <c r="ALX104" s="20"/>
      <c r="ALY104" s="20"/>
      <c r="ALZ104" s="20"/>
      <c r="AMA104" s="20"/>
      <c r="AMB104" s="20"/>
      <c r="AMC104" s="20"/>
      <c r="AMD104" s="20"/>
      <c r="AME104" s="20"/>
      <c r="AMF104" s="20"/>
      <c r="AMG104" s="20"/>
      <c r="AMH104" s="20"/>
      <c r="AMI104" s="20"/>
      <c r="AMJ104" s="20"/>
      <c r="AMK104" s="20"/>
    </row>
    <row r="105" spans="1:1025" s="21" customFormat="1">
      <c r="A105" s="220"/>
      <c r="B105" s="221"/>
      <c r="C105" s="221"/>
      <c r="D105" s="87"/>
      <c r="E105" s="87"/>
      <c r="F105" s="87"/>
      <c r="G105" s="87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/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  <c r="LT105" s="20"/>
      <c r="LU105" s="20"/>
      <c r="LV105" s="20"/>
      <c r="LW105" s="20"/>
      <c r="LX105" s="20"/>
      <c r="LY105" s="20"/>
      <c r="LZ105" s="20"/>
      <c r="MA105" s="20"/>
      <c r="MB105" s="20"/>
      <c r="MC105" s="20"/>
      <c r="MD105" s="20"/>
      <c r="ME105" s="20"/>
      <c r="MF105" s="20"/>
      <c r="MG105" s="20"/>
      <c r="MH105" s="20"/>
      <c r="MI105" s="20"/>
      <c r="MJ105" s="20"/>
      <c r="MK105" s="20"/>
      <c r="ML105" s="20"/>
      <c r="MM105" s="20"/>
      <c r="MN105" s="20"/>
      <c r="MO105" s="20"/>
      <c r="MP105" s="20"/>
      <c r="MQ105" s="20"/>
      <c r="MR105" s="20"/>
      <c r="MS105" s="20"/>
      <c r="MT105" s="20"/>
      <c r="MU105" s="20"/>
      <c r="MV105" s="20"/>
      <c r="MW105" s="20"/>
      <c r="MX105" s="20"/>
      <c r="MY105" s="20"/>
      <c r="MZ105" s="20"/>
      <c r="NA105" s="20"/>
      <c r="NB105" s="20"/>
      <c r="NC105" s="20"/>
      <c r="ND105" s="20"/>
      <c r="NE105" s="20"/>
      <c r="NF105" s="20"/>
      <c r="NG105" s="20"/>
      <c r="NH105" s="20"/>
      <c r="NI105" s="20"/>
      <c r="NJ105" s="20"/>
      <c r="NK105" s="20"/>
      <c r="NL105" s="20"/>
      <c r="NM105" s="20"/>
      <c r="NN105" s="20"/>
      <c r="NO105" s="20"/>
      <c r="NP105" s="20"/>
      <c r="NQ105" s="20"/>
      <c r="NR105" s="20"/>
      <c r="NS105" s="20"/>
      <c r="NT105" s="20"/>
      <c r="NU105" s="20"/>
      <c r="NV105" s="20"/>
      <c r="NW105" s="20"/>
      <c r="NX105" s="20"/>
      <c r="NY105" s="20"/>
      <c r="NZ105" s="20"/>
      <c r="OA105" s="20"/>
      <c r="OB105" s="20"/>
      <c r="OC105" s="20"/>
      <c r="OD105" s="20"/>
      <c r="OE105" s="20"/>
      <c r="OF105" s="20"/>
      <c r="OG105" s="20"/>
      <c r="OH105" s="20"/>
      <c r="OI105" s="20"/>
      <c r="OJ105" s="20"/>
      <c r="OK105" s="20"/>
      <c r="OL105" s="20"/>
      <c r="OM105" s="20"/>
      <c r="ON105" s="20"/>
      <c r="OO105" s="20"/>
      <c r="OP105" s="20"/>
      <c r="OQ105" s="20"/>
      <c r="OR105" s="20"/>
      <c r="OS105" s="20"/>
      <c r="OT105" s="20"/>
      <c r="OU105" s="20"/>
      <c r="OV105" s="20"/>
      <c r="OW105" s="20"/>
      <c r="OX105" s="20"/>
      <c r="OY105" s="20"/>
      <c r="OZ105" s="20"/>
      <c r="PA105" s="20"/>
      <c r="PB105" s="20"/>
      <c r="PC105" s="20"/>
      <c r="PD105" s="20"/>
      <c r="PE105" s="20"/>
      <c r="PF105" s="20"/>
      <c r="PG105" s="20"/>
      <c r="PH105" s="20"/>
      <c r="PI105" s="20"/>
      <c r="PJ105" s="20"/>
      <c r="PK105" s="20"/>
      <c r="PL105" s="20"/>
      <c r="PM105" s="20"/>
      <c r="PN105" s="20"/>
      <c r="PO105" s="20"/>
      <c r="PP105" s="20"/>
      <c r="PQ105" s="20"/>
      <c r="PR105" s="20"/>
      <c r="PS105" s="20"/>
      <c r="PT105" s="20"/>
      <c r="PU105" s="20"/>
      <c r="PV105" s="20"/>
      <c r="PW105" s="20"/>
      <c r="PX105" s="20"/>
      <c r="PY105" s="20"/>
      <c r="PZ105" s="20"/>
      <c r="QA105" s="20"/>
      <c r="QB105" s="20"/>
      <c r="QC105" s="20"/>
      <c r="QD105" s="20"/>
      <c r="QE105" s="20"/>
      <c r="QF105" s="20"/>
      <c r="QG105" s="20"/>
      <c r="QH105" s="20"/>
      <c r="QI105" s="20"/>
      <c r="QJ105" s="20"/>
      <c r="QK105" s="20"/>
      <c r="QL105" s="20"/>
      <c r="QM105" s="20"/>
      <c r="QN105" s="20"/>
      <c r="QO105" s="20"/>
      <c r="QP105" s="20"/>
      <c r="QQ105" s="20"/>
      <c r="QR105" s="20"/>
      <c r="QS105" s="20"/>
      <c r="QT105" s="20"/>
      <c r="QU105" s="20"/>
      <c r="QV105" s="20"/>
      <c r="QW105" s="20"/>
      <c r="QX105" s="20"/>
      <c r="QY105" s="20"/>
      <c r="QZ105" s="20"/>
      <c r="RA105" s="20"/>
      <c r="RB105" s="20"/>
      <c r="RC105" s="20"/>
      <c r="RD105" s="20"/>
      <c r="RE105" s="20"/>
      <c r="RF105" s="20"/>
      <c r="RG105" s="20"/>
      <c r="RH105" s="20"/>
      <c r="RI105" s="20"/>
      <c r="RJ105" s="20"/>
      <c r="RK105" s="20"/>
      <c r="RL105" s="20"/>
      <c r="RM105" s="20"/>
      <c r="RN105" s="20"/>
      <c r="RO105" s="20"/>
      <c r="RP105" s="20"/>
      <c r="RQ105" s="20"/>
      <c r="RR105" s="20"/>
      <c r="RS105" s="20"/>
      <c r="RT105" s="20"/>
      <c r="RU105" s="20"/>
      <c r="RV105" s="20"/>
      <c r="RW105" s="20"/>
      <c r="RX105" s="20"/>
      <c r="RY105" s="20"/>
      <c r="RZ105" s="20"/>
      <c r="SA105" s="20"/>
      <c r="SB105" s="20"/>
      <c r="SC105" s="20"/>
      <c r="SD105" s="20"/>
      <c r="SE105" s="20"/>
      <c r="SF105" s="20"/>
      <c r="SG105" s="20"/>
      <c r="SH105" s="20"/>
      <c r="SI105" s="20"/>
      <c r="SJ105" s="20"/>
      <c r="SK105" s="20"/>
      <c r="SL105" s="20"/>
      <c r="SM105" s="20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  <c r="TL105" s="20"/>
      <c r="TM105" s="20"/>
      <c r="TN105" s="20"/>
      <c r="TO105" s="20"/>
      <c r="TP105" s="20"/>
      <c r="TQ105" s="20"/>
      <c r="TR105" s="20"/>
      <c r="TS105" s="20"/>
      <c r="TT105" s="20"/>
      <c r="TU105" s="20"/>
      <c r="TV105" s="20"/>
      <c r="TW105" s="20"/>
      <c r="TX105" s="20"/>
      <c r="TY105" s="20"/>
      <c r="TZ105" s="20"/>
      <c r="UA105" s="20"/>
      <c r="UB105" s="20"/>
      <c r="UC105" s="20"/>
      <c r="UD105" s="20"/>
      <c r="UE105" s="20"/>
      <c r="UF105" s="20"/>
      <c r="UG105" s="20"/>
      <c r="UH105" s="20"/>
      <c r="UI105" s="20"/>
      <c r="UJ105" s="20"/>
      <c r="UK105" s="20"/>
      <c r="UL105" s="20"/>
      <c r="UM105" s="20"/>
      <c r="UN105" s="20"/>
      <c r="UO105" s="20"/>
      <c r="UP105" s="20"/>
      <c r="UQ105" s="20"/>
      <c r="UR105" s="20"/>
      <c r="US105" s="20"/>
      <c r="UT105" s="20"/>
      <c r="UU105" s="20"/>
      <c r="UV105" s="20"/>
      <c r="UW105" s="20"/>
      <c r="UX105" s="20"/>
      <c r="UY105" s="20"/>
      <c r="UZ105" s="20"/>
      <c r="VA105" s="20"/>
      <c r="VB105" s="20"/>
      <c r="VC105" s="20"/>
      <c r="VD105" s="20"/>
      <c r="VE105" s="20"/>
      <c r="VF105" s="20"/>
      <c r="VG105" s="20"/>
      <c r="VH105" s="20"/>
      <c r="VI105" s="20"/>
      <c r="VJ105" s="20"/>
      <c r="VK105" s="20"/>
      <c r="VL105" s="20"/>
      <c r="VM105" s="20"/>
      <c r="VN105" s="20"/>
      <c r="VO105" s="20"/>
      <c r="VP105" s="20"/>
      <c r="VQ105" s="20"/>
      <c r="VR105" s="20"/>
      <c r="VS105" s="20"/>
      <c r="VT105" s="20"/>
      <c r="VU105" s="20"/>
      <c r="VV105" s="20"/>
      <c r="VW105" s="20"/>
      <c r="VX105" s="20"/>
      <c r="VY105" s="20"/>
      <c r="VZ105" s="20"/>
      <c r="WA105" s="20"/>
      <c r="WB105" s="20"/>
      <c r="WC105" s="20"/>
      <c r="WD105" s="20"/>
      <c r="WE105" s="20"/>
      <c r="WF105" s="20"/>
      <c r="WG105" s="20"/>
      <c r="WH105" s="20"/>
      <c r="WI105" s="20"/>
      <c r="WJ105" s="20"/>
      <c r="WK105" s="20"/>
      <c r="WL105" s="20"/>
      <c r="WM105" s="20"/>
      <c r="WN105" s="20"/>
      <c r="WO105" s="20"/>
      <c r="WP105" s="20"/>
      <c r="WQ105" s="20"/>
      <c r="WR105" s="20"/>
      <c r="WS105" s="20"/>
      <c r="WT105" s="20"/>
      <c r="WU105" s="20"/>
      <c r="WV105" s="20"/>
      <c r="WW105" s="20"/>
      <c r="WX105" s="20"/>
      <c r="WY105" s="20"/>
      <c r="WZ105" s="20"/>
      <c r="XA105" s="20"/>
      <c r="XB105" s="20"/>
      <c r="XC105" s="20"/>
      <c r="XD105" s="20"/>
      <c r="XE105" s="20"/>
      <c r="XF105" s="20"/>
      <c r="XG105" s="20"/>
      <c r="XH105" s="20"/>
      <c r="XI105" s="20"/>
      <c r="XJ105" s="20"/>
      <c r="XK105" s="20"/>
      <c r="XL105" s="20"/>
      <c r="XM105" s="20"/>
      <c r="XN105" s="20"/>
      <c r="XO105" s="20"/>
      <c r="XP105" s="20"/>
      <c r="XQ105" s="20"/>
      <c r="XR105" s="20"/>
      <c r="XS105" s="20"/>
      <c r="XT105" s="20"/>
      <c r="XU105" s="20"/>
      <c r="XV105" s="20"/>
      <c r="XW105" s="20"/>
      <c r="XX105" s="20"/>
      <c r="XY105" s="20"/>
      <c r="XZ105" s="20"/>
      <c r="YA105" s="20"/>
      <c r="YB105" s="20"/>
      <c r="YC105" s="20"/>
      <c r="YD105" s="20"/>
      <c r="YE105" s="20"/>
      <c r="YF105" s="20"/>
      <c r="YG105" s="20"/>
      <c r="YH105" s="20"/>
      <c r="YI105" s="20"/>
      <c r="YJ105" s="20"/>
      <c r="YK105" s="20"/>
      <c r="YL105" s="20"/>
      <c r="YM105" s="20"/>
      <c r="YN105" s="20"/>
      <c r="YO105" s="20"/>
      <c r="YP105" s="20"/>
      <c r="YQ105" s="20"/>
      <c r="YR105" s="20"/>
      <c r="YS105" s="20"/>
      <c r="YT105" s="20"/>
      <c r="YU105" s="20"/>
      <c r="YV105" s="20"/>
      <c r="YW105" s="20"/>
      <c r="YX105" s="20"/>
      <c r="YY105" s="20"/>
      <c r="YZ105" s="20"/>
      <c r="ZA105" s="20"/>
      <c r="ZB105" s="20"/>
      <c r="ZC105" s="20"/>
      <c r="ZD105" s="20"/>
      <c r="ZE105" s="20"/>
      <c r="ZF105" s="20"/>
      <c r="ZG105" s="20"/>
      <c r="ZH105" s="20"/>
      <c r="ZI105" s="20"/>
      <c r="ZJ105" s="20"/>
      <c r="ZK105" s="20"/>
      <c r="ZL105" s="20"/>
      <c r="ZM105" s="20"/>
      <c r="ZN105" s="20"/>
      <c r="ZO105" s="20"/>
      <c r="ZP105" s="20"/>
      <c r="ZQ105" s="20"/>
      <c r="ZR105" s="20"/>
      <c r="ZS105" s="20"/>
      <c r="ZT105" s="20"/>
      <c r="ZU105" s="20"/>
      <c r="ZV105" s="20"/>
      <c r="ZW105" s="20"/>
      <c r="ZX105" s="20"/>
      <c r="ZY105" s="20"/>
      <c r="ZZ105" s="20"/>
      <c r="AAA105" s="20"/>
      <c r="AAB105" s="20"/>
      <c r="AAC105" s="20"/>
      <c r="AAD105" s="20"/>
      <c r="AAE105" s="20"/>
      <c r="AAF105" s="20"/>
      <c r="AAG105" s="20"/>
      <c r="AAH105" s="20"/>
      <c r="AAI105" s="20"/>
      <c r="AAJ105" s="20"/>
      <c r="AAK105" s="20"/>
      <c r="AAL105" s="20"/>
      <c r="AAM105" s="20"/>
      <c r="AAN105" s="20"/>
      <c r="AAO105" s="20"/>
      <c r="AAP105" s="20"/>
      <c r="AAQ105" s="20"/>
      <c r="AAR105" s="20"/>
      <c r="AAS105" s="20"/>
      <c r="AAT105" s="20"/>
      <c r="AAU105" s="20"/>
      <c r="AAV105" s="20"/>
      <c r="AAW105" s="20"/>
      <c r="AAX105" s="20"/>
      <c r="AAY105" s="20"/>
      <c r="AAZ105" s="20"/>
      <c r="ABA105" s="20"/>
      <c r="ABB105" s="20"/>
      <c r="ABC105" s="20"/>
      <c r="ABD105" s="20"/>
      <c r="ABE105" s="20"/>
      <c r="ABF105" s="20"/>
      <c r="ABG105" s="20"/>
      <c r="ABH105" s="20"/>
      <c r="ABI105" s="20"/>
      <c r="ABJ105" s="20"/>
      <c r="ABK105" s="20"/>
      <c r="ABL105" s="20"/>
      <c r="ABM105" s="20"/>
      <c r="ABN105" s="20"/>
      <c r="ABO105" s="20"/>
      <c r="ABP105" s="20"/>
      <c r="ABQ105" s="20"/>
      <c r="ABR105" s="20"/>
      <c r="ABS105" s="20"/>
      <c r="ABT105" s="20"/>
      <c r="ABU105" s="20"/>
      <c r="ABV105" s="20"/>
      <c r="ABW105" s="20"/>
      <c r="ABX105" s="20"/>
      <c r="ABY105" s="20"/>
      <c r="ABZ105" s="20"/>
      <c r="ACA105" s="20"/>
      <c r="ACB105" s="20"/>
      <c r="ACC105" s="20"/>
      <c r="ACD105" s="20"/>
      <c r="ACE105" s="20"/>
      <c r="ACF105" s="20"/>
      <c r="ACG105" s="20"/>
      <c r="ACH105" s="20"/>
      <c r="ACI105" s="20"/>
      <c r="ACJ105" s="20"/>
      <c r="ACK105" s="20"/>
      <c r="ACL105" s="20"/>
      <c r="ACM105" s="20"/>
      <c r="ACN105" s="20"/>
      <c r="ACO105" s="20"/>
      <c r="ACP105" s="20"/>
      <c r="ACQ105" s="20"/>
      <c r="ACR105" s="20"/>
      <c r="ACS105" s="20"/>
      <c r="ACT105" s="20"/>
      <c r="ACU105" s="20"/>
      <c r="ACV105" s="20"/>
      <c r="ACW105" s="20"/>
      <c r="ACX105" s="20"/>
      <c r="ACY105" s="20"/>
      <c r="ACZ105" s="20"/>
      <c r="ADA105" s="20"/>
      <c r="ADB105" s="20"/>
      <c r="ADC105" s="20"/>
      <c r="ADD105" s="20"/>
      <c r="ADE105" s="20"/>
      <c r="ADF105" s="20"/>
      <c r="ADG105" s="20"/>
      <c r="ADH105" s="20"/>
      <c r="ADI105" s="20"/>
      <c r="ADJ105" s="20"/>
      <c r="ADK105" s="20"/>
      <c r="ADL105" s="20"/>
      <c r="ADM105" s="20"/>
      <c r="ADN105" s="20"/>
      <c r="ADO105" s="20"/>
      <c r="ADP105" s="20"/>
      <c r="ADQ105" s="20"/>
      <c r="ADR105" s="20"/>
      <c r="ADS105" s="20"/>
      <c r="ADT105" s="20"/>
      <c r="ADU105" s="20"/>
      <c r="ADV105" s="20"/>
      <c r="ADW105" s="20"/>
      <c r="ADX105" s="20"/>
      <c r="ADY105" s="20"/>
      <c r="ADZ105" s="20"/>
      <c r="AEA105" s="20"/>
      <c r="AEB105" s="20"/>
      <c r="AEC105" s="20"/>
      <c r="AED105" s="20"/>
      <c r="AEE105" s="20"/>
      <c r="AEF105" s="20"/>
      <c r="AEG105" s="20"/>
      <c r="AEH105" s="20"/>
      <c r="AEI105" s="20"/>
      <c r="AEJ105" s="20"/>
      <c r="AEK105" s="20"/>
      <c r="AEL105" s="20"/>
      <c r="AEM105" s="20"/>
      <c r="AEN105" s="20"/>
      <c r="AEO105" s="20"/>
      <c r="AEP105" s="20"/>
      <c r="AEQ105" s="20"/>
      <c r="AER105" s="20"/>
      <c r="AES105" s="20"/>
      <c r="AET105" s="20"/>
      <c r="AEU105" s="20"/>
      <c r="AEV105" s="20"/>
      <c r="AEW105" s="20"/>
      <c r="AEX105" s="20"/>
      <c r="AEY105" s="20"/>
      <c r="AEZ105" s="20"/>
      <c r="AFA105" s="20"/>
      <c r="AFB105" s="20"/>
      <c r="AFC105" s="20"/>
      <c r="AFD105" s="20"/>
      <c r="AFE105" s="20"/>
      <c r="AFF105" s="20"/>
      <c r="AFG105" s="20"/>
      <c r="AFH105" s="20"/>
      <c r="AFI105" s="20"/>
      <c r="AFJ105" s="20"/>
      <c r="AFK105" s="20"/>
      <c r="AFL105" s="20"/>
      <c r="AFM105" s="20"/>
      <c r="AFN105" s="20"/>
      <c r="AFO105" s="20"/>
      <c r="AFP105" s="20"/>
      <c r="AFQ105" s="20"/>
      <c r="AFR105" s="20"/>
      <c r="AFS105" s="20"/>
      <c r="AFT105" s="20"/>
      <c r="AFU105" s="20"/>
      <c r="AFV105" s="20"/>
      <c r="AFW105" s="20"/>
      <c r="AFX105" s="20"/>
      <c r="AFY105" s="20"/>
      <c r="AFZ105" s="20"/>
      <c r="AGA105" s="20"/>
      <c r="AGB105" s="20"/>
      <c r="AGC105" s="20"/>
      <c r="AGD105" s="20"/>
      <c r="AGE105" s="20"/>
      <c r="AGF105" s="20"/>
      <c r="AGG105" s="20"/>
      <c r="AGH105" s="20"/>
      <c r="AGI105" s="20"/>
      <c r="AGJ105" s="20"/>
      <c r="AGK105" s="20"/>
      <c r="AGL105" s="20"/>
      <c r="AGM105" s="20"/>
      <c r="AGN105" s="20"/>
      <c r="AGO105" s="20"/>
      <c r="AGP105" s="20"/>
      <c r="AGQ105" s="20"/>
      <c r="AGR105" s="20"/>
      <c r="AGS105" s="20"/>
      <c r="AGT105" s="20"/>
      <c r="AGU105" s="20"/>
      <c r="AGV105" s="20"/>
      <c r="AGW105" s="20"/>
      <c r="AGX105" s="20"/>
      <c r="AGY105" s="20"/>
      <c r="AGZ105" s="20"/>
      <c r="AHA105" s="20"/>
      <c r="AHB105" s="20"/>
      <c r="AHC105" s="20"/>
      <c r="AHD105" s="20"/>
      <c r="AHE105" s="20"/>
      <c r="AHF105" s="20"/>
      <c r="AHG105" s="20"/>
      <c r="AHH105" s="20"/>
      <c r="AHI105" s="20"/>
      <c r="AHJ105" s="20"/>
      <c r="AHK105" s="20"/>
      <c r="AHL105" s="20"/>
      <c r="AHM105" s="20"/>
      <c r="AHN105" s="20"/>
      <c r="AHO105" s="20"/>
      <c r="AHP105" s="20"/>
      <c r="AHQ105" s="20"/>
      <c r="AHR105" s="20"/>
      <c r="AHS105" s="20"/>
      <c r="AHT105" s="20"/>
      <c r="AHU105" s="20"/>
      <c r="AHV105" s="20"/>
      <c r="AHW105" s="20"/>
      <c r="AHX105" s="20"/>
      <c r="AHY105" s="20"/>
      <c r="AHZ105" s="20"/>
      <c r="AIA105" s="20"/>
      <c r="AIB105" s="20"/>
      <c r="AIC105" s="20"/>
      <c r="AID105" s="20"/>
      <c r="AIE105" s="20"/>
      <c r="AIF105" s="20"/>
      <c r="AIG105" s="20"/>
      <c r="AIH105" s="20"/>
      <c r="AII105" s="20"/>
      <c r="AIJ105" s="20"/>
      <c r="AIK105" s="20"/>
      <c r="AIL105" s="20"/>
      <c r="AIM105" s="20"/>
      <c r="AIN105" s="20"/>
      <c r="AIO105" s="20"/>
      <c r="AIP105" s="20"/>
      <c r="AIQ105" s="20"/>
      <c r="AIR105" s="20"/>
      <c r="AIS105" s="20"/>
      <c r="AIT105" s="20"/>
      <c r="AIU105" s="20"/>
      <c r="AIV105" s="20"/>
      <c r="AIW105" s="20"/>
      <c r="AIX105" s="20"/>
      <c r="AIY105" s="20"/>
      <c r="AIZ105" s="20"/>
      <c r="AJA105" s="20"/>
      <c r="AJB105" s="20"/>
      <c r="AJC105" s="20"/>
      <c r="AJD105" s="20"/>
      <c r="AJE105" s="20"/>
      <c r="AJF105" s="20"/>
      <c r="AJG105" s="20"/>
      <c r="AJH105" s="20"/>
      <c r="AJI105" s="20"/>
      <c r="AJJ105" s="20"/>
      <c r="AJK105" s="20"/>
      <c r="AJL105" s="20"/>
      <c r="AJM105" s="20"/>
      <c r="AJN105" s="20"/>
      <c r="AJO105" s="20"/>
      <c r="AJP105" s="20"/>
      <c r="AJQ105" s="20"/>
      <c r="AJR105" s="20"/>
      <c r="AJS105" s="20"/>
      <c r="AJT105" s="20"/>
      <c r="AJU105" s="20"/>
      <c r="AJV105" s="20"/>
      <c r="AJW105" s="20"/>
      <c r="AJX105" s="20"/>
      <c r="AJY105" s="20"/>
      <c r="AJZ105" s="20"/>
      <c r="AKA105" s="20"/>
      <c r="AKB105" s="20"/>
      <c r="AKC105" s="20"/>
      <c r="AKD105" s="20"/>
      <c r="AKE105" s="20"/>
      <c r="AKF105" s="20"/>
      <c r="AKG105" s="20"/>
      <c r="AKH105" s="20"/>
      <c r="AKI105" s="20"/>
      <c r="AKJ105" s="20"/>
      <c r="AKK105" s="20"/>
      <c r="AKL105" s="20"/>
      <c r="AKM105" s="20"/>
      <c r="AKN105" s="20"/>
      <c r="AKO105" s="20"/>
      <c r="AKP105" s="20"/>
      <c r="AKQ105" s="20"/>
      <c r="AKR105" s="20"/>
      <c r="AKS105" s="20"/>
      <c r="AKT105" s="20"/>
      <c r="AKU105" s="20"/>
      <c r="AKV105" s="20"/>
      <c r="AKW105" s="20"/>
      <c r="AKX105" s="20"/>
      <c r="AKY105" s="20"/>
      <c r="AKZ105" s="20"/>
      <c r="ALA105" s="20"/>
      <c r="ALB105" s="20"/>
      <c r="ALC105" s="20"/>
      <c r="ALD105" s="20"/>
      <c r="ALE105" s="20"/>
      <c r="ALF105" s="20"/>
      <c r="ALG105" s="20"/>
      <c r="ALH105" s="20"/>
      <c r="ALI105" s="20"/>
      <c r="ALJ105" s="20"/>
      <c r="ALK105" s="20"/>
      <c r="ALL105" s="20"/>
      <c r="ALM105" s="20"/>
      <c r="ALN105" s="20"/>
      <c r="ALO105" s="20"/>
      <c r="ALP105" s="20"/>
      <c r="ALQ105" s="20"/>
      <c r="ALR105" s="20"/>
      <c r="ALS105" s="20"/>
      <c r="ALT105" s="20"/>
      <c r="ALU105" s="20"/>
      <c r="ALV105" s="20"/>
      <c r="ALW105" s="20"/>
      <c r="ALX105" s="20"/>
      <c r="ALY105" s="20"/>
      <c r="ALZ105" s="20"/>
      <c r="AMA105" s="20"/>
      <c r="AMB105" s="20"/>
      <c r="AMC105" s="20"/>
      <c r="AMD105" s="20"/>
      <c r="AME105" s="20"/>
      <c r="AMF105" s="20"/>
      <c r="AMG105" s="20"/>
      <c r="AMH105" s="20"/>
      <c r="AMI105" s="20"/>
      <c r="AMJ105" s="20"/>
      <c r="AMK105" s="20"/>
    </row>
    <row r="106" spans="1:1025" ht="15.75">
      <c r="A106" s="347" t="s">
        <v>116</v>
      </c>
      <c r="B106" s="347"/>
      <c r="C106" s="347"/>
      <c r="D106" s="347"/>
      <c r="E106" s="347"/>
      <c r="F106" s="347"/>
      <c r="G106" s="347"/>
      <c r="H106" s="31"/>
    </row>
    <row r="107" spans="1:1025" ht="15" customHeight="1">
      <c r="A107" s="253"/>
      <c r="B107" s="348" t="s">
        <v>117</v>
      </c>
      <c r="C107" s="348"/>
      <c r="D107" s="348"/>
      <c r="E107" s="348"/>
      <c r="F107" s="348"/>
      <c r="G107" s="223" t="s">
        <v>18</v>
      </c>
      <c r="H107" s="31"/>
    </row>
    <row r="108" spans="1:1025" ht="15" customHeight="1">
      <c r="A108" s="180" t="s">
        <v>8</v>
      </c>
      <c r="B108" s="265" t="s">
        <v>315</v>
      </c>
      <c r="C108" s="266"/>
      <c r="D108" s="266"/>
      <c r="E108" s="266"/>
      <c r="F108" s="266"/>
      <c r="G108" s="224">
        <f>ROUND(((G48/12)+($G$59/12)+($G$60/12))*(33/30)*0.05,2)</f>
        <v>20.14</v>
      </c>
      <c r="H108" s="31"/>
    </row>
    <row r="109" spans="1:1025" ht="15" customHeight="1">
      <c r="A109" s="180" t="s">
        <v>10</v>
      </c>
      <c r="B109" s="264" t="s">
        <v>32</v>
      </c>
      <c r="C109" s="264"/>
      <c r="D109" s="264"/>
      <c r="E109" s="264"/>
      <c r="F109" s="264"/>
      <c r="G109" s="224">
        <f>ROUND($E$74*G108,2)</f>
        <v>1.61</v>
      </c>
      <c r="H109" s="31"/>
    </row>
    <row r="110" spans="1:1025" ht="15" customHeight="1">
      <c r="A110" s="180" t="s">
        <v>12</v>
      </c>
      <c r="B110" s="264" t="s">
        <v>118</v>
      </c>
      <c r="C110" s="264"/>
      <c r="D110" s="264"/>
      <c r="E110" s="264"/>
      <c r="F110" s="264"/>
      <c r="G110" s="224">
        <f>ROUND((0.08*0.4*SUM(G48+$G$59+$G$60)*0.05),2)</f>
        <v>7.03</v>
      </c>
      <c r="H110" s="32"/>
    </row>
    <row r="111" spans="1:1025" ht="15" customHeight="1">
      <c r="A111" s="180" t="s">
        <v>13</v>
      </c>
      <c r="B111" s="266" t="s">
        <v>316</v>
      </c>
      <c r="C111" s="266"/>
      <c r="D111" s="266"/>
      <c r="E111" s="266"/>
      <c r="F111" s="266"/>
      <c r="G111" s="225">
        <f>ROUND(((7/33)/$G$13)*G48*1,2)</f>
        <v>27.96</v>
      </c>
      <c r="H111" s="31"/>
    </row>
    <row r="112" spans="1:1025" ht="15" customHeight="1">
      <c r="A112" s="180" t="s">
        <v>22</v>
      </c>
      <c r="B112" s="264" t="s">
        <v>120</v>
      </c>
      <c r="C112" s="264"/>
      <c r="D112" s="264"/>
      <c r="E112" s="264"/>
      <c r="F112" s="264"/>
      <c r="G112" s="224">
        <f>ROUND($E$75*G111,2)</f>
        <v>10.29</v>
      </c>
      <c r="H112" s="31"/>
    </row>
    <row r="113" spans="1:1025" s="21" customFormat="1" ht="15.75" customHeight="1">
      <c r="A113" s="180" t="s">
        <v>23</v>
      </c>
      <c r="B113" s="264" t="s">
        <v>119</v>
      </c>
      <c r="C113" s="264"/>
      <c r="D113" s="264"/>
      <c r="E113" s="264"/>
      <c r="F113" s="264"/>
      <c r="G113" s="226">
        <f>ROUND((0.08*0.4*SUM(G48+$G$59+$G$60)*1),2)</f>
        <v>140.6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/>
      <c r="JN113" s="20"/>
      <c r="JO113" s="20"/>
      <c r="JP113" s="20"/>
      <c r="JQ113" s="20"/>
      <c r="JR113" s="20"/>
      <c r="JS113" s="20"/>
      <c r="JT113" s="20"/>
      <c r="JU113" s="20"/>
      <c r="JV113" s="20"/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/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  <c r="LT113" s="20"/>
      <c r="LU113" s="20"/>
      <c r="LV113" s="20"/>
      <c r="LW113" s="20"/>
      <c r="LX113" s="20"/>
      <c r="LY113" s="20"/>
      <c r="LZ113" s="20"/>
      <c r="MA113" s="20"/>
      <c r="MB113" s="20"/>
      <c r="MC113" s="20"/>
      <c r="MD113" s="20"/>
      <c r="ME113" s="20"/>
      <c r="MF113" s="20"/>
      <c r="MG113" s="20"/>
      <c r="MH113" s="20"/>
      <c r="MI113" s="20"/>
      <c r="MJ113" s="20"/>
      <c r="MK113" s="20"/>
      <c r="ML113" s="20"/>
      <c r="MM113" s="20"/>
      <c r="MN113" s="20"/>
      <c r="MO113" s="20"/>
      <c r="MP113" s="20"/>
      <c r="MQ113" s="20"/>
      <c r="MR113" s="20"/>
      <c r="MS113" s="20"/>
      <c r="MT113" s="20"/>
      <c r="MU113" s="20"/>
      <c r="MV113" s="20"/>
      <c r="MW113" s="20"/>
      <c r="MX113" s="20"/>
      <c r="MY113" s="20"/>
      <c r="MZ113" s="20"/>
      <c r="NA113" s="20"/>
      <c r="NB113" s="20"/>
      <c r="NC113" s="20"/>
      <c r="ND113" s="20"/>
      <c r="NE113" s="20"/>
      <c r="NF113" s="20"/>
      <c r="NG113" s="20"/>
      <c r="NH113" s="20"/>
      <c r="NI113" s="20"/>
      <c r="NJ113" s="20"/>
      <c r="NK113" s="20"/>
      <c r="NL113" s="20"/>
      <c r="NM113" s="20"/>
      <c r="NN113" s="20"/>
      <c r="NO113" s="20"/>
      <c r="NP113" s="20"/>
      <c r="NQ113" s="20"/>
      <c r="NR113" s="20"/>
      <c r="NS113" s="20"/>
      <c r="NT113" s="20"/>
      <c r="NU113" s="20"/>
      <c r="NV113" s="20"/>
      <c r="NW113" s="20"/>
      <c r="NX113" s="20"/>
      <c r="NY113" s="20"/>
      <c r="NZ113" s="20"/>
      <c r="OA113" s="20"/>
      <c r="OB113" s="20"/>
      <c r="OC113" s="20"/>
      <c r="OD113" s="20"/>
      <c r="OE113" s="20"/>
      <c r="OF113" s="20"/>
      <c r="OG113" s="20"/>
      <c r="OH113" s="20"/>
      <c r="OI113" s="20"/>
      <c r="OJ113" s="20"/>
      <c r="OK113" s="20"/>
      <c r="OL113" s="20"/>
      <c r="OM113" s="20"/>
      <c r="ON113" s="20"/>
      <c r="OO113" s="20"/>
      <c r="OP113" s="20"/>
      <c r="OQ113" s="20"/>
      <c r="OR113" s="20"/>
      <c r="OS113" s="20"/>
      <c r="OT113" s="20"/>
      <c r="OU113" s="20"/>
      <c r="OV113" s="20"/>
      <c r="OW113" s="20"/>
      <c r="OX113" s="20"/>
      <c r="OY113" s="20"/>
      <c r="OZ113" s="20"/>
      <c r="PA113" s="20"/>
      <c r="PB113" s="20"/>
      <c r="PC113" s="20"/>
      <c r="PD113" s="20"/>
      <c r="PE113" s="20"/>
      <c r="PF113" s="20"/>
      <c r="PG113" s="20"/>
      <c r="PH113" s="20"/>
      <c r="PI113" s="20"/>
      <c r="PJ113" s="20"/>
      <c r="PK113" s="20"/>
      <c r="PL113" s="20"/>
      <c r="PM113" s="20"/>
      <c r="PN113" s="20"/>
      <c r="PO113" s="20"/>
      <c r="PP113" s="20"/>
      <c r="PQ113" s="20"/>
      <c r="PR113" s="20"/>
      <c r="PS113" s="20"/>
      <c r="PT113" s="20"/>
      <c r="PU113" s="20"/>
      <c r="PV113" s="20"/>
      <c r="PW113" s="20"/>
      <c r="PX113" s="20"/>
      <c r="PY113" s="20"/>
      <c r="PZ113" s="20"/>
      <c r="QA113" s="20"/>
      <c r="QB113" s="20"/>
      <c r="QC113" s="20"/>
      <c r="QD113" s="20"/>
      <c r="QE113" s="20"/>
      <c r="QF113" s="20"/>
      <c r="QG113" s="20"/>
      <c r="QH113" s="20"/>
      <c r="QI113" s="20"/>
      <c r="QJ113" s="20"/>
      <c r="QK113" s="20"/>
      <c r="QL113" s="20"/>
      <c r="QM113" s="20"/>
      <c r="QN113" s="20"/>
      <c r="QO113" s="20"/>
      <c r="QP113" s="20"/>
      <c r="QQ113" s="20"/>
      <c r="QR113" s="20"/>
      <c r="QS113" s="20"/>
      <c r="QT113" s="20"/>
      <c r="QU113" s="20"/>
      <c r="QV113" s="20"/>
      <c r="QW113" s="20"/>
      <c r="QX113" s="20"/>
      <c r="QY113" s="20"/>
      <c r="QZ113" s="20"/>
      <c r="RA113" s="20"/>
      <c r="RB113" s="20"/>
      <c r="RC113" s="20"/>
      <c r="RD113" s="20"/>
      <c r="RE113" s="20"/>
      <c r="RF113" s="20"/>
      <c r="RG113" s="20"/>
      <c r="RH113" s="20"/>
      <c r="RI113" s="20"/>
      <c r="RJ113" s="20"/>
      <c r="RK113" s="20"/>
      <c r="RL113" s="20"/>
      <c r="RM113" s="20"/>
      <c r="RN113" s="20"/>
      <c r="RO113" s="20"/>
      <c r="RP113" s="20"/>
      <c r="RQ113" s="20"/>
      <c r="RR113" s="20"/>
      <c r="RS113" s="20"/>
      <c r="RT113" s="20"/>
      <c r="RU113" s="20"/>
      <c r="RV113" s="20"/>
      <c r="RW113" s="20"/>
      <c r="RX113" s="20"/>
      <c r="RY113" s="20"/>
      <c r="RZ113" s="20"/>
      <c r="SA113" s="20"/>
      <c r="SB113" s="20"/>
      <c r="SC113" s="20"/>
      <c r="SD113" s="20"/>
      <c r="SE113" s="20"/>
      <c r="SF113" s="20"/>
      <c r="SG113" s="20"/>
      <c r="SH113" s="20"/>
      <c r="SI113" s="20"/>
      <c r="SJ113" s="20"/>
      <c r="SK113" s="20"/>
      <c r="SL113" s="20"/>
      <c r="SM113" s="20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  <c r="TL113" s="20"/>
      <c r="TM113" s="20"/>
      <c r="TN113" s="20"/>
      <c r="TO113" s="20"/>
      <c r="TP113" s="20"/>
      <c r="TQ113" s="20"/>
      <c r="TR113" s="20"/>
      <c r="TS113" s="20"/>
      <c r="TT113" s="20"/>
      <c r="TU113" s="20"/>
      <c r="TV113" s="20"/>
      <c r="TW113" s="20"/>
      <c r="TX113" s="20"/>
      <c r="TY113" s="20"/>
      <c r="TZ113" s="20"/>
      <c r="UA113" s="20"/>
      <c r="UB113" s="20"/>
      <c r="UC113" s="20"/>
      <c r="UD113" s="20"/>
      <c r="UE113" s="20"/>
      <c r="UF113" s="20"/>
      <c r="UG113" s="20"/>
      <c r="UH113" s="20"/>
      <c r="UI113" s="20"/>
      <c r="UJ113" s="20"/>
      <c r="UK113" s="20"/>
      <c r="UL113" s="20"/>
      <c r="UM113" s="20"/>
      <c r="UN113" s="20"/>
      <c r="UO113" s="20"/>
      <c r="UP113" s="20"/>
      <c r="UQ113" s="20"/>
      <c r="UR113" s="20"/>
      <c r="US113" s="20"/>
      <c r="UT113" s="20"/>
      <c r="UU113" s="20"/>
      <c r="UV113" s="20"/>
      <c r="UW113" s="20"/>
      <c r="UX113" s="20"/>
      <c r="UY113" s="20"/>
      <c r="UZ113" s="20"/>
      <c r="VA113" s="20"/>
      <c r="VB113" s="20"/>
      <c r="VC113" s="20"/>
      <c r="VD113" s="20"/>
      <c r="VE113" s="20"/>
      <c r="VF113" s="20"/>
      <c r="VG113" s="20"/>
      <c r="VH113" s="20"/>
      <c r="VI113" s="20"/>
      <c r="VJ113" s="20"/>
      <c r="VK113" s="20"/>
      <c r="VL113" s="20"/>
      <c r="VM113" s="20"/>
      <c r="VN113" s="20"/>
      <c r="VO113" s="20"/>
      <c r="VP113" s="20"/>
      <c r="VQ113" s="20"/>
      <c r="VR113" s="20"/>
      <c r="VS113" s="20"/>
      <c r="VT113" s="20"/>
      <c r="VU113" s="20"/>
      <c r="VV113" s="20"/>
      <c r="VW113" s="20"/>
      <c r="VX113" s="20"/>
      <c r="VY113" s="20"/>
      <c r="VZ113" s="20"/>
      <c r="WA113" s="20"/>
      <c r="WB113" s="20"/>
      <c r="WC113" s="20"/>
      <c r="WD113" s="20"/>
      <c r="WE113" s="20"/>
      <c r="WF113" s="20"/>
      <c r="WG113" s="20"/>
      <c r="WH113" s="20"/>
      <c r="WI113" s="20"/>
      <c r="WJ113" s="20"/>
      <c r="WK113" s="20"/>
      <c r="WL113" s="20"/>
      <c r="WM113" s="20"/>
      <c r="WN113" s="20"/>
      <c r="WO113" s="20"/>
      <c r="WP113" s="20"/>
      <c r="WQ113" s="20"/>
      <c r="WR113" s="20"/>
      <c r="WS113" s="20"/>
      <c r="WT113" s="20"/>
      <c r="WU113" s="20"/>
      <c r="WV113" s="20"/>
      <c r="WW113" s="20"/>
      <c r="WX113" s="20"/>
      <c r="WY113" s="20"/>
      <c r="WZ113" s="20"/>
      <c r="XA113" s="20"/>
      <c r="XB113" s="20"/>
      <c r="XC113" s="20"/>
      <c r="XD113" s="20"/>
      <c r="XE113" s="20"/>
      <c r="XF113" s="20"/>
      <c r="XG113" s="20"/>
      <c r="XH113" s="20"/>
      <c r="XI113" s="20"/>
      <c r="XJ113" s="20"/>
      <c r="XK113" s="20"/>
      <c r="XL113" s="20"/>
      <c r="XM113" s="20"/>
      <c r="XN113" s="20"/>
      <c r="XO113" s="20"/>
      <c r="XP113" s="20"/>
      <c r="XQ113" s="20"/>
      <c r="XR113" s="20"/>
      <c r="XS113" s="20"/>
      <c r="XT113" s="20"/>
      <c r="XU113" s="20"/>
      <c r="XV113" s="20"/>
      <c r="XW113" s="20"/>
      <c r="XX113" s="20"/>
      <c r="XY113" s="20"/>
      <c r="XZ113" s="20"/>
      <c r="YA113" s="20"/>
      <c r="YB113" s="20"/>
      <c r="YC113" s="20"/>
      <c r="YD113" s="20"/>
      <c r="YE113" s="20"/>
      <c r="YF113" s="20"/>
      <c r="YG113" s="20"/>
      <c r="YH113" s="20"/>
      <c r="YI113" s="20"/>
      <c r="YJ113" s="20"/>
      <c r="YK113" s="20"/>
      <c r="YL113" s="20"/>
      <c r="YM113" s="20"/>
      <c r="YN113" s="20"/>
      <c r="YO113" s="20"/>
      <c r="YP113" s="20"/>
      <c r="YQ113" s="20"/>
      <c r="YR113" s="20"/>
      <c r="YS113" s="20"/>
      <c r="YT113" s="20"/>
      <c r="YU113" s="20"/>
      <c r="YV113" s="20"/>
      <c r="YW113" s="20"/>
      <c r="YX113" s="20"/>
      <c r="YY113" s="20"/>
      <c r="YZ113" s="20"/>
      <c r="ZA113" s="20"/>
      <c r="ZB113" s="20"/>
      <c r="ZC113" s="20"/>
      <c r="ZD113" s="20"/>
      <c r="ZE113" s="20"/>
      <c r="ZF113" s="20"/>
      <c r="ZG113" s="20"/>
      <c r="ZH113" s="20"/>
      <c r="ZI113" s="20"/>
      <c r="ZJ113" s="20"/>
      <c r="ZK113" s="20"/>
      <c r="ZL113" s="20"/>
      <c r="ZM113" s="20"/>
      <c r="ZN113" s="20"/>
      <c r="ZO113" s="20"/>
      <c r="ZP113" s="20"/>
      <c r="ZQ113" s="20"/>
      <c r="ZR113" s="20"/>
      <c r="ZS113" s="20"/>
      <c r="ZT113" s="20"/>
      <c r="ZU113" s="20"/>
      <c r="ZV113" s="20"/>
      <c r="ZW113" s="20"/>
      <c r="ZX113" s="20"/>
      <c r="ZY113" s="20"/>
      <c r="ZZ113" s="20"/>
      <c r="AAA113" s="20"/>
      <c r="AAB113" s="20"/>
      <c r="AAC113" s="20"/>
      <c r="AAD113" s="20"/>
      <c r="AAE113" s="20"/>
      <c r="AAF113" s="20"/>
      <c r="AAG113" s="20"/>
      <c r="AAH113" s="20"/>
      <c r="AAI113" s="20"/>
      <c r="AAJ113" s="20"/>
      <c r="AAK113" s="20"/>
      <c r="AAL113" s="20"/>
      <c r="AAM113" s="20"/>
      <c r="AAN113" s="20"/>
      <c r="AAO113" s="20"/>
      <c r="AAP113" s="20"/>
      <c r="AAQ113" s="20"/>
      <c r="AAR113" s="20"/>
      <c r="AAS113" s="20"/>
      <c r="AAT113" s="20"/>
      <c r="AAU113" s="20"/>
      <c r="AAV113" s="20"/>
      <c r="AAW113" s="20"/>
      <c r="AAX113" s="20"/>
      <c r="AAY113" s="20"/>
      <c r="AAZ113" s="20"/>
      <c r="ABA113" s="20"/>
      <c r="ABB113" s="20"/>
      <c r="ABC113" s="20"/>
      <c r="ABD113" s="20"/>
      <c r="ABE113" s="20"/>
      <c r="ABF113" s="20"/>
      <c r="ABG113" s="20"/>
      <c r="ABH113" s="20"/>
      <c r="ABI113" s="20"/>
      <c r="ABJ113" s="20"/>
      <c r="ABK113" s="20"/>
      <c r="ABL113" s="20"/>
      <c r="ABM113" s="20"/>
      <c r="ABN113" s="20"/>
      <c r="ABO113" s="20"/>
      <c r="ABP113" s="20"/>
      <c r="ABQ113" s="20"/>
      <c r="ABR113" s="20"/>
      <c r="ABS113" s="20"/>
      <c r="ABT113" s="20"/>
      <c r="ABU113" s="20"/>
      <c r="ABV113" s="20"/>
      <c r="ABW113" s="20"/>
      <c r="ABX113" s="20"/>
      <c r="ABY113" s="20"/>
      <c r="ABZ113" s="20"/>
      <c r="ACA113" s="20"/>
      <c r="ACB113" s="20"/>
      <c r="ACC113" s="20"/>
      <c r="ACD113" s="20"/>
      <c r="ACE113" s="20"/>
      <c r="ACF113" s="20"/>
      <c r="ACG113" s="20"/>
      <c r="ACH113" s="20"/>
      <c r="ACI113" s="20"/>
      <c r="ACJ113" s="20"/>
      <c r="ACK113" s="20"/>
      <c r="ACL113" s="20"/>
      <c r="ACM113" s="20"/>
      <c r="ACN113" s="20"/>
      <c r="ACO113" s="20"/>
      <c r="ACP113" s="20"/>
      <c r="ACQ113" s="20"/>
      <c r="ACR113" s="20"/>
      <c r="ACS113" s="20"/>
      <c r="ACT113" s="20"/>
      <c r="ACU113" s="20"/>
      <c r="ACV113" s="20"/>
      <c r="ACW113" s="20"/>
      <c r="ACX113" s="20"/>
      <c r="ACY113" s="20"/>
      <c r="ACZ113" s="20"/>
      <c r="ADA113" s="20"/>
      <c r="ADB113" s="20"/>
      <c r="ADC113" s="20"/>
      <c r="ADD113" s="20"/>
      <c r="ADE113" s="20"/>
      <c r="ADF113" s="20"/>
      <c r="ADG113" s="20"/>
      <c r="ADH113" s="20"/>
      <c r="ADI113" s="20"/>
      <c r="ADJ113" s="20"/>
      <c r="ADK113" s="20"/>
      <c r="ADL113" s="20"/>
      <c r="ADM113" s="20"/>
      <c r="ADN113" s="20"/>
      <c r="ADO113" s="20"/>
      <c r="ADP113" s="20"/>
      <c r="ADQ113" s="20"/>
      <c r="ADR113" s="20"/>
      <c r="ADS113" s="20"/>
      <c r="ADT113" s="20"/>
      <c r="ADU113" s="20"/>
      <c r="ADV113" s="20"/>
      <c r="ADW113" s="20"/>
      <c r="ADX113" s="20"/>
      <c r="ADY113" s="20"/>
      <c r="ADZ113" s="20"/>
      <c r="AEA113" s="20"/>
      <c r="AEB113" s="20"/>
      <c r="AEC113" s="20"/>
      <c r="AED113" s="20"/>
      <c r="AEE113" s="20"/>
      <c r="AEF113" s="20"/>
      <c r="AEG113" s="20"/>
      <c r="AEH113" s="20"/>
      <c r="AEI113" s="20"/>
      <c r="AEJ113" s="20"/>
      <c r="AEK113" s="20"/>
      <c r="AEL113" s="20"/>
      <c r="AEM113" s="20"/>
      <c r="AEN113" s="20"/>
      <c r="AEO113" s="20"/>
      <c r="AEP113" s="20"/>
      <c r="AEQ113" s="20"/>
      <c r="AER113" s="20"/>
      <c r="AES113" s="20"/>
      <c r="AET113" s="20"/>
      <c r="AEU113" s="20"/>
      <c r="AEV113" s="20"/>
      <c r="AEW113" s="20"/>
      <c r="AEX113" s="20"/>
      <c r="AEY113" s="20"/>
      <c r="AEZ113" s="20"/>
      <c r="AFA113" s="20"/>
      <c r="AFB113" s="20"/>
      <c r="AFC113" s="20"/>
      <c r="AFD113" s="20"/>
      <c r="AFE113" s="20"/>
      <c r="AFF113" s="20"/>
      <c r="AFG113" s="20"/>
      <c r="AFH113" s="20"/>
      <c r="AFI113" s="20"/>
      <c r="AFJ113" s="20"/>
      <c r="AFK113" s="20"/>
      <c r="AFL113" s="20"/>
      <c r="AFM113" s="20"/>
      <c r="AFN113" s="20"/>
      <c r="AFO113" s="20"/>
      <c r="AFP113" s="20"/>
      <c r="AFQ113" s="20"/>
      <c r="AFR113" s="20"/>
      <c r="AFS113" s="20"/>
      <c r="AFT113" s="20"/>
      <c r="AFU113" s="20"/>
      <c r="AFV113" s="20"/>
      <c r="AFW113" s="20"/>
      <c r="AFX113" s="20"/>
      <c r="AFY113" s="20"/>
      <c r="AFZ113" s="20"/>
      <c r="AGA113" s="20"/>
      <c r="AGB113" s="20"/>
      <c r="AGC113" s="20"/>
      <c r="AGD113" s="20"/>
      <c r="AGE113" s="20"/>
      <c r="AGF113" s="20"/>
      <c r="AGG113" s="20"/>
      <c r="AGH113" s="20"/>
      <c r="AGI113" s="20"/>
      <c r="AGJ113" s="20"/>
      <c r="AGK113" s="20"/>
      <c r="AGL113" s="20"/>
      <c r="AGM113" s="20"/>
      <c r="AGN113" s="20"/>
      <c r="AGO113" s="20"/>
      <c r="AGP113" s="20"/>
      <c r="AGQ113" s="20"/>
      <c r="AGR113" s="20"/>
      <c r="AGS113" s="20"/>
      <c r="AGT113" s="20"/>
      <c r="AGU113" s="20"/>
      <c r="AGV113" s="20"/>
      <c r="AGW113" s="20"/>
      <c r="AGX113" s="20"/>
      <c r="AGY113" s="20"/>
      <c r="AGZ113" s="20"/>
      <c r="AHA113" s="20"/>
      <c r="AHB113" s="20"/>
      <c r="AHC113" s="20"/>
      <c r="AHD113" s="20"/>
      <c r="AHE113" s="20"/>
      <c r="AHF113" s="20"/>
      <c r="AHG113" s="20"/>
      <c r="AHH113" s="20"/>
      <c r="AHI113" s="20"/>
      <c r="AHJ113" s="20"/>
      <c r="AHK113" s="20"/>
      <c r="AHL113" s="20"/>
      <c r="AHM113" s="20"/>
      <c r="AHN113" s="20"/>
      <c r="AHO113" s="20"/>
      <c r="AHP113" s="20"/>
      <c r="AHQ113" s="20"/>
      <c r="AHR113" s="20"/>
      <c r="AHS113" s="20"/>
      <c r="AHT113" s="20"/>
      <c r="AHU113" s="20"/>
      <c r="AHV113" s="20"/>
      <c r="AHW113" s="20"/>
      <c r="AHX113" s="20"/>
      <c r="AHY113" s="20"/>
      <c r="AHZ113" s="20"/>
      <c r="AIA113" s="20"/>
      <c r="AIB113" s="20"/>
      <c r="AIC113" s="20"/>
      <c r="AID113" s="20"/>
      <c r="AIE113" s="20"/>
      <c r="AIF113" s="20"/>
      <c r="AIG113" s="20"/>
      <c r="AIH113" s="20"/>
      <c r="AII113" s="20"/>
      <c r="AIJ113" s="20"/>
      <c r="AIK113" s="20"/>
      <c r="AIL113" s="20"/>
      <c r="AIM113" s="20"/>
      <c r="AIN113" s="20"/>
      <c r="AIO113" s="20"/>
      <c r="AIP113" s="20"/>
      <c r="AIQ113" s="20"/>
      <c r="AIR113" s="20"/>
      <c r="AIS113" s="20"/>
      <c r="AIT113" s="20"/>
      <c r="AIU113" s="20"/>
      <c r="AIV113" s="20"/>
      <c r="AIW113" s="20"/>
      <c r="AIX113" s="20"/>
      <c r="AIY113" s="20"/>
      <c r="AIZ113" s="20"/>
      <c r="AJA113" s="20"/>
      <c r="AJB113" s="20"/>
      <c r="AJC113" s="20"/>
      <c r="AJD113" s="20"/>
      <c r="AJE113" s="20"/>
      <c r="AJF113" s="20"/>
      <c r="AJG113" s="20"/>
      <c r="AJH113" s="20"/>
      <c r="AJI113" s="20"/>
      <c r="AJJ113" s="20"/>
      <c r="AJK113" s="20"/>
      <c r="AJL113" s="20"/>
      <c r="AJM113" s="20"/>
      <c r="AJN113" s="20"/>
      <c r="AJO113" s="20"/>
      <c r="AJP113" s="20"/>
      <c r="AJQ113" s="20"/>
      <c r="AJR113" s="20"/>
      <c r="AJS113" s="20"/>
      <c r="AJT113" s="20"/>
      <c r="AJU113" s="20"/>
      <c r="AJV113" s="20"/>
      <c r="AJW113" s="20"/>
      <c r="AJX113" s="20"/>
      <c r="AJY113" s="20"/>
      <c r="AJZ113" s="20"/>
      <c r="AKA113" s="20"/>
      <c r="AKB113" s="20"/>
      <c r="AKC113" s="20"/>
      <c r="AKD113" s="20"/>
      <c r="AKE113" s="20"/>
      <c r="AKF113" s="20"/>
      <c r="AKG113" s="20"/>
      <c r="AKH113" s="20"/>
      <c r="AKI113" s="20"/>
      <c r="AKJ113" s="20"/>
      <c r="AKK113" s="20"/>
      <c r="AKL113" s="20"/>
      <c r="AKM113" s="20"/>
      <c r="AKN113" s="20"/>
      <c r="AKO113" s="20"/>
      <c r="AKP113" s="20"/>
      <c r="AKQ113" s="20"/>
      <c r="AKR113" s="20"/>
      <c r="AKS113" s="20"/>
      <c r="AKT113" s="20"/>
      <c r="AKU113" s="20"/>
      <c r="AKV113" s="20"/>
      <c r="AKW113" s="20"/>
      <c r="AKX113" s="20"/>
      <c r="AKY113" s="20"/>
      <c r="AKZ113" s="20"/>
      <c r="ALA113" s="20"/>
      <c r="ALB113" s="20"/>
      <c r="ALC113" s="20"/>
      <c r="ALD113" s="20"/>
      <c r="ALE113" s="20"/>
      <c r="ALF113" s="20"/>
      <c r="ALG113" s="20"/>
      <c r="ALH113" s="20"/>
      <c r="ALI113" s="20"/>
      <c r="ALJ113" s="20"/>
      <c r="ALK113" s="20"/>
      <c r="ALL113" s="20"/>
      <c r="ALM113" s="20"/>
      <c r="ALN113" s="20"/>
      <c r="ALO113" s="20"/>
      <c r="ALP113" s="20"/>
      <c r="ALQ113" s="20"/>
      <c r="ALR113" s="20"/>
      <c r="ALS113" s="20"/>
      <c r="ALT113" s="20"/>
      <c r="ALU113" s="20"/>
      <c r="ALV113" s="20"/>
      <c r="ALW113" s="20"/>
      <c r="ALX113" s="20"/>
      <c r="ALY113" s="20"/>
      <c r="ALZ113" s="20"/>
      <c r="AMA113" s="20"/>
      <c r="AMB113" s="20"/>
      <c r="AMC113" s="20"/>
      <c r="AMD113" s="20"/>
      <c r="AME113" s="20"/>
      <c r="AMF113" s="20"/>
      <c r="AMG113" s="20"/>
      <c r="AMH113" s="20"/>
      <c r="AMI113" s="20"/>
      <c r="AMJ113" s="20"/>
      <c r="AMK113" s="20"/>
    </row>
    <row r="114" spans="1:1025" s="31" customFormat="1" ht="16.5" customHeight="1">
      <c r="A114" s="357" t="s">
        <v>121</v>
      </c>
      <c r="B114" s="357"/>
      <c r="C114" s="357"/>
      <c r="D114" s="357"/>
      <c r="E114" s="357"/>
      <c r="F114" s="357"/>
      <c r="G114" s="53">
        <f>SUM(G108:G113)</f>
        <v>207.63</v>
      </c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HN114" s="33"/>
      <c r="HO114" s="33"/>
      <c r="HP114" s="33"/>
      <c r="HQ114" s="33"/>
      <c r="HR114" s="33"/>
      <c r="HS114" s="33"/>
      <c r="HT114" s="33"/>
      <c r="HU114" s="33"/>
      <c r="HV114" s="33"/>
      <c r="HW114" s="33"/>
      <c r="HX114" s="33"/>
      <c r="HY114" s="33"/>
      <c r="HZ114" s="33"/>
      <c r="IA114" s="33"/>
      <c r="IB114" s="33"/>
      <c r="IC114" s="33"/>
      <c r="ID114" s="33"/>
      <c r="IE114" s="33"/>
      <c r="IF114" s="33"/>
      <c r="IG114" s="33"/>
      <c r="IH114" s="33"/>
      <c r="II114" s="33"/>
      <c r="IJ114" s="33"/>
      <c r="IK114" s="33"/>
      <c r="IL114" s="33"/>
      <c r="IM114" s="33"/>
      <c r="IN114" s="33"/>
      <c r="IO114" s="33"/>
      <c r="IP114" s="33"/>
      <c r="IQ114" s="33"/>
      <c r="IR114" s="33"/>
      <c r="IS114" s="33"/>
      <c r="IT114" s="33"/>
      <c r="IU114" s="33"/>
      <c r="IV114" s="33"/>
      <c r="IW114" s="33"/>
      <c r="IX114" s="33"/>
      <c r="IY114" s="33"/>
      <c r="IZ114" s="33"/>
      <c r="JA114" s="33"/>
      <c r="JB114" s="33"/>
      <c r="JC114" s="33"/>
      <c r="JD114" s="33"/>
      <c r="JE114" s="33"/>
      <c r="JF114" s="33"/>
      <c r="JG114" s="33"/>
      <c r="JH114" s="33"/>
      <c r="JI114" s="33"/>
      <c r="JJ114" s="33"/>
      <c r="JK114" s="33"/>
      <c r="JL114" s="33"/>
      <c r="JM114" s="33"/>
      <c r="JN114" s="33"/>
      <c r="JO114" s="33"/>
      <c r="JP114" s="33"/>
      <c r="JQ114" s="33"/>
      <c r="JR114" s="33"/>
      <c r="JS114" s="33"/>
      <c r="JT114" s="33"/>
      <c r="JU114" s="33"/>
      <c r="JV114" s="33"/>
      <c r="JW114" s="33"/>
      <c r="JX114" s="33"/>
      <c r="JY114" s="33"/>
      <c r="JZ114" s="33"/>
      <c r="KA114" s="33"/>
      <c r="KB114" s="33"/>
      <c r="KC114" s="33"/>
      <c r="KD114" s="33"/>
      <c r="KE114" s="33"/>
      <c r="KF114" s="33"/>
      <c r="KG114" s="33"/>
      <c r="KH114" s="33"/>
      <c r="KI114" s="33"/>
      <c r="KJ114" s="33"/>
      <c r="KK114" s="33"/>
      <c r="KL114" s="33"/>
      <c r="KM114" s="33"/>
      <c r="KN114" s="33"/>
      <c r="KO114" s="33"/>
      <c r="KP114" s="33"/>
      <c r="KQ114" s="33"/>
      <c r="KR114" s="33"/>
      <c r="KS114" s="33"/>
      <c r="KT114" s="33"/>
      <c r="KU114" s="33"/>
      <c r="KV114" s="33"/>
      <c r="KW114" s="33"/>
      <c r="KX114" s="33"/>
      <c r="KY114" s="33"/>
      <c r="KZ114" s="33"/>
      <c r="LA114" s="33"/>
      <c r="LB114" s="33"/>
      <c r="LC114" s="33"/>
      <c r="LD114" s="33"/>
      <c r="LE114" s="33"/>
      <c r="LF114" s="33"/>
      <c r="LG114" s="33"/>
      <c r="LH114" s="33"/>
      <c r="LI114" s="33"/>
      <c r="LJ114" s="33"/>
      <c r="LK114" s="33"/>
      <c r="LL114" s="33"/>
      <c r="LM114" s="33"/>
      <c r="LN114" s="33"/>
      <c r="LO114" s="33"/>
      <c r="LP114" s="33"/>
      <c r="LQ114" s="33"/>
      <c r="LR114" s="33"/>
      <c r="LS114" s="33"/>
      <c r="LT114" s="33"/>
      <c r="LU114" s="33"/>
      <c r="LV114" s="33"/>
      <c r="LW114" s="33"/>
      <c r="LX114" s="33"/>
      <c r="LY114" s="33"/>
      <c r="LZ114" s="33"/>
      <c r="MA114" s="33"/>
      <c r="MB114" s="33"/>
      <c r="MC114" s="33"/>
      <c r="MD114" s="33"/>
      <c r="ME114" s="33"/>
      <c r="MF114" s="33"/>
      <c r="MG114" s="33"/>
      <c r="MH114" s="33"/>
      <c r="MI114" s="33"/>
      <c r="MJ114" s="33"/>
      <c r="MK114" s="33"/>
      <c r="ML114" s="33"/>
      <c r="MM114" s="33"/>
      <c r="MN114" s="33"/>
      <c r="MO114" s="33"/>
      <c r="MP114" s="33"/>
      <c r="MQ114" s="33"/>
      <c r="MR114" s="33"/>
      <c r="MS114" s="33"/>
      <c r="MT114" s="33"/>
      <c r="MU114" s="33"/>
      <c r="MV114" s="33"/>
      <c r="MW114" s="33"/>
      <c r="MX114" s="33"/>
      <c r="MY114" s="33"/>
      <c r="MZ114" s="33"/>
      <c r="NA114" s="33"/>
      <c r="NB114" s="33"/>
      <c r="NC114" s="33"/>
      <c r="ND114" s="33"/>
      <c r="NE114" s="33"/>
      <c r="NF114" s="33"/>
      <c r="NG114" s="33"/>
      <c r="NH114" s="33"/>
      <c r="NI114" s="33"/>
      <c r="NJ114" s="33"/>
      <c r="NK114" s="33"/>
      <c r="NL114" s="33"/>
      <c r="NM114" s="33"/>
      <c r="NN114" s="33"/>
      <c r="NO114" s="33"/>
      <c r="NP114" s="33"/>
      <c r="NQ114" s="33"/>
      <c r="NR114" s="33"/>
      <c r="NS114" s="33"/>
      <c r="NT114" s="33"/>
      <c r="NU114" s="33"/>
      <c r="NV114" s="33"/>
      <c r="NW114" s="33"/>
      <c r="NX114" s="33"/>
      <c r="NY114" s="33"/>
      <c r="NZ114" s="33"/>
      <c r="OA114" s="33"/>
      <c r="OB114" s="33"/>
      <c r="OC114" s="33"/>
      <c r="OD114" s="33"/>
      <c r="OE114" s="33"/>
      <c r="OF114" s="33"/>
      <c r="OG114" s="33"/>
      <c r="OH114" s="33"/>
      <c r="OI114" s="33"/>
      <c r="OJ114" s="33"/>
      <c r="OK114" s="33"/>
      <c r="OL114" s="33"/>
      <c r="OM114" s="33"/>
      <c r="ON114" s="33"/>
      <c r="OO114" s="33"/>
      <c r="OP114" s="33"/>
      <c r="OQ114" s="33"/>
      <c r="OR114" s="33"/>
      <c r="OS114" s="33"/>
      <c r="OT114" s="33"/>
      <c r="OU114" s="33"/>
      <c r="OV114" s="33"/>
      <c r="OW114" s="33"/>
      <c r="OX114" s="33"/>
      <c r="OY114" s="33"/>
      <c r="OZ114" s="33"/>
      <c r="PA114" s="33"/>
      <c r="PB114" s="33"/>
      <c r="PC114" s="33"/>
      <c r="PD114" s="33"/>
      <c r="PE114" s="33"/>
      <c r="PF114" s="33"/>
      <c r="PG114" s="33"/>
      <c r="PH114" s="33"/>
      <c r="PI114" s="33"/>
      <c r="PJ114" s="33"/>
      <c r="PK114" s="33"/>
      <c r="PL114" s="33"/>
      <c r="PM114" s="33"/>
      <c r="PN114" s="33"/>
      <c r="PO114" s="33"/>
      <c r="PP114" s="33"/>
      <c r="PQ114" s="33"/>
      <c r="PR114" s="33"/>
      <c r="PS114" s="33"/>
      <c r="PT114" s="33"/>
      <c r="PU114" s="33"/>
      <c r="PV114" s="33"/>
      <c r="PW114" s="33"/>
      <c r="PX114" s="33"/>
      <c r="PY114" s="33"/>
      <c r="PZ114" s="33"/>
      <c r="QA114" s="33"/>
      <c r="QB114" s="33"/>
      <c r="QC114" s="33"/>
      <c r="QD114" s="33"/>
      <c r="QE114" s="33"/>
      <c r="QF114" s="33"/>
      <c r="QG114" s="33"/>
      <c r="QH114" s="33"/>
      <c r="QI114" s="33"/>
      <c r="QJ114" s="33"/>
      <c r="QK114" s="33"/>
      <c r="QL114" s="33"/>
      <c r="QM114" s="33"/>
      <c r="QN114" s="33"/>
      <c r="QO114" s="33"/>
      <c r="QP114" s="33"/>
      <c r="QQ114" s="33"/>
      <c r="QR114" s="33"/>
      <c r="QS114" s="33"/>
      <c r="QT114" s="33"/>
      <c r="QU114" s="33"/>
      <c r="QV114" s="33"/>
      <c r="QW114" s="33"/>
      <c r="QX114" s="33"/>
      <c r="QY114" s="33"/>
      <c r="QZ114" s="33"/>
      <c r="RA114" s="33"/>
      <c r="RB114" s="33"/>
      <c r="RC114" s="33"/>
      <c r="RD114" s="33"/>
      <c r="RE114" s="33"/>
      <c r="RF114" s="33"/>
      <c r="RG114" s="33"/>
      <c r="RH114" s="33"/>
      <c r="RI114" s="33"/>
      <c r="RJ114" s="33"/>
      <c r="RK114" s="33"/>
      <c r="RL114" s="33"/>
      <c r="RM114" s="33"/>
      <c r="RN114" s="33"/>
      <c r="RO114" s="33"/>
      <c r="RP114" s="33"/>
      <c r="RQ114" s="33"/>
      <c r="RR114" s="33"/>
      <c r="RS114" s="33"/>
      <c r="RT114" s="33"/>
      <c r="RU114" s="33"/>
      <c r="RV114" s="33"/>
      <c r="RW114" s="33"/>
      <c r="RX114" s="33"/>
      <c r="RY114" s="33"/>
      <c r="RZ114" s="33"/>
      <c r="SA114" s="33"/>
      <c r="SB114" s="33"/>
      <c r="SC114" s="33"/>
      <c r="SD114" s="33"/>
      <c r="SE114" s="33"/>
      <c r="SF114" s="33"/>
      <c r="SG114" s="33"/>
      <c r="SH114" s="33"/>
      <c r="SI114" s="33"/>
      <c r="SJ114" s="33"/>
      <c r="SK114" s="33"/>
      <c r="SL114" s="33"/>
      <c r="SM114" s="33"/>
      <c r="SN114" s="33"/>
      <c r="SO114" s="33"/>
      <c r="SP114" s="33"/>
      <c r="SQ114" s="33"/>
      <c r="SR114" s="33"/>
      <c r="SS114" s="33"/>
      <c r="ST114" s="33"/>
      <c r="SU114" s="33"/>
      <c r="SV114" s="33"/>
      <c r="SW114" s="33"/>
      <c r="SX114" s="33"/>
      <c r="SY114" s="33"/>
      <c r="SZ114" s="33"/>
      <c r="TA114" s="33"/>
      <c r="TB114" s="33"/>
      <c r="TC114" s="33"/>
      <c r="TD114" s="33"/>
      <c r="TE114" s="33"/>
      <c r="TF114" s="33"/>
      <c r="TG114" s="33"/>
      <c r="TH114" s="33"/>
      <c r="TI114" s="33"/>
      <c r="TJ114" s="33"/>
      <c r="TK114" s="33"/>
      <c r="TL114" s="33"/>
      <c r="TM114" s="33"/>
      <c r="TN114" s="33"/>
      <c r="TO114" s="33"/>
      <c r="TP114" s="33"/>
      <c r="TQ114" s="33"/>
      <c r="TR114" s="33"/>
      <c r="TS114" s="33"/>
      <c r="TT114" s="33"/>
      <c r="TU114" s="33"/>
      <c r="TV114" s="33"/>
      <c r="TW114" s="33"/>
      <c r="TX114" s="33"/>
      <c r="TY114" s="33"/>
      <c r="TZ114" s="33"/>
      <c r="UA114" s="33"/>
      <c r="UB114" s="33"/>
      <c r="UC114" s="33"/>
      <c r="UD114" s="33"/>
      <c r="UE114" s="33"/>
      <c r="UF114" s="33"/>
      <c r="UG114" s="33"/>
      <c r="UH114" s="33"/>
      <c r="UI114" s="33"/>
      <c r="UJ114" s="33"/>
      <c r="UK114" s="33"/>
      <c r="UL114" s="33"/>
      <c r="UM114" s="33"/>
      <c r="UN114" s="33"/>
      <c r="UO114" s="33"/>
      <c r="UP114" s="33"/>
      <c r="UQ114" s="33"/>
      <c r="UR114" s="33"/>
      <c r="US114" s="33"/>
      <c r="UT114" s="33"/>
      <c r="UU114" s="33"/>
      <c r="UV114" s="33"/>
      <c r="UW114" s="33"/>
      <c r="UX114" s="33"/>
      <c r="UY114" s="33"/>
      <c r="UZ114" s="33"/>
      <c r="VA114" s="33"/>
      <c r="VB114" s="33"/>
      <c r="VC114" s="33"/>
      <c r="VD114" s="33"/>
      <c r="VE114" s="33"/>
      <c r="VF114" s="33"/>
      <c r="VG114" s="33"/>
      <c r="VH114" s="33"/>
      <c r="VI114" s="33"/>
      <c r="VJ114" s="33"/>
      <c r="VK114" s="33"/>
      <c r="VL114" s="33"/>
      <c r="VM114" s="33"/>
      <c r="VN114" s="33"/>
      <c r="VO114" s="33"/>
      <c r="VP114" s="33"/>
      <c r="VQ114" s="33"/>
      <c r="VR114" s="33"/>
      <c r="VS114" s="33"/>
      <c r="VT114" s="33"/>
      <c r="VU114" s="33"/>
      <c r="VV114" s="33"/>
      <c r="VW114" s="33"/>
      <c r="VX114" s="33"/>
      <c r="VY114" s="33"/>
      <c r="VZ114" s="33"/>
      <c r="WA114" s="33"/>
      <c r="WB114" s="33"/>
      <c r="WC114" s="33"/>
      <c r="WD114" s="33"/>
      <c r="WE114" s="33"/>
      <c r="WF114" s="33"/>
      <c r="WG114" s="33"/>
      <c r="WH114" s="33"/>
      <c r="WI114" s="33"/>
      <c r="WJ114" s="33"/>
      <c r="WK114" s="33"/>
      <c r="WL114" s="33"/>
      <c r="WM114" s="33"/>
      <c r="WN114" s="33"/>
      <c r="WO114" s="33"/>
      <c r="WP114" s="33"/>
      <c r="WQ114" s="33"/>
      <c r="WR114" s="33"/>
      <c r="WS114" s="33"/>
      <c r="WT114" s="33"/>
      <c r="WU114" s="33"/>
      <c r="WV114" s="33"/>
      <c r="WW114" s="33"/>
      <c r="WX114" s="33"/>
      <c r="WY114" s="33"/>
      <c r="WZ114" s="33"/>
      <c r="XA114" s="33"/>
      <c r="XB114" s="33"/>
      <c r="XC114" s="33"/>
      <c r="XD114" s="33"/>
      <c r="XE114" s="33"/>
      <c r="XF114" s="33"/>
      <c r="XG114" s="33"/>
      <c r="XH114" s="33"/>
      <c r="XI114" s="33"/>
      <c r="XJ114" s="33"/>
      <c r="XK114" s="33"/>
      <c r="XL114" s="33"/>
      <c r="XM114" s="33"/>
      <c r="XN114" s="33"/>
      <c r="XO114" s="33"/>
      <c r="XP114" s="33"/>
      <c r="XQ114" s="33"/>
      <c r="XR114" s="33"/>
      <c r="XS114" s="33"/>
      <c r="XT114" s="33"/>
      <c r="XU114" s="33"/>
      <c r="XV114" s="33"/>
      <c r="XW114" s="33"/>
      <c r="XX114" s="33"/>
      <c r="XY114" s="33"/>
      <c r="XZ114" s="33"/>
      <c r="YA114" s="33"/>
      <c r="YB114" s="33"/>
      <c r="YC114" s="33"/>
      <c r="YD114" s="33"/>
      <c r="YE114" s="33"/>
      <c r="YF114" s="33"/>
      <c r="YG114" s="33"/>
      <c r="YH114" s="33"/>
      <c r="YI114" s="33"/>
      <c r="YJ114" s="33"/>
      <c r="YK114" s="33"/>
      <c r="YL114" s="33"/>
      <c r="YM114" s="33"/>
      <c r="YN114" s="33"/>
      <c r="YO114" s="33"/>
      <c r="YP114" s="33"/>
      <c r="YQ114" s="33"/>
      <c r="YR114" s="33"/>
      <c r="YS114" s="33"/>
      <c r="YT114" s="33"/>
      <c r="YU114" s="33"/>
      <c r="YV114" s="33"/>
      <c r="YW114" s="33"/>
      <c r="YX114" s="33"/>
      <c r="YY114" s="33"/>
      <c r="YZ114" s="33"/>
      <c r="ZA114" s="33"/>
      <c r="ZB114" s="33"/>
      <c r="ZC114" s="33"/>
      <c r="ZD114" s="33"/>
      <c r="ZE114" s="33"/>
      <c r="ZF114" s="33"/>
      <c r="ZG114" s="33"/>
      <c r="ZH114" s="33"/>
      <c r="ZI114" s="33"/>
      <c r="ZJ114" s="33"/>
      <c r="ZK114" s="33"/>
      <c r="ZL114" s="33"/>
      <c r="ZM114" s="33"/>
      <c r="ZN114" s="33"/>
      <c r="ZO114" s="33"/>
      <c r="ZP114" s="33"/>
      <c r="ZQ114" s="33"/>
      <c r="ZR114" s="33"/>
      <c r="ZS114" s="33"/>
      <c r="ZT114" s="33"/>
      <c r="ZU114" s="33"/>
      <c r="ZV114" s="33"/>
      <c r="ZW114" s="33"/>
      <c r="ZX114" s="33"/>
      <c r="ZY114" s="33"/>
      <c r="ZZ114" s="33"/>
      <c r="AAA114" s="33"/>
      <c r="AAB114" s="33"/>
      <c r="AAC114" s="33"/>
      <c r="AAD114" s="33"/>
      <c r="AAE114" s="33"/>
      <c r="AAF114" s="33"/>
      <c r="AAG114" s="33"/>
      <c r="AAH114" s="33"/>
      <c r="AAI114" s="33"/>
      <c r="AAJ114" s="33"/>
      <c r="AAK114" s="33"/>
      <c r="AAL114" s="33"/>
      <c r="AAM114" s="33"/>
      <c r="AAN114" s="33"/>
      <c r="AAO114" s="33"/>
      <c r="AAP114" s="33"/>
      <c r="AAQ114" s="33"/>
      <c r="AAR114" s="33"/>
      <c r="AAS114" s="33"/>
      <c r="AAT114" s="33"/>
      <c r="AAU114" s="33"/>
      <c r="AAV114" s="33"/>
      <c r="AAW114" s="33"/>
      <c r="AAX114" s="33"/>
      <c r="AAY114" s="33"/>
      <c r="AAZ114" s="33"/>
      <c r="ABA114" s="33"/>
      <c r="ABB114" s="33"/>
      <c r="ABC114" s="33"/>
      <c r="ABD114" s="33"/>
      <c r="ABE114" s="33"/>
      <c r="ABF114" s="33"/>
      <c r="ABG114" s="33"/>
      <c r="ABH114" s="33"/>
      <c r="ABI114" s="33"/>
      <c r="ABJ114" s="33"/>
      <c r="ABK114" s="33"/>
      <c r="ABL114" s="33"/>
      <c r="ABM114" s="33"/>
      <c r="ABN114" s="33"/>
      <c r="ABO114" s="33"/>
      <c r="ABP114" s="33"/>
      <c r="ABQ114" s="33"/>
      <c r="ABR114" s="33"/>
      <c r="ABS114" s="33"/>
      <c r="ABT114" s="33"/>
      <c r="ABU114" s="33"/>
      <c r="ABV114" s="33"/>
      <c r="ABW114" s="33"/>
      <c r="ABX114" s="33"/>
      <c r="ABY114" s="33"/>
      <c r="ABZ114" s="33"/>
      <c r="ACA114" s="33"/>
      <c r="ACB114" s="33"/>
      <c r="ACC114" s="33"/>
      <c r="ACD114" s="33"/>
      <c r="ACE114" s="33"/>
      <c r="ACF114" s="33"/>
      <c r="ACG114" s="33"/>
      <c r="ACH114" s="33"/>
      <c r="ACI114" s="33"/>
      <c r="ACJ114" s="33"/>
      <c r="ACK114" s="33"/>
      <c r="ACL114" s="33"/>
      <c r="ACM114" s="33"/>
      <c r="ACN114" s="33"/>
      <c r="ACO114" s="33"/>
      <c r="ACP114" s="33"/>
      <c r="ACQ114" s="33"/>
      <c r="ACR114" s="33"/>
      <c r="ACS114" s="33"/>
      <c r="ACT114" s="33"/>
      <c r="ACU114" s="33"/>
      <c r="ACV114" s="33"/>
      <c r="ACW114" s="33"/>
      <c r="ACX114" s="33"/>
      <c r="ACY114" s="33"/>
      <c r="ACZ114" s="33"/>
      <c r="ADA114" s="33"/>
      <c r="ADB114" s="33"/>
      <c r="ADC114" s="33"/>
      <c r="ADD114" s="33"/>
      <c r="ADE114" s="33"/>
      <c r="ADF114" s="33"/>
      <c r="ADG114" s="33"/>
      <c r="ADH114" s="33"/>
      <c r="ADI114" s="33"/>
      <c r="ADJ114" s="33"/>
      <c r="ADK114" s="33"/>
      <c r="ADL114" s="33"/>
      <c r="ADM114" s="33"/>
      <c r="ADN114" s="33"/>
      <c r="ADO114" s="33"/>
      <c r="ADP114" s="33"/>
      <c r="ADQ114" s="33"/>
      <c r="ADR114" s="33"/>
      <c r="ADS114" s="33"/>
      <c r="ADT114" s="33"/>
      <c r="ADU114" s="33"/>
      <c r="ADV114" s="33"/>
      <c r="ADW114" s="33"/>
      <c r="ADX114" s="33"/>
      <c r="ADY114" s="33"/>
      <c r="ADZ114" s="33"/>
      <c r="AEA114" s="33"/>
      <c r="AEB114" s="33"/>
      <c r="AEC114" s="33"/>
      <c r="AED114" s="33"/>
      <c r="AEE114" s="33"/>
      <c r="AEF114" s="33"/>
      <c r="AEG114" s="33"/>
      <c r="AEH114" s="33"/>
      <c r="AEI114" s="33"/>
      <c r="AEJ114" s="33"/>
      <c r="AEK114" s="33"/>
      <c r="AEL114" s="33"/>
      <c r="AEM114" s="33"/>
      <c r="AEN114" s="33"/>
      <c r="AEO114" s="33"/>
      <c r="AEP114" s="33"/>
      <c r="AEQ114" s="33"/>
      <c r="AER114" s="33"/>
      <c r="AES114" s="33"/>
      <c r="AET114" s="33"/>
      <c r="AEU114" s="33"/>
      <c r="AEV114" s="33"/>
      <c r="AEW114" s="33"/>
      <c r="AEX114" s="33"/>
      <c r="AEY114" s="33"/>
      <c r="AEZ114" s="33"/>
      <c r="AFA114" s="33"/>
      <c r="AFB114" s="33"/>
      <c r="AFC114" s="33"/>
      <c r="AFD114" s="33"/>
      <c r="AFE114" s="33"/>
      <c r="AFF114" s="33"/>
      <c r="AFG114" s="33"/>
      <c r="AFH114" s="33"/>
      <c r="AFI114" s="33"/>
      <c r="AFJ114" s="33"/>
      <c r="AFK114" s="33"/>
      <c r="AFL114" s="33"/>
      <c r="AFM114" s="33"/>
      <c r="AFN114" s="33"/>
      <c r="AFO114" s="33"/>
      <c r="AFP114" s="33"/>
      <c r="AFQ114" s="33"/>
      <c r="AFR114" s="33"/>
      <c r="AFS114" s="33"/>
      <c r="AFT114" s="33"/>
      <c r="AFU114" s="33"/>
      <c r="AFV114" s="33"/>
      <c r="AFW114" s="33"/>
      <c r="AFX114" s="33"/>
      <c r="AFY114" s="33"/>
      <c r="AFZ114" s="33"/>
      <c r="AGA114" s="33"/>
      <c r="AGB114" s="33"/>
      <c r="AGC114" s="33"/>
      <c r="AGD114" s="33"/>
      <c r="AGE114" s="33"/>
      <c r="AGF114" s="33"/>
      <c r="AGG114" s="33"/>
      <c r="AGH114" s="33"/>
      <c r="AGI114" s="33"/>
      <c r="AGJ114" s="33"/>
      <c r="AGK114" s="33"/>
      <c r="AGL114" s="33"/>
      <c r="AGM114" s="33"/>
      <c r="AGN114" s="33"/>
      <c r="AGO114" s="33"/>
      <c r="AGP114" s="33"/>
      <c r="AGQ114" s="33"/>
      <c r="AGR114" s="33"/>
      <c r="AGS114" s="33"/>
      <c r="AGT114" s="33"/>
      <c r="AGU114" s="33"/>
      <c r="AGV114" s="33"/>
      <c r="AGW114" s="33"/>
      <c r="AGX114" s="33"/>
      <c r="AGY114" s="33"/>
      <c r="AGZ114" s="33"/>
      <c r="AHA114" s="33"/>
      <c r="AHB114" s="33"/>
      <c r="AHC114" s="33"/>
      <c r="AHD114" s="33"/>
      <c r="AHE114" s="33"/>
      <c r="AHF114" s="33"/>
      <c r="AHG114" s="33"/>
      <c r="AHH114" s="33"/>
      <c r="AHI114" s="33"/>
      <c r="AHJ114" s="33"/>
      <c r="AHK114" s="33"/>
      <c r="AHL114" s="33"/>
      <c r="AHM114" s="33"/>
      <c r="AHN114" s="33"/>
      <c r="AHO114" s="33"/>
      <c r="AHP114" s="33"/>
      <c r="AHQ114" s="33"/>
      <c r="AHR114" s="33"/>
      <c r="AHS114" s="33"/>
      <c r="AHT114" s="33"/>
      <c r="AHU114" s="33"/>
      <c r="AHV114" s="33"/>
      <c r="AHW114" s="33"/>
      <c r="AHX114" s="33"/>
      <c r="AHY114" s="33"/>
      <c r="AHZ114" s="33"/>
      <c r="AIA114" s="33"/>
      <c r="AIB114" s="33"/>
      <c r="AIC114" s="33"/>
      <c r="AID114" s="33"/>
      <c r="AIE114" s="33"/>
      <c r="AIF114" s="33"/>
      <c r="AIG114" s="33"/>
      <c r="AIH114" s="33"/>
      <c r="AII114" s="33"/>
      <c r="AIJ114" s="33"/>
      <c r="AIK114" s="33"/>
      <c r="AIL114" s="33"/>
      <c r="AIM114" s="33"/>
      <c r="AIN114" s="33"/>
      <c r="AIO114" s="33"/>
      <c r="AIP114" s="33"/>
      <c r="AIQ114" s="33"/>
      <c r="AIR114" s="33"/>
      <c r="AIS114" s="33"/>
      <c r="AIT114" s="33"/>
      <c r="AIU114" s="33"/>
      <c r="AIV114" s="33"/>
      <c r="AIW114" s="33"/>
      <c r="AIX114" s="33"/>
      <c r="AIY114" s="33"/>
      <c r="AIZ114" s="33"/>
      <c r="AJA114" s="33"/>
      <c r="AJB114" s="33"/>
      <c r="AJC114" s="33"/>
      <c r="AJD114" s="33"/>
      <c r="AJE114" s="33"/>
      <c r="AJF114" s="33"/>
      <c r="AJG114" s="33"/>
      <c r="AJH114" s="33"/>
      <c r="AJI114" s="33"/>
      <c r="AJJ114" s="33"/>
      <c r="AJK114" s="33"/>
      <c r="AJL114" s="33"/>
      <c r="AJM114" s="33"/>
      <c r="AJN114" s="33"/>
      <c r="AJO114" s="33"/>
      <c r="AJP114" s="33"/>
      <c r="AJQ114" s="33"/>
      <c r="AJR114" s="33"/>
      <c r="AJS114" s="33"/>
      <c r="AJT114" s="33"/>
      <c r="AJU114" s="33"/>
      <c r="AJV114" s="33"/>
      <c r="AJW114" s="33"/>
      <c r="AJX114" s="33"/>
      <c r="AJY114" s="33"/>
      <c r="AJZ114" s="33"/>
      <c r="AKA114" s="33"/>
      <c r="AKB114" s="33"/>
      <c r="AKC114" s="33"/>
      <c r="AKD114" s="33"/>
      <c r="AKE114" s="33"/>
      <c r="AKF114" s="33"/>
      <c r="AKG114" s="33"/>
      <c r="AKH114" s="33"/>
      <c r="AKI114" s="33"/>
      <c r="AKJ114" s="33"/>
      <c r="AKK114" s="33"/>
      <c r="AKL114" s="33"/>
      <c r="AKM114" s="33"/>
      <c r="AKN114" s="33"/>
      <c r="AKO114" s="33"/>
      <c r="AKP114" s="33"/>
      <c r="AKQ114" s="33"/>
      <c r="AKR114" s="33"/>
      <c r="AKS114" s="33"/>
      <c r="AKT114" s="33"/>
      <c r="AKU114" s="33"/>
      <c r="AKV114" s="33"/>
      <c r="AKW114" s="33"/>
      <c r="AKX114" s="33"/>
      <c r="AKY114" s="33"/>
      <c r="AKZ114" s="33"/>
      <c r="ALA114" s="33"/>
      <c r="ALB114" s="33"/>
      <c r="ALC114" s="33"/>
      <c r="ALD114" s="33"/>
      <c r="ALE114" s="33"/>
      <c r="ALF114" s="33"/>
      <c r="ALG114" s="33"/>
      <c r="ALH114" s="33"/>
      <c r="ALI114" s="33"/>
      <c r="ALJ114" s="33"/>
      <c r="ALK114" s="33"/>
      <c r="ALL114" s="33"/>
      <c r="ALM114" s="33"/>
      <c r="ALN114" s="33"/>
      <c r="ALO114" s="33"/>
      <c r="ALP114" s="33"/>
      <c r="ALQ114" s="33"/>
      <c r="ALR114" s="33"/>
      <c r="ALS114" s="33"/>
      <c r="ALT114" s="33"/>
      <c r="ALU114" s="33"/>
      <c r="ALV114" s="33"/>
      <c r="ALW114" s="33"/>
      <c r="ALX114" s="33"/>
      <c r="ALY114" s="33"/>
      <c r="ALZ114" s="33"/>
      <c r="AMA114" s="33"/>
      <c r="AMB114" s="33"/>
      <c r="AMC114" s="33"/>
      <c r="AMD114" s="33"/>
      <c r="AME114" s="33"/>
      <c r="AMF114" s="33"/>
      <c r="AMG114" s="33"/>
      <c r="AMH114" s="33"/>
      <c r="AMI114" s="33"/>
      <c r="AMJ114" s="33"/>
      <c r="AMK114" s="33"/>
    </row>
    <row r="115" spans="1:1025" s="31" customFormat="1" ht="16.5" customHeight="1">
      <c r="A115" s="192"/>
      <c r="B115" s="192"/>
      <c r="C115" s="192"/>
      <c r="D115" s="192"/>
      <c r="E115" s="192"/>
      <c r="F115" s="192"/>
      <c r="G115" s="219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HN115" s="33"/>
      <c r="HO115" s="33"/>
      <c r="HP115" s="33"/>
      <c r="HQ115" s="33"/>
      <c r="HR115" s="33"/>
      <c r="HS115" s="33"/>
      <c r="HT115" s="33"/>
      <c r="HU115" s="33"/>
      <c r="HV115" s="33"/>
      <c r="HW115" s="33"/>
      <c r="HX115" s="33"/>
      <c r="HY115" s="33"/>
      <c r="HZ115" s="33"/>
      <c r="IA115" s="33"/>
      <c r="IB115" s="33"/>
      <c r="IC115" s="33"/>
      <c r="ID115" s="33"/>
      <c r="IE115" s="33"/>
      <c r="IF115" s="33"/>
      <c r="IG115" s="33"/>
      <c r="IH115" s="33"/>
      <c r="II115" s="33"/>
      <c r="IJ115" s="33"/>
      <c r="IK115" s="33"/>
      <c r="IL115" s="33"/>
      <c r="IM115" s="33"/>
      <c r="IN115" s="33"/>
      <c r="IO115" s="33"/>
      <c r="IP115" s="33"/>
      <c r="IQ115" s="33"/>
      <c r="IR115" s="33"/>
      <c r="IS115" s="33"/>
      <c r="IT115" s="33"/>
      <c r="IU115" s="33"/>
      <c r="IV115" s="33"/>
      <c r="IW115" s="33"/>
      <c r="IX115" s="33"/>
      <c r="IY115" s="33"/>
      <c r="IZ115" s="33"/>
      <c r="JA115" s="33"/>
      <c r="JB115" s="33"/>
      <c r="JC115" s="33"/>
      <c r="JD115" s="33"/>
      <c r="JE115" s="33"/>
      <c r="JF115" s="33"/>
      <c r="JG115" s="33"/>
      <c r="JH115" s="33"/>
      <c r="JI115" s="33"/>
      <c r="JJ115" s="33"/>
      <c r="JK115" s="33"/>
      <c r="JL115" s="33"/>
      <c r="JM115" s="33"/>
      <c r="JN115" s="33"/>
      <c r="JO115" s="33"/>
      <c r="JP115" s="33"/>
      <c r="JQ115" s="33"/>
      <c r="JR115" s="33"/>
      <c r="JS115" s="33"/>
      <c r="JT115" s="33"/>
      <c r="JU115" s="33"/>
      <c r="JV115" s="33"/>
      <c r="JW115" s="33"/>
      <c r="JX115" s="33"/>
      <c r="JY115" s="33"/>
      <c r="JZ115" s="33"/>
      <c r="KA115" s="33"/>
      <c r="KB115" s="33"/>
      <c r="KC115" s="33"/>
      <c r="KD115" s="33"/>
      <c r="KE115" s="33"/>
      <c r="KF115" s="33"/>
      <c r="KG115" s="33"/>
      <c r="KH115" s="33"/>
      <c r="KI115" s="33"/>
      <c r="KJ115" s="33"/>
      <c r="KK115" s="33"/>
      <c r="KL115" s="33"/>
      <c r="KM115" s="33"/>
      <c r="KN115" s="33"/>
      <c r="KO115" s="33"/>
      <c r="KP115" s="33"/>
      <c r="KQ115" s="33"/>
      <c r="KR115" s="33"/>
      <c r="KS115" s="33"/>
      <c r="KT115" s="33"/>
      <c r="KU115" s="33"/>
      <c r="KV115" s="33"/>
      <c r="KW115" s="33"/>
      <c r="KX115" s="33"/>
      <c r="KY115" s="33"/>
      <c r="KZ115" s="33"/>
      <c r="LA115" s="33"/>
      <c r="LB115" s="33"/>
      <c r="LC115" s="33"/>
      <c r="LD115" s="33"/>
      <c r="LE115" s="33"/>
      <c r="LF115" s="33"/>
      <c r="LG115" s="33"/>
      <c r="LH115" s="33"/>
      <c r="LI115" s="33"/>
      <c r="LJ115" s="33"/>
      <c r="LK115" s="33"/>
      <c r="LL115" s="33"/>
      <c r="LM115" s="33"/>
      <c r="LN115" s="33"/>
      <c r="LO115" s="33"/>
      <c r="LP115" s="33"/>
      <c r="LQ115" s="33"/>
      <c r="LR115" s="33"/>
      <c r="LS115" s="33"/>
      <c r="LT115" s="33"/>
      <c r="LU115" s="33"/>
      <c r="LV115" s="33"/>
      <c r="LW115" s="33"/>
      <c r="LX115" s="33"/>
      <c r="LY115" s="33"/>
      <c r="LZ115" s="33"/>
      <c r="MA115" s="33"/>
      <c r="MB115" s="33"/>
      <c r="MC115" s="33"/>
      <c r="MD115" s="33"/>
      <c r="ME115" s="33"/>
      <c r="MF115" s="33"/>
      <c r="MG115" s="33"/>
      <c r="MH115" s="33"/>
      <c r="MI115" s="33"/>
      <c r="MJ115" s="33"/>
      <c r="MK115" s="33"/>
      <c r="ML115" s="33"/>
      <c r="MM115" s="33"/>
      <c r="MN115" s="33"/>
      <c r="MO115" s="33"/>
      <c r="MP115" s="33"/>
      <c r="MQ115" s="33"/>
      <c r="MR115" s="33"/>
      <c r="MS115" s="33"/>
      <c r="MT115" s="33"/>
      <c r="MU115" s="33"/>
      <c r="MV115" s="33"/>
      <c r="MW115" s="33"/>
      <c r="MX115" s="33"/>
      <c r="MY115" s="33"/>
      <c r="MZ115" s="33"/>
      <c r="NA115" s="33"/>
      <c r="NB115" s="33"/>
      <c r="NC115" s="33"/>
      <c r="ND115" s="33"/>
      <c r="NE115" s="33"/>
      <c r="NF115" s="33"/>
      <c r="NG115" s="33"/>
      <c r="NH115" s="33"/>
      <c r="NI115" s="33"/>
      <c r="NJ115" s="33"/>
      <c r="NK115" s="33"/>
      <c r="NL115" s="33"/>
      <c r="NM115" s="33"/>
      <c r="NN115" s="33"/>
      <c r="NO115" s="33"/>
      <c r="NP115" s="33"/>
      <c r="NQ115" s="33"/>
      <c r="NR115" s="33"/>
      <c r="NS115" s="33"/>
      <c r="NT115" s="33"/>
      <c r="NU115" s="33"/>
      <c r="NV115" s="33"/>
      <c r="NW115" s="33"/>
      <c r="NX115" s="33"/>
      <c r="NY115" s="33"/>
      <c r="NZ115" s="33"/>
      <c r="OA115" s="33"/>
      <c r="OB115" s="33"/>
      <c r="OC115" s="33"/>
      <c r="OD115" s="33"/>
      <c r="OE115" s="33"/>
      <c r="OF115" s="33"/>
      <c r="OG115" s="33"/>
      <c r="OH115" s="33"/>
      <c r="OI115" s="33"/>
      <c r="OJ115" s="33"/>
      <c r="OK115" s="33"/>
      <c r="OL115" s="33"/>
      <c r="OM115" s="33"/>
      <c r="ON115" s="33"/>
      <c r="OO115" s="33"/>
      <c r="OP115" s="33"/>
      <c r="OQ115" s="33"/>
      <c r="OR115" s="33"/>
      <c r="OS115" s="33"/>
      <c r="OT115" s="33"/>
      <c r="OU115" s="33"/>
      <c r="OV115" s="33"/>
      <c r="OW115" s="33"/>
      <c r="OX115" s="33"/>
      <c r="OY115" s="33"/>
      <c r="OZ115" s="33"/>
      <c r="PA115" s="33"/>
      <c r="PB115" s="33"/>
      <c r="PC115" s="33"/>
      <c r="PD115" s="33"/>
      <c r="PE115" s="33"/>
      <c r="PF115" s="33"/>
      <c r="PG115" s="33"/>
      <c r="PH115" s="33"/>
      <c r="PI115" s="33"/>
      <c r="PJ115" s="33"/>
      <c r="PK115" s="33"/>
      <c r="PL115" s="33"/>
      <c r="PM115" s="33"/>
      <c r="PN115" s="33"/>
      <c r="PO115" s="33"/>
      <c r="PP115" s="33"/>
      <c r="PQ115" s="33"/>
      <c r="PR115" s="33"/>
      <c r="PS115" s="33"/>
      <c r="PT115" s="33"/>
      <c r="PU115" s="33"/>
      <c r="PV115" s="33"/>
      <c r="PW115" s="33"/>
      <c r="PX115" s="33"/>
      <c r="PY115" s="33"/>
      <c r="PZ115" s="33"/>
      <c r="QA115" s="33"/>
      <c r="QB115" s="33"/>
      <c r="QC115" s="33"/>
      <c r="QD115" s="33"/>
      <c r="QE115" s="33"/>
      <c r="QF115" s="33"/>
      <c r="QG115" s="33"/>
      <c r="QH115" s="33"/>
      <c r="QI115" s="33"/>
      <c r="QJ115" s="33"/>
      <c r="QK115" s="33"/>
      <c r="QL115" s="33"/>
      <c r="QM115" s="33"/>
      <c r="QN115" s="33"/>
      <c r="QO115" s="33"/>
      <c r="QP115" s="33"/>
      <c r="QQ115" s="33"/>
      <c r="QR115" s="33"/>
      <c r="QS115" s="33"/>
      <c r="QT115" s="33"/>
      <c r="QU115" s="33"/>
      <c r="QV115" s="33"/>
      <c r="QW115" s="33"/>
      <c r="QX115" s="33"/>
      <c r="QY115" s="33"/>
      <c r="QZ115" s="33"/>
      <c r="RA115" s="33"/>
      <c r="RB115" s="33"/>
      <c r="RC115" s="33"/>
      <c r="RD115" s="33"/>
      <c r="RE115" s="33"/>
      <c r="RF115" s="33"/>
      <c r="RG115" s="33"/>
      <c r="RH115" s="33"/>
      <c r="RI115" s="33"/>
      <c r="RJ115" s="33"/>
      <c r="RK115" s="33"/>
      <c r="RL115" s="33"/>
      <c r="RM115" s="33"/>
      <c r="RN115" s="33"/>
      <c r="RO115" s="33"/>
      <c r="RP115" s="33"/>
      <c r="RQ115" s="33"/>
      <c r="RR115" s="33"/>
      <c r="RS115" s="33"/>
      <c r="RT115" s="33"/>
      <c r="RU115" s="33"/>
      <c r="RV115" s="33"/>
      <c r="RW115" s="33"/>
      <c r="RX115" s="33"/>
      <c r="RY115" s="33"/>
      <c r="RZ115" s="33"/>
      <c r="SA115" s="33"/>
      <c r="SB115" s="33"/>
      <c r="SC115" s="33"/>
      <c r="SD115" s="33"/>
      <c r="SE115" s="33"/>
      <c r="SF115" s="33"/>
      <c r="SG115" s="33"/>
      <c r="SH115" s="33"/>
      <c r="SI115" s="33"/>
      <c r="SJ115" s="33"/>
      <c r="SK115" s="33"/>
      <c r="SL115" s="33"/>
      <c r="SM115" s="33"/>
      <c r="SN115" s="33"/>
      <c r="SO115" s="33"/>
      <c r="SP115" s="33"/>
      <c r="SQ115" s="33"/>
      <c r="SR115" s="33"/>
      <c r="SS115" s="33"/>
      <c r="ST115" s="33"/>
      <c r="SU115" s="33"/>
      <c r="SV115" s="33"/>
      <c r="SW115" s="33"/>
      <c r="SX115" s="33"/>
      <c r="SY115" s="33"/>
      <c r="SZ115" s="33"/>
      <c r="TA115" s="33"/>
      <c r="TB115" s="33"/>
      <c r="TC115" s="33"/>
      <c r="TD115" s="33"/>
      <c r="TE115" s="33"/>
      <c r="TF115" s="33"/>
      <c r="TG115" s="33"/>
      <c r="TH115" s="33"/>
      <c r="TI115" s="33"/>
      <c r="TJ115" s="33"/>
      <c r="TK115" s="33"/>
      <c r="TL115" s="33"/>
      <c r="TM115" s="33"/>
      <c r="TN115" s="33"/>
      <c r="TO115" s="33"/>
      <c r="TP115" s="33"/>
      <c r="TQ115" s="33"/>
      <c r="TR115" s="33"/>
      <c r="TS115" s="33"/>
      <c r="TT115" s="33"/>
      <c r="TU115" s="33"/>
      <c r="TV115" s="33"/>
      <c r="TW115" s="33"/>
      <c r="TX115" s="33"/>
      <c r="TY115" s="33"/>
      <c r="TZ115" s="33"/>
      <c r="UA115" s="33"/>
      <c r="UB115" s="33"/>
      <c r="UC115" s="33"/>
      <c r="UD115" s="33"/>
      <c r="UE115" s="33"/>
      <c r="UF115" s="33"/>
      <c r="UG115" s="33"/>
      <c r="UH115" s="33"/>
      <c r="UI115" s="33"/>
      <c r="UJ115" s="33"/>
      <c r="UK115" s="33"/>
      <c r="UL115" s="33"/>
      <c r="UM115" s="33"/>
      <c r="UN115" s="33"/>
      <c r="UO115" s="33"/>
      <c r="UP115" s="33"/>
      <c r="UQ115" s="33"/>
      <c r="UR115" s="33"/>
      <c r="US115" s="33"/>
      <c r="UT115" s="33"/>
      <c r="UU115" s="33"/>
      <c r="UV115" s="33"/>
      <c r="UW115" s="33"/>
      <c r="UX115" s="33"/>
      <c r="UY115" s="33"/>
      <c r="UZ115" s="33"/>
      <c r="VA115" s="33"/>
      <c r="VB115" s="33"/>
      <c r="VC115" s="33"/>
      <c r="VD115" s="33"/>
      <c r="VE115" s="33"/>
      <c r="VF115" s="33"/>
      <c r="VG115" s="33"/>
      <c r="VH115" s="33"/>
      <c r="VI115" s="33"/>
      <c r="VJ115" s="33"/>
      <c r="VK115" s="33"/>
      <c r="VL115" s="33"/>
      <c r="VM115" s="33"/>
      <c r="VN115" s="33"/>
      <c r="VO115" s="33"/>
      <c r="VP115" s="33"/>
      <c r="VQ115" s="33"/>
      <c r="VR115" s="33"/>
      <c r="VS115" s="33"/>
      <c r="VT115" s="33"/>
      <c r="VU115" s="33"/>
      <c r="VV115" s="33"/>
      <c r="VW115" s="33"/>
      <c r="VX115" s="33"/>
      <c r="VY115" s="33"/>
      <c r="VZ115" s="33"/>
      <c r="WA115" s="33"/>
      <c r="WB115" s="33"/>
      <c r="WC115" s="33"/>
      <c r="WD115" s="33"/>
      <c r="WE115" s="33"/>
      <c r="WF115" s="33"/>
      <c r="WG115" s="33"/>
      <c r="WH115" s="33"/>
      <c r="WI115" s="33"/>
      <c r="WJ115" s="33"/>
      <c r="WK115" s="33"/>
      <c r="WL115" s="33"/>
      <c r="WM115" s="33"/>
      <c r="WN115" s="33"/>
      <c r="WO115" s="33"/>
      <c r="WP115" s="33"/>
      <c r="WQ115" s="33"/>
      <c r="WR115" s="33"/>
      <c r="WS115" s="33"/>
      <c r="WT115" s="33"/>
      <c r="WU115" s="33"/>
      <c r="WV115" s="33"/>
      <c r="WW115" s="33"/>
      <c r="WX115" s="33"/>
      <c r="WY115" s="33"/>
      <c r="WZ115" s="33"/>
      <c r="XA115" s="33"/>
      <c r="XB115" s="33"/>
      <c r="XC115" s="33"/>
      <c r="XD115" s="33"/>
      <c r="XE115" s="33"/>
      <c r="XF115" s="33"/>
      <c r="XG115" s="33"/>
      <c r="XH115" s="33"/>
      <c r="XI115" s="33"/>
      <c r="XJ115" s="33"/>
      <c r="XK115" s="33"/>
      <c r="XL115" s="33"/>
      <c r="XM115" s="33"/>
      <c r="XN115" s="33"/>
      <c r="XO115" s="33"/>
      <c r="XP115" s="33"/>
      <c r="XQ115" s="33"/>
      <c r="XR115" s="33"/>
      <c r="XS115" s="33"/>
      <c r="XT115" s="33"/>
      <c r="XU115" s="33"/>
      <c r="XV115" s="33"/>
      <c r="XW115" s="33"/>
      <c r="XX115" s="33"/>
      <c r="XY115" s="33"/>
      <c r="XZ115" s="33"/>
      <c r="YA115" s="33"/>
      <c r="YB115" s="33"/>
      <c r="YC115" s="33"/>
      <c r="YD115" s="33"/>
      <c r="YE115" s="33"/>
      <c r="YF115" s="33"/>
      <c r="YG115" s="33"/>
      <c r="YH115" s="33"/>
      <c r="YI115" s="33"/>
      <c r="YJ115" s="33"/>
      <c r="YK115" s="33"/>
      <c r="YL115" s="33"/>
      <c r="YM115" s="33"/>
      <c r="YN115" s="33"/>
      <c r="YO115" s="33"/>
      <c r="YP115" s="33"/>
      <c r="YQ115" s="33"/>
      <c r="YR115" s="33"/>
      <c r="YS115" s="33"/>
      <c r="YT115" s="33"/>
      <c r="YU115" s="33"/>
      <c r="YV115" s="33"/>
      <c r="YW115" s="33"/>
      <c r="YX115" s="33"/>
      <c r="YY115" s="33"/>
      <c r="YZ115" s="33"/>
      <c r="ZA115" s="33"/>
      <c r="ZB115" s="33"/>
      <c r="ZC115" s="33"/>
      <c r="ZD115" s="33"/>
      <c r="ZE115" s="33"/>
      <c r="ZF115" s="33"/>
      <c r="ZG115" s="33"/>
      <c r="ZH115" s="33"/>
      <c r="ZI115" s="33"/>
      <c r="ZJ115" s="33"/>
      <c r="ZK115" s="33"/>
      <c r="ZL115" s="33"/>
      <c r="ZM115" s="33"/>
      <c r="ZN115" s="33"/>
      <c r="ZO115" s="33"/>
      <c r="ZP115" s="33"/>
      <c r="ZQ115" s="33"/>
      <c r="ZR115" s="33"/>
      <c r="ZS115" s="33"/>
      <c r="ZT115" s="33"/>
      <c r="ZU115" s="33"/>
      <c r="ZV115" s="33"/>
      <c r="ZW115" s="33"/>
      <c r="ZX115" s="33"/>
      <c r="ZY115" s="33"/>
      <c r="ZZ115" s="33"/>
      <c r="AAA115" s="33"/>
      <c r="AAB115" s="33"/>
      <c r="AAC115" s="33"/>
      <c r="AAD115" s="33"/>
      <c r="AAE115" s="33"/>
      <c r="AAF115" s="33"/>
      <c r="AAG115" s="33"/>
      <c r="AAH115" s="33"/>
      <c r="AAI115" s="33"/>
      <c r="AAJ115" s="33"/>
      <c r="AAK115" s="33"/>
      <c r="AAL115" s="33"/>
      <c r="AAM115" s="33"/>
      <c r="AAN115" s="33"/>
      <c r="AAO115" s="33"/>
      <c r="AAP115" s="33"/>
      <c r="AAQ115" s="33"/>
      <c r="AAR115" s="33"/>
      <c r="AAS115" s="33"/>
      <c r="AAT115" s="33"/>
      <c r="AAU115" s="33"/>
      <c r="AAV115" s="33"/>
      <c r="AAW115" s="33"/>
      <c r="AAX115" s="33"/>
      <c r="AAY115" s="33"/>
      <c r="AAZ115" s="33"/>
      <c r="ABA115" s="33"/>
      <c r="ABB115" s="33"/>
      <c r="ABC115" s="33"/>
      <c r="ABD115" s="33"/>
      <c r="ABE115" s="33"/>
      <c r="ABF115" s="33"/>
      <c r="ABG115" s="33"/>
      <c r="ABH115" s="33"/>
      <c r="ABI115" s="33"/>
      <c r="ABJ115" s="33"/>
      <c r="ABK115" s="33"/>
      <c r="ABL115" s="33"/>
      <c r="ABM115" s="33"/>
      <c r="ABN115" s="33"/>
      <c r="ABO115" s="33"/>
      <c r="ABP115" s="33"/>
      <c r="ABQ115" s="33"/>
      <c r="ABR115" s="33"/>
      <c r="ABS115" s="33"/>
      <c r="ABT115" s="33"/>
      <c r="ABU115" s="33"/>
      <c r="ABV115" s="33"/>
      <c r="ABW115" s="33"/>
      <c r="ABX115" s="33"/>
      <c r="ABY115" s="33"/>
      <c r="ABZ115" s="33"/>
      <c r="ACA115" s="33"/>
      <c r="ACB115" s="33"/>
      <c r="ACC115" s="33"/>
      <c r="ACD115" s="33"/>
      <c r="ACE115" s="33"/>
      <c r="ACF115" s="33"/>
      <c r="ACG115" s="33"/>
      <c r="ACH115" s="33"/>
      <c r="ACI115" s="33"/>
      <c r="ACJ115" s="33"/>
      <c r="ACK115" s="33"/>
      <c r="ACL115" s="33"/>
      <c r="ACM115" s="33"/>
      <c r="ACN115" s="33"/>
      <c r="ACO115" s="33"/>
      <c r="ACP115" s="33"/>
      <c r="ACQ115" s="33"/>
      <c r="ACR115" s="33"/>
      <c r="ACS115" s="33"/>
      <c r="ACT115" s="33"/>
      <c r="ACU115" s="33"/>
      <c r="ACV115" s="33"/>
      <c r="ACW115" s="33"/>
      <c r="ACX115" s="33"/>
      <c r="ACY115" s="33"/>
      <c r="ACZ115" s="33"/>
      <c r="ADA115" s="33"/>
      <c r="ADB115" s="33"/>
      <c r="ADC115" s="33"/>
      <c r="ADD115" s="33"/>
      <c r="ADE115" s="33"/>
      <c r="ADF115" s="33"/>
      <c r="ADG115" s="33"/>
      <c r="ADH115" s="33"/>
      <c r="ADI115" s="33"/>
      <c r="ADJ115" s="33"/>
      <c r="ADK115" s="33"/>
      <c r="ADL115" s="33"/>
      <c r="ADM115" s="33"/>
      <c r="ADN115" s="33"/>
      <c r="ADO115" s="33"/>
      <c r="ADP115" s="33"/>
      <c r="ADQ115" s="33"/>
      <c r="ADR115" s="33"/>
      <c r="ADS115" s="33"/>
      <c r="ADT115" s="33"/>
      <c r="ADU115" s="33"/>
      <c r="ADV115" s="33"/>
      <c r="ADW115" s="33"/>
      <c r="ADX115" s="33"/>
      <c r="ADY115" s="33"/>
      <c r="ADZ115" s="33"/>
      <c r="AEA115" s="33"/>
      <c r="AEB115" s="33"/>
      <c r="AEC115" s="33"/>
      <c r="AED115" s="33"/>
      <c r="AEE115" s="33"/>
      <c r="AEF115" s="33"/>
      <c r="AEG115" s="33"/>
      <c r="AEH115" s="33"/>
      <c r="AEI115" s="33"/>
      <c r="AEJ115" s="33"/>
      <c r="AEK115" s="33"/>
      <c r="AEL115" s="33"/>
      <c r="AEM115" s="33"/>
      <c r="AEN115" s="33"/>
      <c r="AEO115" s="33"/>
      <c r="AEP115" s="33"/>
      <c r="AEQ115" s="33"/>
      <c r="AER115" s="33"/>
      <c r="AES115" s="33"/>
      <c r="AET115" s="33"/>
      <c r="AEU115" s="33"/>
      <c r="AEV115" s="33"/>
      <c r="AEW115" s="33"/>
      <c r="AEX115" s="33"/>
      <c r="AEY115" s="33"/>
      <c r="AEZ115" s="33"/>
      <c r="AFA115" s="33"/>
      <c r="AFB115" s="33"/>
      <c r="AFC115" s="33"/>
      <c r="AFD115" s="33"/>
      <c r="AFE115" s="33"/>
      <c r="AFF115" s="33"/>
      <c r="AFG115" s="33"/>
      <c r="AFH115" s="33"/>
      <c r="AFI115" s="33"/>
      <c r="AFJ115" s="33"/>
      <c r="AFK115" s="33"/>
      <c r="AFL115" s="33"/>
      <c r="AFM115" s="33"/>
      <c r="AFN115" s="33"/>
      <c r="AFO115" s="33"/>
      <c r="AFP115" s="33"/>
      <c r="AFQ115" s="33"/>
      <c r="AFR115" s="33"/>
      <c r="AFS115" s="33"/>
      <c r="AFT115" s="33"/>
      <c r="AFU115" s="33"/>
      <c r="AFV115" s="33"/>
      <c r="AFW115" s="33"/>
      <c r="AFX115" s="33"/>
      <c r="AFY115" s="33"/>
      <c r="AFZ115" s="33"/>
      <c r="AGA115" s="33"/>
      <c r="AGB115" s="33"/>
      <c r="AGC115" s="33"/>
      <c r="AGD115" s="33"/>
      <c r="AGE115" s="33"/>
      <c r="AGF115" s="33"/>
      <c r="AGG115" s="33"/>
      <c r="AGH115" s="33"/>
      <c r="AGI115" s="33"/>
      <c r="AGJ115" s="33"/>
      <c r="AGK115" s="33"/>
      <c r="AGL115" s="33"/>
      <c r="AGM115" s="33"/>
      <c r="AGN115" s="33"/>
      <c r="AGO115" s="33"/>
      <c r="AGP115" s="33"/>
      <c r="AGQ115" s="33"/>
      <c r="AGR115" s="33"/>
      <c r="AGS115" s="33"/>
      <c r="AGT115" s="33"/>
      <c r="AGU115" s="33"/>
      <c r="AGV115" s="33"/>
      <c r="AGW115" s="33"/>
      <c r="AGX115" s="33"/>
      <c r="AGY115" s="33"/>
      <c r="AGZ115" s="33"/>
      <c r="AHA115" s="33"/>
      <c r="AHB115" s="33"/>
      <c r="AHC115" s="33"/>
      <c r="AHD115" s="33"/>
      <c r="AHE115" s="33"/>
      <c r="AHF115" s="33"/>
      <c r="AHG115" s="33"/>
      <c r="AHH115" s="33"/>
      <c r="AHI115" s="33"/>
      <c r="AHJ115" s="33"/>
      <c r="AHK115" s="33"/>
      <c r="AHL115" s="33"/>
      <c r="AHM115" s="33"/>
      <c r="AHN115" s="33"/>
      <c r="AHO115" s="33"/>
      <c r="AHP115" s="33"/>
      <c r="AHQ115" s="33"/>
      <c r="AHR115" s="33"/>
      <c r="AHS115" s="33"/>
      <c r="AHT115" s="33"/>
      <c r="AHU115" s="33"/>
      <c r="AHV115" s="33"/>
      <c r="AHW115" s="33"/>
      <c r="AHX115" s="33"/>
      <c r="AHY115" s="33"/>
      <c r="AHZ115" s="33"/>
      <c r="AIA115" s="33"/>
      <c r="AIB115" s="33"/>
      <c r="AIC115" s="33"/>
      <c r="AID115" s="33"/>
      <c r="AIE115" s="33"/>
      <c r="AIF115" s="33"/>
      <c r="AIG115" s="33"/>
      <c r="AIH115" s="33"/>
      <c r="AII115" s="33"/>
      <c r="AIJ115" s="33"/>
      <c r="AIK115" s="33"/>
      <c r="AIL115" s="33"/>
      <c r="AIM115" s="33"/>
      <c r="AIN115" s="33"/>
      <c r="AIO115" s="33"/>
      <c r="AIP115" s="33"/>
      <c r="AIQ115" s="33"/>
      <c r="AIR115" s="33"/>
      <c r="AIS115" s="33"/>
      <c r="AIT115" s="33"/>
      <c r="AIU115" s="33"/>
      <c r="AIV115" s="33"/>
      <c r="AIW115" s="33"/>
      <c r="AIX115" s="33"/>
      <c r="AIY115" s="33"/>
      <c r="AIZ115" s="33"/>
      <c r="AJA115" s="33"/>
      <c r="AJB115" s="33"/>
      <c r="AJC115" s="33"/>
      <c r="AJD115" s="33"/>
      <c r="AJE115" s="33"/>
      <c r="AJF115" s="33"/>
      <c r="AJG115" s="33"/>
      <c r="AJH115" s="33"/>
      <c r="AJI115" s="33"/>
      <c r="AJJ115" s="33"/>
      <c r="AJK115" s="33"/>
      <c r="AJL115" s="33"/>
      <c r="AJM115" s="33"/>
      <c r="AJN115" s="33"/>
      <c r="AJO115" s="33"/>
      <c r="AJP115" s="33"/>
      <c r="AJQ115" s="33"/>
      <c r="AJR115" s="33"/>
      <c r="AJS115" s="33"/>
      <c r="AJT115" s="33"/>
      <c r="AJU115" s="33"/>
      <c r="AJV115" s="33"/>
      <c r="AJW115" s="33"/>
      <c r="AJX115" s="33"/>
      <c r="AJY115" s="33"/>
      <c r="AJZ115" s="33"/>
      <c r="AKA115" s="33"/>
      <c r="AKB115" s="33"/>
      <c r="AKC115" s="33"/>
      <c r="AKD115" s="33"/>
      <c r="AKE115" s="33"/>
      <c r="AKF115" s="33"/>
      <c r="AKG115" s="33"/>
      <c r="AKH115" s="33"/>
      <c r="AKI115" s="33"/>
      <c r="AKJ115" s="33"/>
      <c r="AKK115" s="33"/>
      <c r="AKL115" s="33"/>
      <c r="AKM115" s="33"/>
      <c r="AKN115" s="33"/>
      <c r="AKO115" s="33"/>
      <c r="AKP115" s="33"/>
      <c r="AKQ115" s="33"/>
      <c r="AKR115" s="33"/>
      <c r="AKS115" s="33"/>
      <c r="AKT115" s="33"/>
      <c r="AKU115" s="33"/>
      <c r="AKV115" s="33"/>
      <c r="AKW115" s="33"/>
      <c r="AKX115" s="33"/>
      <c r="AKY115" s="33"/>
      <c r="AKZ115" s="33"/>
      <c r="ALA115" s="33"/>
      <c r="ALB115" s="33"/>
      <c r="ALC115" s="33"/>
      <c r="ALD115" s="33"/>
      <c r="ALE115" s="33"/>
      <c r="ALF115" s="33"/>
      <c r="ALG115" s="33"/>
      <c r="ALH115" s="33"/>
      <c r="ALI115" s="33"/>
      <c r="ALJ115" s="33"/>
      <c r="ALK115" s="33"/>
      <c r="ALL115" s="33"/>
      <c r="ALM115" s="33"/>
      <c r="ALN115" s="33"/>
      <c r="ALO115" s="33"/>
      <c r="ALP115" s="33"/>
      <c r="ALQ115" s="33"/>
      <c r="ALR115" s="33"/>
      <c r="ALS115" s="33"/>
      <c r="ALT115" s="33"/>
      <c r="ALU115" s="33"/>
      <c r="ALV115" s="33"/>
      <c r="ALW115" s="33"/>
      <c r="ALX115" s="33"/>
      <c r="ALY115" s="33"/>
      <c r="ALZ115" s="33"/>
      <c r="AMA115" s="33"/>
      <c r="AMB115" s="33"/>
      <c r="AMC115" s="33"/>
      <c r="AMD115" s="33"/>
      <c r="AME115" s="33"/>
      <c r="AMF115" s="33"/>
      <c r="AMG115" s="33"/>
      <c r="AMH115" s="33"/>
      <c r="AMI115" s="33"/>
      <c r="AMJ115" s="33"/>
      <c r="AMK115" s="33"/>
    </row>
    <row r="116" spans="1:1025" s="31" customFormat="1" ht="17.25" customHeight="1">
      <c r="A116" s="227"/>
      <c r="B116" s="227"/>
      <c r="C116" s="227"/>
      <c r="D116" s="87"/>
      <c r="E116" s="87"/>
      <c r="F116" s="87"/>
      <c r="G116" s="87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HN116" s="33"/>
      <c r="HO116" s="33"/>
      <c r="HP116" s="33"/>
      <c r="HQ116" s="33"/>
      <c r="HR116" s="33"/>
      <c r="HS116" s="33"/>
      <c r="HT116" s="33"/>
      <c r="HU116" s="33"/>
      <c r="HV116" s="33"/>
      <c r="HW116" s="33"/>
      <c r="HX116" s="33"/>
      <c r="HY116" s="33"/>
      <c r="HZ116" s="33"/>
      <c r="IA116" s="33"/>
      <c r="IB116" s="33"/>
      <c r="IC116" s="33"/>
      <c r="ID116" s="33"/>
      <c r="IE116" s="33"/>
      <c r="IF116" s="33"/>
      <c r="IG116" s="33"/>
      <c r="IH116" s="33"/>
      <c r="II116" s="33"/>
      <c r="IJ116" s="33"/>
      <c r="IK116" s="33"/>
      <c r="IL116" s="33"/>
      <c r="IM116" s="33"/>
      <c r="IN116" s="33"/>
      <c r="IO116" s="33"/>
      <c r="IP116" s="33"/>
      <c r="IQ116" s="33"/>
      <c r="IR116" s="33"/>
      <c r="IS116" s="33"/>
      <c r="IT116" s="33"/>
      <c r="IU116" s="33"/>
      <c r="IV116" s="33"/>
      <c r="IW116" s="33"/>
      <c r="IX116" s="33"/>
      <c r="IY116" s="33"/>
      <c r="IZ116" s="33"/>
      <c r="JA116" s="33"/>
      <c r="JB116" s="33"/>
      <c r="JC116" s="33"/>
      <c r="JD116" s="33"/>
      <c r="JE116" s="33"/>
      <c r="JF116" s="33"/>
      <c r="JG116" s="33"/>
      <c r="JH116" s="33"/>
      <c r="JI116" s="33"/>
      <c r="JJ116" s="33"/>
      <c r="JK116" s="33"/>
      <c r="JL116" s="33"/>
      <c r="JM116" s="33"/>
      <c r="JN116" s="33"/>
      <c r="JO116" s="33"/>
      <c r="JP116" s="33"/>
      <c r="JQ116" s="33"/>
      <c r="JR116" s="33"/>
      <c r="JS116" s="33"/>
      <c r="JT116" s="33"/>
      <c r="JU116" s="33"/>
      <c r="JV116" s="33"/>
      <c r="JW116" s="33"/>
      <c r="JX116" s="33"/>
      <c r="JY116" s="33"/>
      <c r="JZ116" s="33"/>
      <c r="KA116" s="33"/>
      <c r="KB116" s="33"/>
      <c r="KC116" s="33"/>
      <c r="KD116" s="33"/>
      <c r="KE116" s="33"/>
      <c r="KF116" s="33"/>
      <c r="KG116" s="33"/>
      <c r="KH116" s="33"/>
      <c r="KI116" s="33"/>
      <c r="KJ116" s="33"/>
      <c r="KK116" s="33"/>
      <c r="KL116" s="33"/>
      <c r="KM116" s="33"/>
      <c r="KN116" s="33"/>
      <c r="KO116" s="33"/>
      <c r="KP116" s="33"/>
      <c r="KQ116" s="33"/>
      <c r="KR116" s="33"/>
      <c r="KS116" s="33"/>
      <c r="KT116" s="33"/>
      <c r="KU116" s="33"/>
      <c r="KV116" s="33"/>
      <c r="KW116" s="33"/>
      <c r="KX116" s="33"/>
      <c r="KY116" s="33"/>
      <c r="KZ116" s="33"/>
      <c r="LA116" s="33"/>
      <c r="LB116" s="33"/>
      <c r="LC116" s="33"/>
      <c r="LD116" s="33"/>
      <c r="LE116" s="33"/>
      <c r="LF116" s="33"/>
      <c r="LG116" s="33"/>
      <c r="LH116" s="33"/>
      <c r="LI116" s="33"/>
      <c r="LJ116" s="33"/>
      <c r="LK116" s="33"/>
      <c r="LL116" s="33"/>
      <c r="LM116" s="33"/>
      <c r="LN116" s="33"/>
      <c r="LO116" s="33"/>
      <c r="LP116" s="33"/>
      <c r="LQ116" s="33"/>
      <c r="LR116" s="33"/>
      <c r="LS116" s="33"/>
      <c r="LT116" s="33"/>
      <c r="LU116" s="33"/>
      <c r="LV116" s="33"/>
      <c r="LW116" s="33"/>
      <c r="LX116" s="33"/>
      <c r="LY116" s="33"/>
      <c r="LZ116" s="33"/>
      <c r="MA116" s="33"/>
      <c r="MB116" s="33"/>
      <c r="MC116" s="33"/>
      <c r="MD116" s="33"/>
      <c r="ME116" s="33"/>
      <c r="MF116" s="33"/>
      <c r="MG116" s="33"/>
      <c r="MH116" s="33"/>
      <c r="MI116" s="33"/>
      <c r="MJ116" s="33"/>
      <c r="MK116" s="33"/>
      <c r="ML116" s="33"/>
      <c r="MM116" s="33"/>
      <c r="MN116" s="33"/>
      <c r="MO116" s="33"/>
      <c r="MP116" s="33"/>
      <c r="MQ116" s="33"/>
      <c r="MR116" s="33"/>
      <c r="MS116" s="33"/>
      <c r="MT116" s="33"/>
      <c r="MU116" s="33"/>
      <c r="MV116" s="33"/>
      <c r="MW116" s="33"/>
      <c r="MX116" s="33"/>
      <c r="MY116" s="33"/>
      <c r="MZ116" s="33"/>
      <c r="NA116" s="33"/>
      <c r="NB116" s="33"/>
      <c r="NC116" s="33"/>
      <c r="ND116" s="33"/>
      <c r="NE116" s="33"/>
      <c r="NF116" s="33"/>
      <c r="NG116" s="33"/>
      <c r="NH116" s="33"/>
      <c r="NI116" s="33"/>
      <c r="NJ116" s="33"/>
      <c r="NK116" s="33"/>
      <c r="NL116" s="33"/>
      <c r="NM116" s="33"/>
      <c r="NN116" s="33"/>
      <c r="NO116" s="33"/>
      <c r="NP116" s="33"/>
      <c r="NQ116" s="33"/>
      <c r="NR116" s="33"/>
      <c r="NS116" s="33"/>
      <c r="NT116" s="33"/>
      <c r="NU116" s="33"/>
      <c r="NV116" s="33"/>
      <c r="NW116" s="33"/>
      <c r="NX116" s="33"/>
      <c r="NY116" s="33"/>
      <c r="NZ116" s="33"/>
      <c r="OA116" s="33"/>
      <c r="OB116" s="33"/>
      <c r="OC116" s="33"/>
      <c r="OD116" s="33"/>
      <c r="OE116" s="33"/>
      <c r="OF116" s="33"/>
      <c r="OG116" s="33"/>
      <c r="OH116" s="33"/>
      <c r="OI116" s="33"/>
      <c r="OJ116" s="33"/>
      <c r="OK116" s="33"/>
      <c r="OL116" s="33"/>
      <c r="OM116" s="33"/>
      <c r="ON116" s="33"/>
      <c r="OO116" s="33"/>
      <c r="OP116" s="33"/>
      <c r="OQ116" s="33"/>
      <c r="OR116" s="33"/>
      <c r="OS116" s="33"/>
      <c r="OT116" s="33"/>
      <c r="OU116" s="33"/>
      <c r="OV116" s="33"/>
      <c r="OW116" s="33"/>
      <c r="OX116" s="33"/>
      <c r="OY116" s="33"/>
      <c r="OZ116" s="33"/>
      <c r="PA116" s="33"/>
      <c r="PB116" s="33"/>
      <c r="PC116" s="33"/>
      <c r="PD116" s="33"/>
      <c r="PE116" s="33"/>
      <c r="PF116" s="33"/>
      <c r="PG116" s="33"/>
      <c r="PH116" s="33"/>
      <c r="PI116" s="33"/>
      <c r="PJ116" s="33"/>
      <c r="PK116" s="33"/>
      <c r="PL116" s="33"/>
      <c r="PM116" s="33"/>
      <c r="PN116" s="33"/>
      <c r="PO116" s="33"/>
      <c r="PP116" s="33"/>
      <c r="PQ116" s="33"/>
      <c r="PR116" s="33"/>
      <c r="PS116" s="33"/>
      <c r="PT116" s="33"/>
      <c r="PU116" s="33"/>
      <c r="PV116" s="33"/>
      <c r="PW116" s="33"/>
      <c r="PX116" s="33"/>
      <c r="PY116" s="33"/>
      <c r="PZ116" s="33"/>
      <c r="QA116" s="33"/>
      <c r="QB116" s="33"/>
      <c r="QC116" s="33"/>
      <c r="QD116" s="33"/>
      <c r="QE116" s="33"/>
      <c r="QF116" s="33"/>
      <c r="QG116" s="33"/>
      <c r="QH116" s="33"/>
      <c r="QI116" s="33"/>
      <c r="QJ116" s="33"/>
      <c r="QK116" s="33"/>
      <c r="QL116" s="33"/>
      <c r="QM116" s="33"/>
      <c r="QN116" s="33"/>
      <c r="QO116" s="33"/>
      <c r="QP116" s="33"/>
      <c r="QQ116" s="33"/>
      <c r="QR116" s="33"/>
      <c r="QS116" s="33"/>
      <c r="QT116" s="33"/>
      <c r="QU116" s="33"/>
      <c r="QV116" s="33"/>
      <c r="QW116" s="33"/>
      <c r="QX116" s="33"/>
      <c r="QY116" s="33"/>
      <c r="QZ116" s="33"/>
      <c r="RA116" s="33"/>
      <c r="RB116" s="33"/>
      <c r="RC116" s="33"/>
      <c r="RD116" s="33"/>
      <c r="RE116" s="33"/>
      <c r="RF116" s="33"/>
      <c r="RG116" s="33"/>
      <c r="RH116" s="33"/>
      <c r="RI116" s="33"/>
      <c r="RJ116" s="33"/>
      <c r="RK116" s="33"/>
      <c r="RL116" s="33"/>
      <c r="RM116" s="33"/>
      <c r="RN116" s="33"/>
      <c r="RO116" s="33"/>
      <c r="RP116" s="33"/>
      <c r="RQ116" s="33"/>
      <c r="RR116" s="33"/>
      <c r="RS116" s="33"/>
      <c r="RT116" s="33"/>
      <c r="RU116" s="33"/>
      <c r="RV116" s="33"/>
      <c r="RW116" s="33"/>
      <c r="RX116" s="33"/>
      <c r="RY116" s="33"/>
      <c r="RZ116" s="33"/>
      <c r="SA116" s="33"/>
      <c r="SB116" s="33"/>
      <c r="SC116" s="33"/>
      <c r="SD116" s="33"/>
      <c r="SE116" s="33"/>
      <c r="SF116" s="33"/>
      <c r="SG116" s="33"/>
      <c r="SH116" s="33"/>
      <c r="SI116" s="33"/>
      <c r="SJ116" s="33"/>
      <c r="SK116" s="33"/>
      <c r="SL116" s="33"/>
      <c r="SM116" s="33"/>
      <c r="SN116" s="33"/>
      <c r="SO116" s="33"/>
      <c r="SP116" s="33"/>
      <c r="SQ116" s="33"/>
      <c r="SR116" s="33"/>
      <c r="SS116" s="33"/>
      <c r="ST116" s="33"/>
      <c r="SU116" s="33"/>
      <c r="SV116" s="33"/>
      <c r="SW116" s="33"/>
      <c r="SX116" s="33"/>
      <c r="SY116" s="33"/>
      <c r="SZ116" s="33"/>
      <c r="TA116" s="33"/>
      <c r="TB116" s="33"/>
      <c r="TC116" s="33"/>
      <c r="TD116" s="33"/>
      <c r="TE116" s="33"/>
      <c r="TF116" s="33"/>
      <c r="TG116" s="33"/>
      <c r="TH116" s="33"/>
      <c r="TI116" s="33"/>
      <c r="TJ116" s="33"/>
      <c r="TK116" s="33"/>
      <c r="TL116" s="33"/>
      <c r="TM116" s="33"/>
      <c r="TN116" s="33"/>
      <c r="TO116" s="33"/>
      <c r="TP116" s="33"/>
      <c r="TQ116" s="33"/>
      <c r="TR116" s="33"/>
      <c r="TS116" s="33"/>
      <c r="TT116" s="33"/>
      <c r="TU116" s="33"/>
      <c r="TV116" s="33"/>
      <c r="TW116" s="33"/>
      <c r="TX116" s="33"/>
      <c r="TY116" s="33"/>
      <c r="TZ116" s="33"/>
      <c r="UA116" s="33"/>
      <c r="UB116" s="33"/>
      <c r="UC116" s="33"/>
      <c r="UD116" s="33"/>
      <c r="UE116" s="33"/>
      <c r="UF116" s="33"/>
      <c r="UG116" s="33"/>
      <c r="UH116" s="33"/>
      <c r="UI116" s="33"/>
      <c r="UJ116" s="33"/>
      <c r="UK116" s="33"/>
      <c r="UL116" s="33"/>
      <c r="UM116" s="33"/>
      <c r="UN116" s="33"/>
      <c r="UO116" s="33"/>
      <c r="UP116" s="33"/>
      <c r="UQ116" s="33"/>
      <c r="UR116" s="33"/>
      <c r="US116" s="33"/>
      <c r="UT116" s="33"/>
      <c r="UU116" s="33"/>
      <c r="UV116" s="33"/>
      <c r="UW116" s="33"/>
      <c r="UX116" s="33"/>
      <c r="UY116" s="33"/>
      <c r="UZ116" s="33"/>
      <c r="VA116" s="33"/>
      <c r="VB116" s="33"/>
      <c r="VC116" s="33"/>
      <c r="VD116" s="33"/>
      <c r="VE116" s="33"/>
      <c r="VF116" s="33"/>
      <c r="VG116" s="33"/>
      <c r="VH116" s="33"/>
      <c r="VI116" s="33"/>
      <c r="VJ116" s="33"/>
      <c r="VK116" s="33"/>
      <c r="VL116" s="33"/>
      <c r="VM116" s="33"/>
      <c r="VN116" s="33"/>
      <c r="VO116" s="33"/>
      <c r="VP116" s="33"/>
      <c r="VQ116" s="33"/>
      <c r="VR116" s="33"/>
      <c r="VS116" s="33"/>
      <c r="VT116" s="33"/>
      <c r="VU116" s="33"/>
      <c r="VV116" s="33"/>
      <c r="VW116" s="33"/>
      <c r="VX116" s="33"/>
      <c r="VY116" s="33"/>
      <c r="VZ116" s="33"/>
      <c r="WA116" s="33"/>
      <c r="WB116" s="33"/>
      <c r="WC116" s="33"/>
      <c r="WD116" s="33"/>
      <c r="WE116" s="33"/>
      <c r="WF116" s="33"/>
      <c r="WG116" s="33"/>
      <c r="WH116" s="33"/>
      <c r="WI116" s="33"/>
      <c r="WJ116" s="33"/>
      <c r="WK116" s="33"/>
      <c r="WL116" s="33"/>
      <c r="WM116" s="33"/>
      <c r="WN116" s="33"/>
      <c r="WO116" s="33"/>
      <c r="WP116" s="33"/>
      <c r="WQ116" s="33"/>
      <c r="WR116" s="33"/>
      <c r="WS116" s="33"/>
      <c r="WT116" s="33"/>
      <c r="WU116" s="33"/>
      <c r="WV116" s="33"/>
      <c r="WW116" s="33"/>
      <c r="WX116" s="33"/>
      <c r="WY116" s="33"/>
      <c r="WZ116" s="33"/>
      <c r="XA116" s="33"/>
      <c r="XB116" s="33"/>
      <c r="XC116" s="33"/>
      <c r="XD116" s="33"/>
      <c r="XE116" s="33"/>
      <c r="XF116" s="33"/>
      <c r="XG116" s="33"/>
      <c r="XH116" s="33"/>
      <c r="XI116" s="33"/>
      <c r="XJ116" s="33"/>
      <c r="XK116" s="33"/>
      <c r="XL116" s="33"/>
      <c r="XM116" s="33"/>
      <c r="XN116" s="33"/>
      <c r="XO116" s="33"/>
      <c r="XP116" s="33"/>
      <c r="XQ116" s="33"/>
      <c r="XR116" s="33"/>
      <c r="XS116" s="33"/>
      <c r="XT116" s="33"/>
      <c r="XU116" s="33"/>
      <c r="XV116" s="33"/>
      <c r="XW116" s="33"/>
      <c r="XX116" s="33"/>
      <c r="XY116" s="33"/>
      <c r="XZ116" s="33"/>
      <c r="YA116" s="33"/>
      <c r="YB116" s="33"/>
      <c r="YC116" s="33"/>
      <c r="YD116" s="33"/>
      <c r="YE116" s="33"/>
      <c r="YF116" s="33"/>
      <c r="YG116" s="33"/>
      <c r="YH116" s="33"/>
      <c r="YI116" s="33"/>
      <c r="YJ116" s="33"/>
      <c r="YK116" s="33"/>
      <c r="YL116" s="33"/>
      <c r="YM116" s="33"/>
      <c r="YN116" s="33"/>
      <c r="YO116" s="33"/>
      <c r="YP116" s="33"/>
      <c r="YQ116" s="33"/>
      <c r="YR116" s="33"/>
      <c r="YS116" s="33"/>
      <c r="YT116" s="33"/>
      <c r="YU116" s="33"/>
      <c r="YV116" s="33"/>
      <c r="YW116" s="33"/>
      <c r="YX116" s="33"/>
      <c r="YY116" s="33"/>
      <c r="YZ116" s="33"/>
      <c r="ZA116" s="33"/>
      <c r="ZB116" s="33"/>
      <c r="ZC116" s="33"/>
      <c r="ZD116" s="33"/>
      <c r="ZE116" s="33"/>
      <c r="ZF116" s="33"/>
      <c r="ZG116" s="33"/>
      <c r="ZH116" s="33"/>
      <c r="ZI116" s="33"/>
      <c r="ZJ116" s="33"/>
      <c r="ZK116" s="33"/>
      <c r="ZL116" s="33"/>
      <c r="ZM116" s="33"/>
      <c r="ZN116" s="33"/>
      <c r="ZO116" s="33"/>
      <c r="ZP116" s="33"/>
      <c r="ZQ116" s="33"/>
      <c r="ZR116" s="33"/>
      <c r="ZS116" s="33"/>
      <c r="ZT116" s="33"/>
      <c r="ZU116" s="33"/>
      <c r="ZV116" s="33"/>
      <c r="ZW116" s="33"/>
      <c r="ZX116" s="33"/>
      <c r="ZY116" s="33"/>
      <c r="ZZ116" s="33"/>
      <c r="AAA116" s="33"/>
      <c r="AAB116" s="33"/>
      <c r="AAC116" s="33"/>
      <c r="AAD116" s="33"/>
      <c r="AAE116" s="33"/>
      <c r="AAF116" s="33"/>
      <c r="AAG116" s="33"/>
      <c r="AAH116" s="33"/>
      <c r="AAI116" s="33"/>
      <c r="AAJ116" s="33"/>
      <c r="AAK116" s="33"/>
      <c r="AAL116" s="33"/>
      <c r="AAM116" s="33"/>
      <c r="AAN116" s="33"/>
      <c r="AAO116" s="33"/>
      <c r="AAP116" s="33"/>
      <c r="AAQ116" s="33"/>
      <c r="AAR116" s="33"/>
      <c r="AAS116" s="33"/>
      <c r="AAT116" s="33"/>
      <c r="AAU116" s="33"/>
      <c r="AAV116" s="33"/>
      <c r="AAW116" s="33"/>
      <c r="AAX116" s="33"/>
      <c r="AAY116" s="33"/>
      <c r="AAZ116" s="33"/>
      <c r="ABA116" s="33"/>
      <c r="ABB116" s="33"/>
      <c r="ABC116" s="33"/>
      <c r="ABD116" s="33"/>
      <c r="ABE116" s="33"/>
      <c r="ABF116" s="33"/>
      <c r="ABG116" s="33"/>
      <c r="ABH116" s="33"/>
      <c r="ABI116" s="33"/>
      <c r="ABJ116" s="33"/>
      <c r="ABK116" s="33"/>
      <c r="ABL116" s="33"/>
      <c r="ABM116" s="33"/>
      <c r="ABN116" s="33"/>
      <c r="ABO116" s="33"/>
      <c r="ABP116" s="33"/>
      <c r="ABQ116" s="33"/>
      <c r="ABR116" s="33"/>
      <c r="ABS116" s="33"/>
      <c r="ABT116" s="33"/>
      <c r="ABU116" s="33"/>
      <c r="ABV116" s="33"/>
      <c r="ABW116" s="33"/>
      <c r="ABX116" s="33"/>
      <c r="ABY116" s="33"/>
      <c r="ABZ116" s="33"/>
      <c r="ACA116" s="33"/>
      <c r="ACB116" s="33"/>
      <c r="ACC116" s="33"/>
      <c r="ACD116" s="33"/>
      <c r="ACE116" s="33"/>
      <c r="ACF116" s="33"/>
      <c r="ACG116" s="33"/>
      <c r="ACH116" s="33"/>
      <c r="ACI116" s="33"/>
      <c r="ACJ116" s="33"/>
      <c r="ACK116" s="33"/>
      <c r="ACL116" s="33"/>
      <c r="ACM116" s="33"/>
      <c r="ACN116" s="33"/>
      <c r="ACO116" s="33"/>
      <c r="ACP116" s="33"/>
      <c r="ACQ116" s="33"/>
      <c r="ACR116" s="33"/>
      <c r="ACS116" s="33"/>
      <c r="ACT116" s="33"/>
      <c r="ACU116" s="33"/>
      <c r="ACV116" s="33"/>
      <c r="ACW116" s="33"/>
      <c r="ACX116" s="33"/>
      <c r="ACY116" s="33"/>
      <c r="ACZ116" s="33"/>
      <c r="ADA116" s="33"/>
      <c r="ADB116" s="33"/>
      <c r="ADC116" s="33"/>
      <c r="ADD116" s="33"/>
      <c r="ADE116" s="33"/>
      <c r="ADF116" s="33"/>
      <c r="ADG116" s="33"/>
      <c r="ADH116" s="33"/>
      <c r="ADI116" s="33"/>
      <c r="ADJ116" s="33"/>
      <c r="ADK116" s="33"/>
      <c r="ADL116" s="33"/>
      <c r="ADM116" s="33"/>
      <c r="ADN116" s="33"/>
      <c r="ADO116" s="33"/>
      <c r="ADP116" s="33"/>
      <c r="ADQ116" s="33"/>
      <c r="ADR116" s="33"/>
      <c r="ADS116" s="33"/>
      <c r="ADT116" s="33"/>
      <c r="ADU116" s="33"/>
      <c r="ADV116" s="33"/>
      <c r="ADW116" s="33"/>
      <c r="ADX116" s="33"/>
      <c r="ADY116" s="33"/>
      <c r="ADZ116" s="33"/>
      <c r="AEA116" s="33"/>
      <c r="AEB116" s="33"/>
      <c r="AEC116" s="33"/>
      <c r="AED116" s="33"/>
      <c r="AEE116" s="33"/>
      <c r="AEF116" s="33"/>
      <c r="AEG116" s="33"/>
      <c r="AEH116" s="33"/>
      <c r="AEI116" s="33"/>
      <c r="AEJ116" s="33"/>
      <c r="AEK116" s="33"/>
      <c r="AEL116" s="33"/>
      <c r="AEM116" s="33"/>
      <c r="AEN116" s="33"/>
      <c r="AEO116" s="33"/>
      <c r="AEP116" s="33"/>
      <c r="AEQ116" s="33"/>
      <c r="AER116" s="33"/>
      <c r="AES116" s="33"/>
      <c r="AET116" s="33"/>
      <c r="AEU116" s="33"/>
      <c r="AEV116" s="33"/>
      <c r="AEW116" s="33"/>
      <c r="AEX116" s="33"/>
      <c r="AEY116" s="33"/>
      <c r="AEZ116" s="33"/>
      <c r="AFA116" s="33"/>
      <c r="AFB116" s="33"/>
      <c r="AFC116" s="33"/>
      <c r="AFD116" s="33"/>
      <c r="AFE116" s="33"/>
      <c r="AFF116" s="33"/>
      <c r="AFG116" s="33"/>
      <c r="AFH116" s="33"/>
      <c r="AFI116" s="33"/>
      <c r="AFJ116" s="33"/>
      <c r="AFK116" s="33"/>
      <c r="AFL116" s="33"/>
      <c r="AFM116" s="33"/>
      <c r="AFN116" s="33"/>
      <c r="AFO116" s="33"/>
      <c r="AFP116" s="33"/>
      <c r="AFQ116" s="33"/>
      <c r="AFR116" s="33"/>
      <c r="AFS116" s="33"/>
      <c r="AFT116" s="33"/>
      <c r="AFU116" s="33"/>
      <c r="AFV116" s="33"/>
      <c r="AFW116" s="33"/>
      <c r="AFX116" s="33"/>
      <c r="AFY116" s="33"/>
      <c r="AFZ116" s="33"/>
      <c r="AGA116" s="33"/>
      <c r="AGB116" s="33"/>
      <c r="AGC116" s="33"/>
      <c r="AGD116" s="33"/>
      <c r="AGE116" s="33"/>
      <c r="AGF116" s="33"/>
      <c r="AGG116" s="33"/>
      <c r="AGH116" s="33"/>
      <c r="AGI116" s="33"/>
      <c r="AGJ116" s="33"/>
      <c r="AGK116" s="33"/>
      <c r="AGL116" s="33"/>
      <c r="AGM116" s="33"/>
      <c r="AGN116" s="33"/>
      <c r="AGO116" s="33"/>
      <c r="AGP116" s="33"/>
      <c r="AGQ116" s="33"/>
      <c r="AGR116" s="33"/>
      <c r="AGS116" s="33"/>
      <c r="AGT116" s="33"/>
      <c r="AGU116" s="33"/>
      <c r="AGV116" s="33"/>
      <c r="AGW116" s="33"/>
      <c r="AGX116" s="33"/>
      <c r="AGY116" s="33"/>
      <c r="AGZ116" s="33"/>
      <c r="AHA116" s="33"/>
      <c r="AHB116" s="33"/>
      <c r="AHC116" s="33"/>
      <c r="AHD116" s="33"/>
      <c r="AHE116" s="33"/>
      <c r="AHF116" s="33"/>
      <c r="AHG116" s="33"/>
      <c r="AHH116" s="33"/>
      <c r="AHI116" s="33"/>
      <c r="AHJ116" s="33"/>
      <c r="AHK116" s="33"/>
      <c r="AHL116" s="33"/>
      <c r="AHM116" s="33"/>
      <c r="AHN116" s="33"/>
      <c r="AHO116" s="33"/>
      <c r="AHP116" s="33"/>
      <c r="AHQ116" s="33"/>
      <c r="AHR116" s="33"/>
      <c r="AHS116" s="33"/>
      <c r="AHT116" s="33"/>
      <c r="AHU116" s="33"/>
      <c r="AHV116" s="33"/>
      <c r="AHW116" s="33"/>
      <c r="AHX116" s="33"/>
      <c r="AHY116" s="33"/>
      <c r="AHZ116" s="33"/>
      <c r="AIA116" s="33"/>
      <c r="AIB116" s="33"/>
      <c r="AIC116" s="33"/>
      <c r="AID116" s="33"/>
      <c r="AIE116" s="33"/>
      <c r="AIF116" s="33"/>
      <c r="AIG116" s="33"/>
      <c r="AIH116" s="33"/>
      <c r="AII116" s="33"/>
      <c r="AIJ116" s="33"/>
      <c r="AIK116" s="33"/>
      <c r="AIL116" s="33"/>
      <c r="AIM116" s="33"/>
      <c r="AIN116" s="33"/>
      <c r="AIO116" s="33"/>
      <c r="AIP116" s="33"/>
      <c r="AIQ116" s="33"/>
      <c r="AIR116" s="33"/>
      <c r="AIS116" s="33"/>
      <c r="AIT116" s="33"/>
      <c r="AIU116" s="33"/>
      <c r="AIV116" s="33"/>
      <c r="AIW116" s="33"/>
      <c r="AIX116" s="33"/>
      <c r="AIY116" s="33"/>
      <c r="AIZ116" s="33"/>
      <c r="AJA116" s="33"/>
      <c r="AJB116" s="33"/>
      <c r="AJC116" s="33"/>
      <c r="AJD116" s="33"/>
      <c r="AJE116" s="33"/>
      <c r="AJF116" s="33"/>
      <c r="AJG116" s="33"/>
      <c r="AJH116" s="33"/>
      <c r="AJI116" s="33"/>
      <c r="AJJ116" s="33"/>
      <c r="AJK116" s="33"/>
      <c r="AJL116" s="33"/>
      <c r="AJM116" s="33"/>
      <c r="AJN116" s="33"/>
      <c r="AJO116" s="33"/>
      <c r="AJP116" s="33"/>
      <c r="AJQ116" s="33"/>
      <c r="AJR116" s="33"/>
      <c r="AJS116" s="33"/>
      <c r="AJT116" s="33"/>
      <c r="AJU116" s="33"/>
      <c r="AJV116" s="33"/>
      <c r="AJW116" s="33"/>
      <c r="AJX116" s="33"/>
      <c r="AJY116" s="33"/>
      <c r="AJZ116" s="33"/>
      <c r="AKA116" s="33"/>
      <c r="AKB116" s="33"/>
      <c r="AKC116" s="33"/>
      <c r="AKD116" s="33"/>
      <c r="AKE116" s="33"/>
      <c r="AKF116" s="33"/>
      <c r="AKG116" s="33"/>
      <c r="AKH116" s="33"/>
      <c r="AKI116" s="33"/>
      <c r="AKJ116" s="33"/>
      <c r="AKK116" s="33"/>
      <c r="AKL116" s="33"/>
      <c r="AKM116" s="33"/>
      <c r="AKN116" s="33"/>
      <c r="AKO116" s="33"/>
      <c r="AKP116" s="33"/>
      <c r="AKQ116" s="33"/>
      <c r="AKR116" s="33"/>
      <c r="AKS116" s="33"/>
      <c r="AKT116" s="33"/>
      <c r="AKU116" s="33"/>
      <c r="AKV116" s="33"/>
      <c r="AKW116" s="33"/>
      <c r="AKX116" s="33"/>
      <c r="AKY116" s="33"/>
      <c r="AKZ116" s="33"/>
      <c r="ALA116" s="33"/>
      <c r="ALB116" s="33"/>
      <c r="ALC116" s="33"/>
      <c r="ALD116" s="33"/>
      <c r="ALE116" s="33"/>
      <c r="ALF116" s="33"/>
      <c r="ALG116" s="33"/>
      <c r="ALH116" s="33"/>
      <c r="ALI116" s="33"/>
      <c r="ALJ116" s="33"/>
      <c r="ALK116" s="33"/>
      <c r="ALL116" s="33"/>
      <c r="ALM116" s="33"/>
      <c r="ALN116" s="33"/>
      <c r="ALO116" s="33"/>
      <c r="ALP116" s="33"/>
      <c r="ALQ116" s="33"/>
      <c r="ALR116" s="33"/>
      <c r="ALS116" s="33"/>
      <c r="ALT116" s="33"/>
      <c r="ALU116" s="33"/>
      <c r="ALV116" s="33"/>
      <c r="ALW116" s="33"/>
      <c r="ALX116" s="33"/>
      <c r="ALY116" s="33"/>
      <c r="ALZ116" s="33"/>
      <c r="AMA116" s="33"/>
      <c r="AMB116" s="33"/>
      <c r="AMC116" s="33"/>
      <c r="AMD116" s="33"/>
      <c r="AME116" s="33"/>
      <c r="AMF116" s="33"/>
      <c r="AMG116" s="33"/>
      <c r="AMH116" s="33"/>
      <c r="AMI116" s="33"/>
      <c r="AMJ116" s="33"/>
      <c r="AMK116" s="33"/>
    </row>
    <row r="117" spans="1:1025" s="31" customFormat="1" ht="17.25" customHeight="1">
      <c r="A117" s="347" t="s">
        <v>295</v>
      </c>
      <c r="B117" s="347"/>
      <c r="C117" s="347"/>
      <c r="D117" s="347"/>
      <c r="E117" s="347"/>
      <c r="F117" s="347"/>
      <c r="G117" s="347"/>
      <c r="H117" s="36"/>
      <c r="I117" s="1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HN117" s="33"/>
      <c r="HO117" s="33"/>
      <c r="HP117" s="33"/>
      <c r="HQ117" s="33"/>
      <c r="HR117" s="33"/>
      <c r="HS117" s="33"/>
      <c r="HT117" s="33"/>
      <c r="HU117" s="33"/>
      <c r="HV117" s="33"/>
      <c r="HW117" s="33"/>
      <c r="HX117" s="33"/>
      <c r="HY117" s="33"/>
      <c r="HZ117" s="33"/>
      <c r="IA117" s="33"/>
      <c r="IB117" s="33"/>
      <c r="IC117" s="33"/>
      <c r="ID117" s="33"/>
      <c r="IE117" s="33"/>
      <c r="IF117" s="33"/>
      <c r="IG117" s="33"/>
      <c r="IH117" s="33"/>
      <c r="II117" s="33"/>
      <c r="IJ117" s="33"/>
      <c r="IK117" s="33"/>
      <c r="IL117" s="33"/>
      <c r="IM117" s="33"/>
      <c r="IN117" s="33"/>
      <c r="IO117" s="33"/>
      <c r="IP117" s="33"/>
      <c r="IQ117" s="33"/>
      <c r="IR117" s="33"/>
      <c r="IS117" s="33"/>
      <c r="IT117" s="33"/>
      <c r="IU117" s="33"/>
      <c r="IV117" s="33"/>
      <c r="IW117" s="33"/>
      <c r="IX117" s="33"/>
      <c r="IY117" s="33"/>
      <c r="IZ117" s="33"/>
      <c r="JA117" s="33"/>
      <c r="JB117" s="33"/>
      <c r="JC117" s="33"/>
      <c r="JD117" s="33"/>
      <c r="JE117" s="33"/>
      <c r="JF117" s="33"/>
      <c r="JG117" s="33"/>
      <c r="JH117" s="33"/>
      <c r="JI117" s="33"/>
      <c r="JJ117" s="33"/>
      <c r="JK117" s="33"/>
      <c r="JL117" s="33"/>
      <c r="JM117" s="33"/>
      <c r="JN117" s="33"/>
      <c r="JO117" s="33"/>
      <c r="JP117" s="33"/>
      <c r="JQ117" s="33"/>
      <c r="JR117" s="33"/>
      <c r="JS117" s="33"/>
      <c r="JT117" s="33"/>
      <c r="JU117" s="33"/>
      <c r="JV117" s="33"/>
      <c r="JW117" s="33"/>
      <c r="JX117" s="33"/>
      <c r="JY117" s="33"/>
      <c r="JZ117" s="33"/>
      <c r="KA117" s="33"/>
      <c r="KB117" s="33"/>
      <c r="KC117" s="33"/>
      <c r="KD117" s="33"/>
      <c r="KE117" s="33"/>
      <c r="KF117" s="33"/>
      <c r="KG117" s="33"/>
      <c r="KH117" s="33"/>
      <c r="KI117" s="33"/>
      <c r="KJ117" s="33"/>
      <c r="KK117" s="33"/>
      <c r="KL117" s="33"/>
      <c r="KM117" s="33"/>
      <c r="KN117" s="33"/>
      <c r="KO117" s="33"/>
      <c r="KP117" s="33"/>
      <c r="KQ117" s="33"/>
      <c r="KR117" s="33"/>
      <c r="KS117" s="33"/>
      <c r="KT117" s="33"/>
      <c r="KU117" s="33"/>
      <c r="KV117" s="33"/>
      <c r="KW117" s="33"/>
      <c r="KX117" s="33"/>
      <c r="KY117" s="33"/>
      <c r="KZ117" s="33"/>
      <c r="LA117" s="33"/>
      <c r="LB117" s="33"/>
      <c r="LC117" s="33"/>
      <c r="LD117" s="33"/>
      <c r="LE117" s="33"/>
      <c r="LF117" s="33"/>
      <c r="LG117" s="33"/>
      <c r="LH117" s="33"/>
      <c r="LI117" s="33"/>
      <c r="LJ117" s="33"/>
      <c r="LK117" s="33"/>
      <c r="LL117" s="33"/>
      <c r="LM117" s="33"/>
      <c r="LN117" s="33"/>
      <c r="LO117" s="33"/>
      <c r="LP117" s="33"/>
      <c r="LQ117" s="33"/>
      <c r="LR117" s="33"/>
      <c r="LS117" s="33"/>
      <c r="LT117" s="33"/>
      <c r="LU117" s="33"/>
      <c r="LV117" s="33"/>
      <c r="LW117" s="33"/>
      <c r="LX117" s="33"/>
      <c r="LY117" s="33"/>
      <c r="LZ117" s="33"/>
      <c r="MA117" s="33"/>
      <c r="MB117" s="33"/>
      <c r="MC117" s="33"/>
      <c r="MD117" s="33"/>
      <c r="ME117" s="33"/>
      <c r="MF117" s="33"/>
      <c r="MG117" s="33"/>
      <c r="MH117" s="33"/>
      <c r="MI117" s="33"/>
      <c r="MJ117" s="33"/>
      <c r="MK117" s="33"/>
      <c r="ML117" s="33"/>
      <c r="MM117" s="33"/>
      <c r="MN117" s="33"/>
      <c r="MO117" s="33"/>
      <c r="MP117" s="33"/>
      <c r="MQ117" s="33"/>
      <c r="MR117" s="33"/>
      <c r="MS117" s="33"/>
      <c r="MT117" s="33"/>
      <c r="MU117" s="33"/>
      <c r="MV117" s="33"/>
      <c r="MW117" s="33"/>
      <c r="MX117" s="33"/>
      <c r="MY117" s="33"/>
      <c r="MZ117" s="33"/>
      <c r="NA117" s="33"/>
      <c r="NB117" s="33"/>
      <c r="NC117" s="33"/>
      <c r="ND117" s="33"/>
      <c r="NE117" s="33"/>
      <c r="NF117" s="33"/>
      <c r="NG117" s="33"/>
      <c r="NH117" s="33"/>
      <c r="NI117" s="33"/>
      <c r="NJ117" s="33"/>
      <c r="NK117" s="33"/>
      <c r="NL117" s="33"/>
      <c r="NM117" s="33"/>
      <c r="NN117" s="33"/>
      <c r="NO117" s="33"/>
      <c r="NP117" s="33"/>
      <c r="NQ117" s="33"/>
      <c r="NR117" s="33"/>
      <c r="NS117" s="33"/>
      <c r="NT117" s="33"/>
      <c r="NU117" s="33"/>
      <c r="NV117" s="33"/>
      <c r="NW117" s="33"/>
      <c r="NX117" s="33"/>
      <c r="NY117" s="33"/>
      <c r="NZ117" s="33"/>
      <c r="OA117" s="33"/>
      <c r="OB117" s="33"/>
      <c r="OC117" s="33"/>
      <c r="OD117" s="33"/>
      <c r="OE117" s="33"/>
      <c r="OF117" s="33"/>
      <c r="OG117" s="33"/>
      <c r="OH117" s="33"/>
      <c r="OI117" s="33"/>
      <c r="OJ117" s="33"/>
      <c r="OK117" s="33"/>
      <c r="OL117" s="33"/>
      <c r="OM117" s="33"/>
      <c r="ON117" s="33"/>
      <c r="OO117" s="33"/>
      <c r="OP117" s="33"/>
      <c r="OQ117" s="33"/>
      <c r="OR117" s="33"/>
      <c r="OS117" s="33"/>
      <c r="OT117" s="33"/>
      <c r="OU117" s="33"/>
      <c r="OV117" s="33"/>
      <c r="OW117" s="33"/>
      <c r="OX117" s="33"/>
      <c r="OY117" s="33"/>
      <c r="OZ117" s="33"/>
      <c r="PA117" s="33"/>
      <c r="PB117" s="33"/>
      <c r="PC117" s="33"/>
      <c r="PD117" s="33"/>
      <c r="PE117" s="33"/>
      <c r="PF117" s="33"/>
      <c r="PG117" s="33"/>
      <c r="PH117" s="33"/>
      <c r="PI117" s="33"/>
      <c r="PJ117" s="33"/>
      <c r="PK117" s="33"/>
      <c r="PL117" s="33"/>
      <c r="PM117" s="33"/>
      <c r="PN117" s="33"/>
      <c r="PO117" s="33"/>
      <c r="PP117" s="33"/>
      <c r="PQ117" s="33"/>
      <c r="PR117" s="33"/>
      <c r="PS117" s="33"/>
      <c r="PT117" s="33"/>
      <c r="PU117" s="33"/>
      <c r="PV117" s="33"/>
      <c r="PW117" s="33"/>
      <c r="PX117" s="33"/>
      <c r="PY117" s="33"/>
      <c r="PZ117" s="33"/>
      <c r="QA117" s="33"/>
      <c r="QB117" s="33"/>
      <c r="QC117" s="33"/>
      <c r="QD117" s="33"/>
      <c r="QE117" s="33"/>
      <c r="QF117" s="33"/>
      <c r="QG117" s="33"/>
      <c r="QH117" s="33"/>
      <c r="QI117" s="33"/>
      <c r="QJ117" s="33"/>
      <c r="QK117" s="33"/>
      <c r="QL117" s="33"/>
      <c r="QM117" s="33"/>
      <c r="QN117" s="33"/>
      <c r="QO117" s="33"/>
      <c r="QP117" s="33"/>
      <c r="QQ117" s="33"/>
      <c r="QR117" s="33"/>
      <c r="QS117" s="33"/>
      <c r="QT117" s="33"/>
      <c r="QU117" s="33"/>
      <c r="QV117" s="33"/>
      <c r="QW117" s="33"/>
      <c r="QX117" s="33"/>
      <c r="QY117" s="33"/>
      <c r="QZ117" s="33"/>
      <c r="RA117" s="33"/>
      <c r="RB117" s="33"/>
      <c r="RC117" s="33"/>
      <c r="RD117" s="33"/>
      <c r="RE117" s="33"/>
      <c r="RF117" s="33"/>
      <c r="RG117" s="33"/>
      <c r="RH117" s="33"/>
      <c r="RI117" s="33"/>
      <c r="RJ117" s="33"/>
      <c r="RK117" s="33"/>
      <c r="RL117" s="33"/>
      <c r="RM117" s="33"/>
      <c r="RN117" s="33"/>
      <c r="RO117" s="33"/>
      <c r="RP117" s="33"/>
      <c r="RQ117" s="33"/>
      <c r="RR117" s="33"/>
      <c r="RS117" s="33"/>
      <c r="RT117" s="33"/>
      <c r="RU117" s="33"/>
      <c r="RV117" s="33"/>
      <c r="RW117" s="33"/>
      <c r="RX117" s="33"/>
      <c r="RY117" s="33"/>
      <c r="RZ117" s="33"/>
      <c r="SA117" s="33"/>
      <c r="SB117" s="33"/>
      <c r="SC117" s="33"/>
      <c r="SD117" s="33"/>
      <c r="SE117" s="33"/>
      <c r="SF117" s="33"/>
      <c r="SG117" s="33"/>
      <c r="SH117" s="33"/>
      <c r="SI117" s="33"/>
      <c r="SJ117" s="33"/>
      <c r="SK117" s="33"/>
      <c r="SL117" s="33"/>
      <c r="SM117" s="33"/>
      <c r="SN117" s="33"/>
      <c r="SO117" s="33"/>
      <c r="SP117" s="33"/>
      <c r="SQ117" s="33"/>
      <c r="SR117" s="33"/>
      <c r="SS117" s="33"/>
      <c r="ST117" s="33"/>
      <c r="SU117" s="33"/>
      <c r="SV117" s="33"/>
      <c r="SW117" s="33"/>
      <c r="SX117" s="33"/>
      <c r="SY117" s="33"/>
      <c r="SZ117" s="33"/>
      <c r="TA117" s="33"/>
      <c r="TB117" s="33"/>
      <c r="TC117" s="33"/>
      <c r="TD117" s="33"/>
      <c r="TE117" s="33"/>
      <c r="TF117" s="33"/>
      <c r="TG117" s="33"/>
      <c r="TH117" s="33"/>
      <c r="TI117" s="33"/>
      <c r="TJ117" s="33"/>
      <c r="TK117" s="33"/>
      <c r="TL117" s="33"/>
      <c r="TM117" s="33"/>
      <c r="TN117" s="33"/>
      <c r="TO117" s="33"/>
      <c r="TP117" s="33"/>
      <c r="TQ117" s="33"/>
      <c r="TR117" s="33"/>
      <c r="TS117" s="33"/>
      <c r="TT117" s="33"/>
      <c r="TU117" s="33"/>
      <c r="TV117" s="33"/>
      <c r="TW117" s="33"/>
      <c r="TX117" s="33"/>
      <c r="TY117" s="33"/>
      <c r="TZ117" s="33"/>
      <c r="UA117" s="33"/>
      <c r="UB117" s="33"/>
      <c r="UC117" s="33"/>
      <c r="UD117" s="33"/>
      <c r="UE117" s="33"/>
      <c r="UF117" s="33"/>
      <c r="UG117" s="33"/>
      <c r="UH117" s="33"/>
      <c r="UI117" s="33"/>
      <c r="UJ117" s="33"/>
      <c r="UK117" s="33"/>
      <c r="UL117" s="33"/>
      <c r="UM117" s="33"/>
      <c r="UN117" s="33"/>
      <c r="UO117" s="33"/>
      <c r="UP117" s="33"/>
      <c r="UQ117" s="33"/>
      <c r="UR117" s="33"/>
      <c r="US117" s="33"/>
      <c r="UT117" s="33"/>
      <c r="UU117" s="33"/>
      <c r="UV117" s="33"/>
      <c r="UW117" s="33"/>
      <c r="UX117" s="33"/>
      <c r="UY117" s="33"/>
      <c r="UZ117" s="33"/>
      <c r="VA117" s="33"/>
      <c r="VB117" s="33"/>
      <c r="VC117" s="33"/>
      <c r="VD117" s="33"/>
      <c r="VE117" s="33"/>
      <c r="VF117" s="33"/>
      <c r="VG117" s="33"/>
      <c r="VH117" s="33"/>
      <c r="VI117" s="33"/>
      <c r="VJ117" s="33"/>
      <c r="VK117" s="33"/>
      <c r="VL117" s="33"/>
      <c r="VM117" s="33"/>
      <c r="VN117" s="33"/>
      <c r="VO117" s="33"/>
      <c r="VP117" s="33"/>
      <c r="VQ117" s="33"/>
      <c r="VR117" s="33"/>
      <c r="VS117" s="33"/>
      <c r="VT117" s="33"/>
      <c r="VU117" s="33"/>
      <c r="VV117" s="33"/>
      <c r="VW117" s="33"/>
      <c r="VX117" s="33"/>
      <c r="VY117" s="33"/>
      <c r="VZ117" s="33"/>
      <c r="WA117" s="33"/>
      <c r="WB117" s="33"/>
      <c r="WC117" s="33"/>
      <c r="WD117" s="33"/>
      <c r="WE117" s="33"/>
      <c r="WF117" s="33"/>
      <c r="WG117" s="33"/>
      <c r="WH117" s="33"/>
      <c r="WI117" s="33"/>
      <c r="WJ117" s="33"/>
      <c r="WK117" s="33"/>
      <c r="WL117" s="33"/>
      <c r="WM117" s="33"/>
      <c r="WN117" s="33"/>
      <c r="WO117" s="33"/>
      <c r="WP117" s="33"/>
      <c r="WQ117" s="33"/>
      <c r="WR117" s="33"/>
      <c r="WS117" s="33"/>
      <c r="WT117" s="33"/>
      <c r="WU117" s="33"/>
      <c r="WV117" s="33"/>
      <c r="WW117" s="33"/>
      <c r="WX117" s="33"/>
      <c r="WY117" s="33"/>
      <c r="WZ117" s="33"/>
      <c r="XA117" s="33"/>
      <c r="XB117" s="33"/>
      <c r="XC117" s="33"/>
      <c r="XD117" s="33"/>
      <c r="XE117" s="33"/>
      <c r="XF117" s="33"/>
      <c r="XG117" s="33"/>
      <c r="XH117" s="33"/>
      <c r="XI117" s="33"/>
      <c r="XJ117" s="33"/>
      <c r="XK117" s="33"/>
      <c r="XL117" s="33"/>
      <c r="XM117" s="33"/>
      <c r="XN117" s="33"/>
      <c r="XO117" s="33"/>
      <c r="XP117" s="33"/>
      <c r="XQ117" s="33"/>
      <c r="XR117" s="33"/>
      <c r="XS117" s="33"/>
      <c r="XT117" s="33"/>
      <c r="XU117" s="33"/>
      <c r="XV117" s="33"/>
      <c r="XW117" s="33"/>
      <c r="XX117" s="33"/>
      <c r="XY117" s="33"/>
      <c r="XZ117" s="33"/>
      <c r="YA117" s="33"/>
      <c r="YB117" s="33"/>
      <c r="YC117" s="33"/>
      <c r="YD117" s="33"/>
      <c r="YE117" s="33"/>
      <c r="YF117" s="33"/>
      <c r="YG117" s="33"/>
      <c r="YH117" s="33"/>
      <c r="YI117" s="33"/>
      <c r="YJ117" s="33"/>
      <c r="YK117" s="33"/>
      <c r="YL117" s="33"/>
      <c r="YM117" s="33"/>
      <c r="YN117" s="33"/>
      <c r="YO117" s="33"/>
      <c r="YP117" s="33"/>
      <c r="YQ117" s="33"/>
      <c r="YR117" s="33"/>
      <c r="YS117" s="33"/>
      <c r="YT117" s="33"/>
      <c r="YU117" s="33"/>
      <c r="YV117" s="33"/>
      <c r="YW117" s="33"/>
      <c r="YX117" s="33"/>
      <c r="YY117" s="33"/>
      <c r="YZ117" s="33"/>
      <c r="ZA117" s="33"/>
      <c r="ZB117" s="33"/>
      <c r="ZC117" s="33"/>
      <c r="ZD117" s="33"/>
      <c r="ZE117" s="33"/>
      <c r="ZF117" s="33"/>
      <c r="ZG117" s="33"/>
      <c r="ZH117" s="33"/>
      <c r="ZI117" s="33"/>
      <c r="ZJ117" s="33"/>
      <c r="ZK117" s="33"/>
      <c r="ZL117" s="33"/>
      <c r="ZM117" s="33"/>
      <c r="ZN117" s="33"/>
      <c r="ZO117" s="33"/>
      <c r="ZP117" s="33"/>
      <c r="ZQ117" s="33"/>
      <c r="ZR117" s="33"/>
      <c r="ZS117" s="33"/>
      <c r="ZT117" s="33"/>
      <c r="ZU117" s="33"/>
      <c r="ZV117" s="33"/>
      <c r="ZW117" s="33"/>
      <c r="ZX117" s="33"/>
      <c r="ZY117" s="33"/>
      <c r="ZZ117" s="33"/>
      <c r="AAA117" s="33"/>
      <c r="AAB117" s="33"/>
      <c r="AAC117" s="33"/>
      <c r="AAD117" s="33"/>
      <c r="AAE117" s="33"/>
      <c r="AAF117" s="33"/>
      <c r="AAG117" s="33"/>
      <c r="AAH117" s="33"/>
      <c r="AAI117" s="33"/>
      <c r="AAJ117" s="33"/>
      <c r="AAK117" s="33"/>
      <c r="AAL117" s="33"/>
      <c r="AAM117" s="33"/>
      <c r="AAN117" s="33"/>
      <c r="AAO117" s="33"/>
      <c r="AAP117" s="33"/>
      <c r="AAQ117" s="33"/>
      <c r="AAR117" s="33"/>
      <c r="AAS117" s="33"/>
      <c r="AAT117" s="33"/>
      <c r="AAU117" s="33"/>
      <c r="AAV117" s="33"/>
      <c r="AAW117" s="33"/>
      <c r="AAX117" s="33"/>
      <c r="AAY117" s="33"/>
      <c r="AAZ117" s="33"/>
      <c r="ABA117" s="33"/>
      <c r="ABB117" s="33"/>
      <c r="ABC117" s="33"/>
      <c r="ABD117" s="33"/>
      <c r="ABE117" s="33"/>
      <c r="ABF117" s="33"/>
      <c r="ABG117" s="33"/>
      <c r="ABH117" s="33"/>
      <c r="ABI117" s="33"/>
      <c r="ABJ117" s="33"/>
      <c r="ABK117" s="33"/>
      <c r="ABL117" s="33"/>
      <c r="ABM117" s="33"/>
      <c r="ABN117" s="33"/>
      <c r="ABO117" s="33"/>
      <c r="ABP117" s="33"/>
      <c r="ABQ117" s="33"/>
      <c r="ABR117" s="33"/>
      <c r="ABS117" s="33"/>
      <c r="ABT117" s="33"/>
      <c r="ABU117" s="33"/>
      <c r="ABV117" s="33"/>
      <c r="ABW117" s="33"/>
      <c r="ABX117" s="33"/>
      <c r="ABY117" s="33"/>
      <c r="ABZ117" s="33"/>
      <c r="ACA117" s="33"/>
      <c r="ACB117" s="33"/>
      <c r="ACC117" s="33"/>
      <c r="ACD117" s="33"/>
      <c r="ACE117" s="33"/>
      <c r="ACF117" s="33"/>
      <c r="ACG117" s="33"/>
      <c r="ACH117" s="33"/>
      <c r="ACI117" s="33"/>
      <c r="ACJ117" s="33"/>
      <c r="ACK117" s="33"/>
      <c r="ACL117" s="33"/>
      <c r="ACM117" s="33"/>
      <c r="ACN117" s="33"/>
      <c r="ACO117" s="33"/>
      <c r="ACP117" s="33"/>
      <c r="ACQ117" s="33"/>
      <c r="ACR117" s="33"/>
      <c r="ACS117" s="33"/>
      <c r="ACT117" s="33"/>
      <c r="ACU117" s="33"/>
      <c r="ACV117" s="33"/>
      <c r="ACW117" s="33"/>
      <c r="ACX117" s="33"/>
      <c r="ACY117" s="33"/>
      <c r="ACZ117" s="33"/>
      <c r="ADA117" s="33"/>
      <c r="ADB117" s="33"/>
      <c r="ADC117" s="33"/>
      <c r="ADD117" s="33"/>
      <c r="ADE117" s="33"/>
      <c r="ADF117" s="33"/>
      <c r="ADG117" s="33"/>
      <c r="ADH117" s="33"/>
      <c r="ADI117" s="33"/>
      <c r="ADJ117" s="33"/>
      <c r="ADK117" s="33"/>
      <c r="ADL117" s="33"/>
      <c r="ADM117" s="33"/>
      <c r="ADN117" s="33"/>
      <c r="ADO117" s="33"/>
      <c r="ADP117" s="33"/>
      <c r="ADQ117" s="33"/>
      <c r="ADR117" s="33"/>
      <c r="ADS117" s="33"/>
      <c r="ADT117" s="33"/>
      <c r="ADU117" s="33"/>
      <c r="ADV117" s="33"/>
      <c r="ADW117" s="33"/>
      <c r="ADX117" s="33"/>
      <c r="ADY117" s="33"/>
      <c r="ADZ117" s="33"/>
      <c r="AEA117" s="33"/>
      <c r="AEB117" s="33"/>
      <c r="AEC117" s="33"/>
      <c r="AED117" s="33"/>
      <c r="AEE117" s="33"/>
      <c r="AEF117" s="33"/>
      <c r="AEG117" s="33"/>
      <c r="AEH117" s="33"/>
      <c r="AEI117" s="33"/>
      <c r="AEJ117" s="33"/>
      <c r="AEK117" s="33"/>
      <c r="AEL117" s="33"/>
      <c r="AEM117" s="33"/>
      <c r="AEN117" s="33"/>
      <c r="AEO117" s="33"/>
      <c r="AEP117" s="33"/>
      <c r="AEQ117" s="33"/>
      <c r="AER117" s="33"/>
      <c r="AES117" s="33"/>
      <c r="AET117" s="33"/>
      <c r="AEU117" s="33"/>
      <c r="AEV117" s="33"/>
      <c r="AEW117" s="33"/>
      <c r="AEX117" s="33"/>
      <c r="AEY117" s="33"/>
      <c r="AEZ117" s="33"/>
      <c r="AFA117" s="33"/>
      <c r="AFB117" s="33"/>
      <c r="AFC117" s="33"/>
      <c r="AFD117" s="33"/>
      <c r="AFE117" s="33"/>
      <c r="AFF117" s="33"/>
      <c r="AFG117" s="33"/>
      <c r="AFH117" s="33"/>
      <c r="AFI117" s="33"/>
      <c r="AFJ117" s="33"/>
      <c r="AFK117" s="33"/>
      <c r="AFL117" s="33"/>
      <c r="AFM117" s="33"/>
      <c r="AFN117" s="33"/>
      <c r="AFO117" s="33"/>
      <c r="AFP117" s="33"/>
      <c r="AFQ117" s="33"/>
      <c r="AFR117" s="33"/>
      <c r="AFS117" s="33"/>
      <c r="AFT117" s="33"/>
      <c r="AFU117" s="33"/>
      <c r="AFV117" s="33"/>
      <c r="AFW117" s="33"/>
      <c r="AFX117" s="33"/>
      <c r="AFY117" s="33"/>
      <c r="AFZ117" s="33"/>
      <c r="AGA117" s="33"/>
      <c r="AGB117" s="33"/>
      <c r="AGC117" s="33"/>
      <c r="AGD117" s="33"/>
      <c r="AGE117" s="33"/>
      <c r="AGF117" s="33"/>
      <c r="AGG117" s="33"/>
      <c r="AGH117" s="33"/>
      <c r="AGI117" s="33"/>
      <c r="AGJ117" s="33"/>
      <c r="AGK117" s="33"/>
      <c r="AGL117" s="33"/>
      <c r="AGM117" s="33"/>
      <c r="AGN117" s="33"/>
      <c r="AGO117" s="33"/>
      <c r="AGP117" s="33"/>
      <c r="AGQ117" s="33"/>
      <c r="AGR117" s="33"/>
      <c r="AGS117" s="33"/>
      <c r="AGT117" s="33"/>
      <c r="AGU117" s="33"/>
      <c r="AGV117" s="33"/>
      <c r="AGW117" s="33"/>
      <c r="AGX117" s="33"/>
      <c r="AGY117" s="33"/>
      <c r="AGZ117" s="33"/>
      <c r="AHA117" s="33"/>
      <c r="AHB117" s="33"/>
      <c r="AHC117" s="33"/>
      <c r="AHD117" s="33"/>
      <c r="AHE117" s="33"/>
      <c r="AHF117" s="33"/>
      <c r="AHG117" s="33"/>
      <c r="AHH117" s="33"/>
      <c r="AHI117" s="33"/>
      <c r="AHJ117" s="33"/>
      <c r="AHK117" s="33"/>
      <c r="AHL117" s="33"/>
      <c r="AHM117" s="33"/>
      <c r="AHN117" s="33"/>
      <c r="AHO117" s="33"/>
      <c r="AHP117" s="33"/>
      <c r="AHQ117" s="33"/>
      <c r="AHR117" s="33"/>
      <c r="AHS117" s="33"/>
      <c r="AHT117" s="33"/>
      <c r="AHU117" s="33"/>
      <c r="AHV117" s="33"/>
      <c r="AHW117" s="33"/>
      <c r="AHX117" s="33"/>
      <c r="AHY117" s="33"/>
      <c r="AHZ117" s="33"/>
      <c r="AIA117" s="33"/>
      <c r="AIB117" s="33"/>
      <c r="AIC117" s="33"/>
      <c r="AID117" s="33"/>
      <c r="AIE117" s="33"/>
      <c r="AIF117" s="33"/>
      <c r="AIG117" s="33"/>
      <c r="AIH117" s="33"/>
      <c r="AII117" s="33"/>
      <c r="AIJ117" s="33"/>
      <c r="AIK117" s="33"/>
      <c r="AIL117" s="33"/>
      <c r="AIM117" s="33"/>
      <c r="AIN117" s="33"/>
      <c r="AIO117" s="33"/>
      <c r="AIP117" s="33"/>
      <c r="AIQ117" s="33"/>
      <c r="AIR117" s="33"/>
      <c r="AIS117" s="33"/>
      <c r="AIT117" s="33"/>
      <c r="AIU117" s="33"/>
      <c r="AIV117" s="33"/>
      <c r="AIW117" s="33"/>
      <c r="AIX117" s="33"/>
      <c r="AIY117" s="33"/>
      <c r="AIZ117" s="33"/>
      <c r="AJA117" s="33"/>
      <c r="AJB117" s="33"/>
      <c r="AJC117" s="33"/>
      <c r="AJD117" s="33"/>
      <c r="AJE117" s="33"/>
      <c r="AJF117" s="33"/>
      <c r="AJG117" s="33"/>
      <c r="AJH117" s="33"/>
      <c r="AJI117" s="33"/>
      <c r="AJJ117" s="33"/>
      <c r="AJK117" s="33"/>
      <c r="AJL117" s="33"/>
      <c r="AJM117" s="33"/>
      <c r="AJN117" s="33"/>
      <c r="AJO117" s="33"/>
      <c r="AJP117" s="33"/>
      <c r="AJQ117" s="33"/>
      <c r="AJR117" s="33"/>
      <c r="AJS117" s="33"/>
      <c r="AJT117" s="33"/>
      <c r="AJU117" s="33"/>
      <c r="AJV117" s="33"/>
      <c r="AJW117" s="33"/>
      <c r="AJX117" s="33"/>
      <c r="AJY117" s="33"/>
      <c r="AJZ117" s="33"/>
      <c r="AKA117" s="33"/>
      <c r="AKB117" s="33"/>
      <c r="AKC117" s="33"/>
      <c r="AKD117" s="33"/>
      <c r="AKE117" s="33"/>
      <c r="AKF117" s="33"/>
      <c r="AKG117" s="33"/>
      <c r="AKH117" s="33"/>
      <c r="AKI117" s="33"/>
      <c r="AKJ117" s="33"/>
      <c r="AKK117" s="33"/>
      <c r="AKL117" s="33"/>
      <c r="AKM117" s="33"/>
      <c r="AKN117" s="33"/>
      <c r="AKO117" s="33"/>
      <c r="AKP117" s="33"/>
      <c r="AKQ117" s="33"/>
      <c r="AKR117" s="33"/>
      <c r="AKS117" s="33"/>
      <c r="AKT117" s="33"/>
      <c r="AKU117" s="33"/>
      <c r="AKV117" s="33"/>
      <c r="AKW117" s="33"/>
      <c r="AKX117" s="33"/>
      <c r="AKY117" s="33"/>
      <c r="AKZ117" s="33"/>
      <c r="ALA117" s="33"/>
      <c r="ALB117" s="33"/>
      <c r="ALC117" s="33"/>
      <c r="ALD117" s="33"/>
      <c r="ALE117" s="33"/>
      <c r="ALF117" s="33"/>
      <c r="ALG117" s="33"/>
      <c r="ALH117" s="33"/>
      <c r="ALI117" s="33"/>
      <c r="ALJ117" s="33"/>
      <c r="ALK117" s="33"/>
      <c r="ALL117" s="33"/>
      <c r="ALM117" s="33"/>
      <c r="ALN117" s="33"/>
      <c r="ALO117" s="33"/>
      <c r="ALP117" s="33"/>
      <c r="ALQ117" s="33"/>
      <c r="ALR117" s="33"/>
      <c r="ALS117" s="33"/>
      <c r="ALT117" s="33"/>
      <c r="ALU117" s="33"/>
      <c r="ALV117" s="33"/>
      <c r="ALW117" s="33"/>
      <c r="ALX117" s="33"/>
      <c r="ALY117" s="33"/>
      <c r="ALZ117" s="33"/>
      <c r="AMA117" s="33"/>
      <c r="AMB117" s="33"/>
      <c r="AMC117" s="33"/>
      <c r="AMD117" s="33"/>
      <c r="AME117" s="33"/>
      <c r="AMF117" s="33"/>
      <c r="AMG117" s="33"/>
      <c r="AMH117" s="33"/>
      <c r="AMI117" s="33"/>
      <c r="AMJ117" s="33"/>
      <c r="AMK117" s="33"/>
    </row>
    <row r="118" spans="1:1025" s="31" customFormat="1" ht="17.25" customHeight="1">
      <c r="A118" s="377" t="s">
        <v>123</v>
      </c>
      <c r="B118" s="377"/>
      <c r="C118" s="377"/>
      <c r="D118" s="377"/>
      <c r="E118" s="377"/>
      <c r="F118" s="377"/>
      <c r="G118" s="377"/>
      <c r="H118" s="36"/>
      <c r="I118" s="1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HN118" s="33"/>
      <c r="HO118" s="33"/>
      <c r="HP118" s="33"/>
      <c r="HQ118" s="33"/>
      <c r="HR118" s="33"/>
      <c r="HS118" s="33"/>
      <c r="HT118" s="33"/>
      <c r="HU118" s="33"/>
      <c r="HV118" s="33"/>
      <c r="HW118" s="33"/>
      <c r="HX118" s="33"/>
      <c r="HY118" s="33"/>
      <c r="HZ118" s="33"/>
      <c r="IA118" s="33"/>
      <c r="IB118" s="33"/>
      <c r="IC118" s="33"/>
      <c r="ID118" s="33"/>
      <c r="IE118" s="33"/>
      <c r="IF118" s="33"/>
      <c r="IG118" s="33"/>
      <c r="IH118" s="33"/>
      <c r="II118" s="33"/>
      <c r="IJ118" s="33"/>
      <c r="IK118" s="33"/>
      <c r="IL118" s="33"/>
      <c r="IM118" s="33"/>
      <c r="IN118" s="33"/>
      <c r="IO118" s="33"/>
      <c r="IP118" s="33"/>
      <c r="IQ118" s="33"/>
      <c r="IR118" s="33"/>
      <c r="IS118" s="33"/>
      <c r="IT118" s="33"/>
      <c r="IU118" s="33"/>
      <c r="IV118" s="33"/>
      <c r="IW118" s="33"/>
      <c r="IX118" s="33"/>
      <c r="IY118" s="33"/>
      <c r="IZ118" s="33"/>
      <c r="JA118" s="33"/>
      <c r="JB118" s="33"/>
      <c r="JC118" s="33"/>
      <c r="JD118" s="33"/>
      <c r="JE118" s="33"/>
      <c r="JF118" s="33"/>
      <c r="JG118" s="33"/>
      <c r="JH118" s="33"/>
      <c r="JI118" s="33"/>
      <c r="JJ118" s="33"/>
      <c r="JK118" s="33"/>
      <c r="JL118" s="33"/>
      <c r="JM118" s="33"/>
      <c r="JN118" s="33"/>
      <c r="JO118" s="33"/>
      <c r="JP118" s="33"/>
      <c r="JQ118" s="33"/>
      <c r="JR118" s="33"/>
      <c r="JS118" s="33"/>
      <c r="JT118" s="33"/>
      <c r="JU118" s="33"/>
      <c r="JV118" s="33"/>
      <c r="JW118" s="33"/>
      <c r="JX118" s="33"/>
      <c r="JY118" s="33"/>
      <c r="JZ118" s="33"/>
      <c r="KA118" s="33"/>
      <c r="KB118" s="33"/>
      <c r="KC118" s="33"/>
      <c r="KD118" s="33"/>
      <c r="KE118" s="33"/>
      <c r="KF118" s="33"/>
      <c r="KG118" s="33"/>
      <c r="KH118" s="33"/>
      <c r="KI118" s="33"/>
      <c r="KJ118" s="33"/>
      <c r="KK118" s="33"/>
      <c r="KL118" s="33"/>
      <c r="KM118" s="33"/>
      <c r="KN118" s="33"/>
      <c r="KO118" s="33"/>
      <c r="KP118" s="33"/>
      <c r="KQ118" s="33"/>
      <c r="KR118" s="33"/>
      <c r="KS118" s="33"/>
      <c r="KT118" s="33"/>
      <c r="KU118" s="33"/>
      <c r="KV118" s="33"/>
      <c r="KW118" s="33"/>
      <c r="KX118" s="33"/>
      <c r="KY118" s="33"/>
      <c r="KZ118" s="33"/>
      <c r="LA118" s="33"/>
      <c r="LB118" s="33"/>
      <c r="LC118" s="33"/>
      <c r="LD118" s="33"/>
      <c r="LE118" s="33"/>
      <c r="LF118" s="33"/>
      <c r="LG118" s="33"/>
      <c r="LH118" s="33"/>
      <c r="LI118" s="33"/>
      <c r="LJ118" s="33"/>
      <c r="LK118" s="33"/>
      <c r="LL118" s="33"/>
      <c r="LM118" s="33"/>
      <c r="LN118" s="33"/>
      <c r="LO118" s="33"/>
      <c r="LP118" s="33"/>
      <c r="LQ118" s="33"/>
      <c r="LR118" s="33"/>
      <c r="LS118" s="33"/>
      <c r="LT118" s="33"/>
      <c r="LU118" s="33"/>
      <c r="LV118" s="33"/>
      <c r="LW118" s="33"/>
      <c r="LX118" s="33"/>
      <c r="LY118" s="33"/>
      <c r="LZ118" s="33"/>
      <c r="MA118" s="33"/>
      <c r="MB118" s="33"/>
      <c r="MC118" s="33"/>
      <c r="MD118" s="33"/>
      <c r="ME118" s="33"/>
      <c r="MF118" s="33"/>
      <c r="MG118" s="33"/>
      <c r="MH118" s="33"/>
      <c r="MI118" s="33"/>
      <c r="MJ118" s="33"/>
      <c r="MK118" s="33"/>
      <c r="ML118" s="33"/>
      <c r="MM118" s="33"/>
      <c r="MN118" s="33"/>
      <c r="MO118" s="33"/>
      <c r="MP118" s="33"/>
      <c r="MQ118" s="33"/>
      <c r="MR118" s="33"/>
      <c r="MS118" s="33"/>
      <c r="MT118" s="33"/>
      <c r="MU118" s="33"/>
      <c r="MV118" s="33"/>
      <c r="MW118" s="33"/>
      <c r="MX118" s="33"/>
      <c r="MY118" s="33"/>
      <c r="MZ118" s="33"/>
      <c r="NA118" s="33"/>
      <c r="NB118" s="33"/>
      <c r="NC118" s="33"/>
      <c r="ND118" s="33"/>
      <c r="NE118" s="33"/>
      <c r="NF118" s="33"/>
      <c r="NG118" s="33"/>
      <c r="NH118" s="33"/>
      <c r="NI118" s="33"/>
      <c r="NJ118" s="33"/>
      <c r="NK118" s="33"/>
      <c r="NL118" s="33"/>
      <c r="NM118" s="33"/>
      <c r="NN118" s="33"/>
      <c r="NO118" s="33"/>
      <c r="NP118" s="33"/>
      <c r="NQ118" s="33"/>
      <c r="NR118" s="33"/>
      <c r="NS118" s="33"/>
      <c r="NT118" s="33"/>
      <c r="NU118" s="33"/>
      <c r="NV118" s="33"/>
      <c r="NW118" s="33"/>
      <c r="NX118" s="33"/>
      <c r="NY118" s="33"/>
      <c r="NZ118" s="33"/>
      <c r="OA118" s="33"/>
      <c r="OB118" s="33"/>
      <c r="OC118" s="33"/>
      <c r="OD118" s="33"/>
      <c r="OE118" s="33"/>
      <c r="OF118" s="33"/>
      <c r="OG118" s="33"/>
      <c r="OH118" s="33"/>
      <c r="OI118" s="33"/>
      <c r="OJ118" s="33"/>
      <c r="OK118" s="33"/>
      <c r="OL118" s="33"/>
      <c r="OM118" s="33"/>
      <c r="ON118" s="33"/>
      <c r="OO118" s="33"/>
      <c r="OP118" s="33"/>
      <c r="OQ118" s="33"/>
      <c r="OR118" s="33"/>
      <c r="OS118" s="33"/>
      <c r="OT118" s="33"/>
      <c r="OU118" s="33"/>
      <c r="OV118" s="33"/>
      <c r="OW118" s="33"/>
      <c r="OX118" s="33"/>
      <c r="OY118" s="33"/>
      <c r="OZ118" s="33"/>
      <c r="PA118" s="33"/>
      <c r="PB118" s="33"/>
      <c r="PC118" s="33"/>
      <c r="PD118" s="33"/>
      <c r="PE118" s="33"/>
      <c r="PF118" s="33"/>
      <c r="PG118" s="33"/>
      <c r="PH118" s="33"/>
      <c r="PI118" s="33"/>
      <c r="PJ118" s="33"/>
      <c r="PK118" s="33"/>
      <c r="PL118" s="33"/>
      <c r="PM118" s="33"/>
      <c r="PN118" s="33"/>
      <c r="PO118" s="33"/>
      <c r="PP118" s="33"/>
      <c r="PQ118" s="33"/>
      <c r="PR118" s="33"/>
      <c r="PS118" s="33"/>
      <c r="PT118" s="33"/>
      <c r="PU118" s="33"/>
      <c r="PV118" s="33"/>
      <c r="PW118" s="33"/>
      <c r="PX118" s="33"/>
      <c r="PY118" s="33"/>
      <c r="PZ118" s="33"/>
      <c r="QA118" s="33"/>
      <c r="QB118" s="33"/>
      <c r="QC118" s="33"/>
      <c r="QD118" s="33"/>
      <c r="QE118" s="33"/>
      <c r="QF118" s="33"/>
      <c r="QG118" s="33"/>
      <c r="QH118" s="33"/>
      <c r="QI118" s="33"/>
      <c r="QJ118" s="33"/>
      <c r="QK118" s="33"/>
      <c r="QL118" s="33"/>
      <c r="QM118" s="33"/>
      <c r="QN118" s="33"/>
      <c r="QO118" s="33"/>
      <c r="QP118" s="33"/>
      <c r="QQ118" s="33"/>
      <c r="QR118" s="33"/>
      <c r="QS118" s="33"/>
      <c r="QT118" s="33"/>
      <c r="QU118" s="33"/>
      <c r="QV118" s="33"/>
      <c r="QW118" s="33"/>
      <c r="QX118" s="33"/>
      <c r="QY118" s="33"/>
      <c r="QZ118" s="33"/>
      <c r="RA118" s="33"/>
      <c r="RB118" s="33"/>
      <c r="RC118" s="33"/>
      <c r="RD118" s="33"/>
      <c r="RE118" s="33"/>
      <c r="RF118" s="33"/>
      <c r="RG118" s="33"/>
      <c r="RH118" s="33"/>
      <c r="RI118" s="33"/>
      <c r="RJ118" s="33"/>
      <c r="RK118" s="33"/>
      <c r="RL118" s="33"/>
      <c r="RM118" s="33"/>
      <c r="RN118" s="33"/>
      <c r="RO118" s="33"/>
      <c r="RP118" s="33"/>
      <c r="RQ118" s="33"/>
      <c r="RR118" s="33"/>
      <c r="RS118" s="33"/>
      <c r="RT118" s="33"/>
      <c r="RU118" s="33"/>
      <c r="RV118" s="33"/>
      <c r="RW118" s="33"/>
      <c r="RX118" s="33"/>
      <c r="RY118" s="33"/>
      <c r="RZ118" s="33"/>
      <c r="SA118" s="33"/>
      <c r="SB118" s="33"/>
      <c r="SC118" s="33"/>
      <c r="SD118" s="33"/>
      <c r="SE118" s="33"/>
      <c r="SF118" s="33"/>
      <c r="SG118" s="33"/>
      <c r="SH118" s="33"/>
      <c r="SI118" s="33"/>
      <c r="SJ118" s="33"/>
      <c r="SK118" s="33"/>
      <c r="SL118" s="33"/>
      <c r="SM118" s="33"/>
      <c r="SN118" s="33"/>
      <c r="SO118" s="33"/>
      <c r="SP118" s="33"/>
      <c r="SQ118" s="33"/>
      <c r="SR118" s="33"/>
      <c r="SS118" s="33"/>
      <c r="ST118" s="33"/>
      <c r="SU118" s="33"/>
      <c r="SV118" s="33"/>
      <c r="SW118" s="33"/>
      <c r="SX118" s="33"/>
      <c r="SY118" s="33"/>
      <c r="SZ118" s="33"/>
      <c r="TA118" s="33"/>
      <c r="TB118" s="33"/>
      <c r="TC118" s="33"/>
      <c r="TD118" s="33"/>
      <c r="TE118" s="33"/>
      <c r="TF118" s="33"/>
      <c r="TG118" s="33"/>
      <c r="TH118" s="33"/>
      <c r="TI118" s="33"/>
      <c r="TJ118" s="33"/>
      <c r="TK118" s="33"/>
      <c r="TL118" s="33"/>
      <c r="TM118" s="33"/>
      <c r="TN118" s="33"/>
      <c r="TO118" s="33"/>
      <c r="TP118" s="33"/>
      <c r="TQ118" s="33"/>
      <c r="TR118" s="33"/>
      <c r="TS118" s="33"/>
      <c r="TT118" s="33"/>
      <c r="TU118" s="33"/>
      <c r="TV118" s="33"/>
      <c r="TW118" s="33"/>
      <c r="TX118" s="33"/>
      <c r="TY118" s="33"/>
      <c r="TZ118" s="33"/>
      <c r="UA118" s="33"/>
      <c r="UB118" s="33"/>
      <c r="UC118" s="33"/>
      <c r="UD118" s="33"/>
      <c r="UE118" s="33"/>
      <c r="UF118" s="33"/>
      <c r="UG118" s="33"/>
      <c r="UH118" s="33"/>
      <c r="UI118" s="33"/>
      <c r="UJ118" s="33"/>
      <c r="UK118" s="33"/>
      <c r="UL118" s="33"/>
      <c r="UM118" s="33"/>
      <c r="UN118" s="33"/>
      <c r="UO118" s="33"/>
      <c r="UP118" s="33"/>
      <c r="UQ118" s="33"/>
      <c r="UR118" s="33"/>
      <c r="US118" s="33"/>
      <c r="UT118" s="33"/>
      <c r="UU118" s="33"/>
      <c r="UV118" s="33"/>
      <c r="UW118" s="33"/>
      <c r="UX118" s="33"/>
      <c r="UY118" s="33"/>
      <c r="UZ118" s="33"/>
      <c r="VA118" s="33"/>
      <c r="VB118" s="33"/>
      <c r="VC118" s="33"/>
      <c r="VD118" s="33"/>
      <c r="VE118" s="33"/>
      <c r="VF118" s="33"/>
      <c r="VG118" s="33"/>
      <c r="VH118" s="33"/>
      <c r="VI118" s="33"/>
      <c r="VJ118" s="33"/>
      <c r="VK118" s="33"/>
      <c r="VL118" s="33"/>
      <c r="VM118" s="33"/>
      <c r="VN118" s="33"/>
      <c r="VO118" s="33"/>
      <c r="VP118" s="33"/>
      <c r="VQ118" s="33"/>
      <c r="VR118" s="33"/>
      <c r="VS118" s="33"/>
      <c r="VT118" s="33"/>
      <c r="VU118" s="33"/>
      <c r="VV118" s="33"/>
      <c r="VW118" s="33"/>
      <c r="VX118" s="33"/>
      <c r="VY118" s="33"/>
      <c r="VZ118" s="33"/>
      <c r="WA118" s="33"/>
      <c r="WB118" s="33"/>
      <c r="WC118" s="33"/>
      <c r="WD118" s="33"/>
      <c r="WE118" s="33"/>
      <c r="WF118" s="33"/>
      <c r="WG118" s="33"/>
      <c r="WH118" s="33"/>
      <c r="WI118" s="33"/>
      <c r="WJ118" s="33"/>
      <c r="WK118" s="33"/>
      <c r="WL118" s="33"/>
      <c r="WM118" s="33"/>
      <c r="WN118" s="33"/>
      <c r="WO118" s="33"/>
      <c r="WP118" s="33"/>
      <c r="WQ118" s="33"/>
      <c r="WR118" s="33"/>
      <c r="WS118" s="33"/>
      <c r="WT118" s="33"/>
      <c r="WU118" s="33"/>
      <c r="WV118" s="33"/>
      <c r="WW118" s="33"/>
      <c r="WX118" s="33"/>
      <c r="WY118" s="33"/>
      <c r="WZ118" s="33"/>
      <c r="XA118" s="33"/>
      <c r="XB118" s="33"/>
      <c r="XC118" s="33"/>
      <c r="XD118" s="33"/>
      <c r="XE118" s="33"/>
      <c r="XF118" s="33"/>
      <c r="XG118" s="33"/>
      <c r="XH118" s="33"/>
      <c r="XI118" s="33"/>
      <c r="XJ118" s="33"/>
      <c r="XK118" s="33"/>
      <c r="XL118" s="33"/>
      <c r="XM118" s="33"/>
      <c r="XN118" s="33"/>
      <c r="XO118" s="33"/>
      <c r="XP118" s="33"/>
      <c r="XQ118" s="33"/>
      <c r="XR118" s="33"/>
      <c r="XS118" s="33"/>
      <c r="XT118" s="33"/>
      <c r="XU118" s="33"/>
      <c r="XV118" s="33"/>
      <c r="XW118" s="33"/>
      <c r="XX118" s="33"/>
      <c r="XY118" s="33"/>
      <c r="XZ118" s="33"/>
      <c r="YA118" s="33"/>
      <c r="YB118" s="33"/>
      <c r="YC118" s="33"/>
      <c r="YD118" s="33"/>
      <c r="YE118" s="33"/>
      <c r="YF118" s="33"/>
      <c r="YG118" s="33"/>
      <c r="YH118" s="33"/>
      <c r="YI118" s="33"/>
      <c r="YJ118" s="33"/>
      <c r="YK118" s="33"/>
      <c r="YL118" s="33"/>
      <c r="YM118" s="33"/>
      <c r="YN118" s="33"/>
      <c r="YO118" s="33"/>
      <c r="YP118" s="33"/>
      <c r="YQ118" s="33"/>
      <c r="YR118" s="33"/>
      <c r="YS118" s="33"/>
      <c r="YT118" s="33"/>
      <c r="YU118" s="33"/>
      <c r="YV118" s="33"/>
      <c r="YW118" s="33"/>
      <c r="YX118" s="33"/>
      <c r="YY118" s="33"/>
      <c r="YZ118" s="33"/>
      <c r="ZA118" s="33"/>
      <c r="ZB118" s="33"/>
      <c r="ZC118" s="33"/>
      <c r="ZD118" s="33"/>
      <c r="ZE118" s="33"/>
      <c r="ZF118" s="33"/>
      <c r="ZG118" s="33"/>
      <c r="ZH118" s="33"/>
      <c r="ZI118" s="33"/>
      <c r="ZJ118" s="33"/>
      <c r="ZK118" s="33"/>
      <c r="ZL118" s="33"/>
      <c r="ZM118" s="33"/>
      <c r="ZN118" s="33"/>
      <c r="ZO118" s="33"/>
      <c r="ZP118" s="33"/>
      <c r="ZQ118" s="33"/>
      <c r="ZR118" s="33"/>
      <c r="ZS118" s="33"/>
      <c r="ZT118" s="33"/>
      <c r="ZU118" s="33"/>
      <c r="ZV118" s="33"/>
      <c r="ZW118" s="33"/>
      <c r="ZX118" s="33"/>
      <c r="ZY118" s="33"/>
      <c r="ZZ118" s="33"/>
      <c r="AAA118" s="33"/>
      <c r="AAB118" s="33"/>
      <c r="AAC118" s="33"/>
      <c r="AAD118" s="33"/>
      <c r="AAE118" s="33"/>
      <c r="AAF118" s="33"/>
      <c r="AAG118" s="33"/>
      <c r="AAH118" s="33"/>
      <c r="AAI118" s="33"/>
      <c r="AAJ118" s="33"/>
      <c r="AAK118" s="33"/>
      <c r="AAL118" s="33"/>
      <c r="AAM118" s="33"/>
      <c r="AAN118" s="33"/>
      <c r="AAO118" s="33"/>
      <c r="AAP118" s="33"/>
      <c r="AAQ118" s="33"/>
      <c r="AAR118" s="33"/>
      <c r="AAS118" s="33"/>
      <c r="AAT118" s="33"/>
      <c r="AAU118" s="33"/>
      <c r="AAV118" s="33"/>
      <c r="AAW118" s="33"/>
      <c r="AAX118" s="33"/>
      <c r="AAY118" s="33"/>
      <c r="AAZ118" s="33"/>
      <c r="ABA118" s="33"/>
      <c r="ABB118" s="33"/>
      <c r="ABC118" s="33"/>
      <c r="ABD118" s="33"/>
      <c r="ABE118" s="33"/>
      <c r="ABF118" s="33"/>
      <c r="ABG118" s="33"/>
      <c r="ABH118" s="33"/>
      <c r="ABI118" s="33"/>
      <c r="ABJ118" s="33"/>
      <c r="ABK118" s="33"/>
      <c r="ABL118" s="33"/>
      <c r="ABM118" s="33"/>
      <c r="ABN118" s="33"/>
      <c r="ABO118" s="33"/>
      <c r="ABP118" s="33"/>
      <c r="ABQ118" s="33"/>
      <c r="ABR118" s="33"/>
      <c r="ABS118" s="33"/>
      <c r="ABT118" s="33"/>
      <c r="ABU118" s="33"/>
      <c r="ABV118" s="33"/>
      <c r="ABW118" s="33"/>
      <c r="ABX118" s="33"/>
      <c r="ABY118" s="33"/>
      <c r="ABZ118" s="33"/>
      <c r="ACA118" s="33"/>
      <c r="ACB118" s="33"/>
      <c r="ACC118" s="33"/>
      <c r="ACD118" s="33"/>
      <c r="ACE118" s="33"/>
      <c r="ACF118" s="33"/>
      <c r="ACG118" s="33"/>
      <c r="ACH118" s="33"/>
      <c r="ACI118" s="33"/>
      <c r="ACJ118" s="33"/>
      <c r="ACK118" s="33"/>
      <c r="ACL118" s="33"/>
      <c r="ACM118" s="33"/>
      <c r="ACN118" s="33"/>
      <c r="ACO118" s="33"/>
      <c r="ACP118" s="33"/>
      <c r="ACQ118" s="33"/>
      <c r="ACR118" s="33"/>
      <c r="ACS118" s="33"/>
      <c r="ACT118" s="33"/>
      <c r="ACU118" s="33"/>
      <c r="ACV118" s="33"/>
      <c r="ACW118" s="33"/>
      <c r="ACX118" s="33"/>
      <c r="ACY118" s="33"/>
      <c r="ACZ118" s="33"/>
      <c r="ADA118" s="33"/>
      <c r="ADB118" s="33"/>
      <c r="ADC118" s="33"/>
      <c r="ADD118" s="33"/>
      <c r="ADE118" s="33"/>
      <c r="ADF118" s="33"/>
      <c r="ADG118" s="33"/>
      <c r="ADH118" s="33"/>
      <c r="ADI118" s="33"/>
      <c r="ADJ118" s="33"/>
      <c r="ADK118" s="33"/>
      <c r="ADL118" s="33"/>
      <c r="ADM118" s="33"/>
      <c r="ADN118" s="33"/>
      <c r="ADO118" s="33"/>
      <c r="ADP118" s="33"/>
      <c r="ADQ118" s="33"/>
      <c r="ADR118" s="33"/>
      <c r="ADS118" s="33"/>
      <c r="ADT118" s="33"/>
      <c r="ADU118" s="33"/>
      <c r="ADV118" s="33"/>
      <c r="ADW118" s="33"/>
      <c r="ADX118" s="33"/>
      <c r="ADY118" s="33"/>
      <c r="ADZ118" s="33"/>
      <c r="AEA118" s="33"/>
      <c r="AEB118" s="33"/>
      <c r="AEC118" s="33"/>
      <c r="AED118" s="33"/>
      <c r="AEE118" s="33"/>
      <c r="AEF118" s="33"/>
      <c r="AEG118" s="33"/>
      <c r="AEH118" s="33"/>
      <c r="AEI118" s="33"/>
      <c r="AEJ118" s="33"/>
      <c r="AEK118" s="33"/>
      <c r="AEL118" s="33"/>
      <c r="AEM118" s="33"/>
      <c r="AEN118" s="33"/>
      <c r="AEO118" s="33"/>
      <c r="AEP118" s="33"/>
      <c r="AEQ118" s="33"/>
      <c r="AER118" s="33"/>
      <c r="AES118" s="33"/>
      <c r="AET118" s="33"/>
      <c r="AEU118" s="33"/>
      <c r="AEV118" s="33"/>
      <c r="AEW118" s="33"/>
      <c r="AEX118" s="33"/>
      <c r="AEY118" s="33"/>
      <c r="AEZ118" s="33"/>
      <c r="AFA118" s="33"/>
      <c r="AFB118" s="33"/>
      <c r="AFC118" s="33"/>
      <c r="AFD118" s="33"/>
      <c r="AFE118" s="33"/>
      <c r="AFF118" s="33"/>
      <c r="AFG118" s="33"/>
      <c r="AFH118" s="33"/>
      <c r="AFI118" s="33"/>
      <c r="AFJ118" s="33"/>
      <c r="AFK118" s="33"/>
      <c r="AFL118" s="33"/>
      <c r="AFM118" s="33"/>
      <c r="AFN118" s="33"/>
      <c r="AFO118" s="33"/>
      <c r="AFP118" s="33"/>
      <c r="AFQ118" s="33"/>
      <c r="AFR118" s="33"/>
      <c r="AFS118" s="33"/>
      <c r="AFT118" s="33"/>
      <c r="AFU118" s="33"/>
      <c r="AFV118" s="33"/>
      <c r="AFW118" s="33"/>
      <c r="AFX118" s="33"/>
      <c r="AFY118" s="33"/>
      <c r="AFZ118" s="33"/>
      <c r="AGA118" s="33"/>
      <c r="AGB118" s="33"/>
      <c r="AGC118" s="33"/>
      <c r="AGD118" s="33"/>
      <c r="AGE118" s="33"/>
      <c r="AGF118" s="33"/>
      <c r="AGG118" s="33"/>
      <c r="AGH118" s="33"/>
      <c r="AGI118" s="33"/>
      <c r="AGJ118" s="33"/>
      <c r="AGK118" s="33"/>
      <c r="AGL118" s="33"/>
      <c r="AGM118" s="33"/>
      <c r="AGN118" s="33"/>
      <c r="AGO118" s="33"/>
      <c r="AGP118" s="33"/>
      <c r="AGQ118" s="33"/>
      <c r="AGR118" s="33"/>
      <c r="AGS118" s="33"/>
      <c r="AGT118" s="33"/>
      <c r="AGU118" s="33"/>
      <c r="AGV118" s="33"/>
      <c r="AGW118" s="33"/>
      <c r="AGX118" s="33"/>
      <c r="AGY118" s="33"/>
      <c r="AGZ118" s="33"/>
      <c r="AHA118" s="33"/>
      <c r="AHB118" s="33"/>
      <c r="AHC118" s="33"/>
      <c r="AHD118" s="33"/>
      <c r="AHE118" s="33"/>
      <c r="AHF118" s="33"/>
      <c r="AHG118" s="33"/>
      <c r="AHH118" s="33"/>
      <c r="AHI118" s="33"/>
      <c r="AHJ118" s="33"/>
      <c r="AHK118" s="33"/>
      <c r="AHL118" s="33"/>
      <c r="AHM118" s="33"/>
      <c r="AHN118" s="33"/>
      <c r="AHO118" s="33"/>
      <c r="AHP118" s="33"/>
      <c r="AHQ118" s="33"/>
      <c r="AHR118" s="33"/>
      <c r="AHS118" s="33"/>
      <c r="AHT118" s="33"/>
      <c r="AHU118" s="33"/>
      <c r="AHV118" s="33"/>
      <c r="AHW118" s="33"/>
      <c r="AHX118" s="33"/>
      <c r="AHY118" s="33"/>
      <c r="AHZ118" s="33"/>
      <c r="AIA118" s="33"/>
      <c r="AIB118" s="33"/>
      <c r="AIC118" s="33"/>
      <c r="AID118" s="33"/>
      <c r="AIE118" s="33"/>
      <c r="AIF118" s="33"/>
      <c r="AIG118" s="33"/>
      <c r="AIH118" s="33"/>
      <c r="AII118" s="33"/>
      <c r="AIJ118" s="33"/>
      <c r="AIK118" s="33"/>
      <c r="AIL118" s="33"/>
      <c r="AIM118" s="33"/>
      <c r="AIN118" s="33"/>
      <c r="AIO118" s="33"/>
      <c r="AIP118" s="33"/>
      <c r="AIQ118" s="33"/>
      <c r="AIR118" s="33"/>
      <c r="AIS118" s="33"/>
      <c r="AIT118" s="33"/>
      <c r="AIU118" s="33"/>
      <c r="AIV118" s="33"/>
      <c r="AIW118" s="33"/>
      <c r="AIX118" s="33"/>
      <c r="AIY118" s="33"/>
      <c r="AIZ118" s="33"/>
      <c r="AJA118" s="33"/>
      <c r="AJB118" s="33"/>
      <c r="AJC118" s="33"/>
      <c r="AJD118" s="33"/>
      <c r="AJE118" s="33"/>
      <c r="AJF118" s="33"/>
      <c r="AJG118" s="33"/>
      <c r="AJH118" s="33"/>
      <c r="AJI118" s="33"/>
      <c r="AJJ118" s="33"/>
      <c r="AJK118" s="33"/>
      <c r="AJL118" s="33"/>
      <c r="AJM118" s="33"/>
      <c r="AJN118" s="33"/>
      <c r="AJO118" s="33"/>
      <c r="AJP118" s="33"/>
      <c r="AJQ118" s="33"/>
      <c r="AJR118" s="33"/>
      <c r="AJS118" s="33"/>
      <c r="AJT118" s="33"/>
      <c r="AJU118" s="33"/>
      <c r="AJV118" s="33"/>
      <c r="AJW118" s="33"/>
      <c r="AJX118" s="33"/>
      <c r="AJY118" s="33"/>
      <c r="AJZ118" s="33"/>
      <c r="AKA118" s="33"/>
      <c r="AKB118" s="33"/>
      <c r="AKC118" s="33"/>
      <c r="AKD118" s="33"/>
      <c r="AKE118" s="33"/>
      <c r="AKF118" s="33"/>
      <c r="AKG118" s="33"/>
      <c r="AKH118" s="33"/>
      <c r="AKI118" s="33"/>
      <c r="AKJ118" s="33"/>
      <c r="AKK118" s="33"/>
      <c r="AKL118" s="33"/>
      <c r="AKM118" s="33"/>
      <c r="AKN118" s="33"/>
      <c r="AKO118" s="33"/>
      <c r="AKP118" s="33"/>
      <c r="AKQ118" s="33"/>
      <c r="AKR118" s="33"/>
      <c r="AKS118" s="33"/>
      <c r="AKT118" s="33"/>
      <c r="AKU118" s="33"/>
      <c r="AKV118" s="33"/>
      <c r="AKW118" s="33"/>
      <c r="AKX118" s="33"/>
      <c r="AKY118" s="33"/>
      <c r="AKZ118" s="33"/>
      <c r="ALA118" s="33"/>
      <c r="ALB118" s="33"/>
      <c r="ALC118" s="33"/>
      <c r="ALD118" s="33"/>
      <c r="ALE118" s="33"/>
      <c r="ALF118" s="33"/>
      <c r="ALG118" s="33"/>
      <c r="ALH118" s="33"/>
      <c r="ALI118" s="33"/>
      <c r="ALJ118" s="33"/>
      <c r="ALK118" s="33"/>
      <c r="ALL118" s="33"/>
      <c r="ALM118" s="33"/>
      <c r="ALN118" s="33"/>
      <c r="ALO118" s="33"/>
      <c r="ALP118" s="33"/>
      <c r="ALQ118" s="33"/>
      <c r="ALR118" s="33"/>
      <c r="ALS118" s="33"/>
      <c r="ALT118" s="33"/>
      <c r="ALU118" s="33"/>
      <c r="ALV118" s="33"/>
      <c r="ALW118" s="33"/>
      <c r="ALX118" s="33"/>
      <c r="ALY118" s="33"/>
      <c r="ALZ118" s="33"/>
      <c r="AMA118" s="33"/>
      <c r="AMB118" s="33"/>
      <c r="AMC118" s="33"/>
      <c r="AMD118" s="33"/>
      <c r="AME118" s="33"/>
      <c r="AMF118" s="33"/>
      <c r="AMG118" s="33"/>
      <c r="AMH118" s="33"/>
      <c r="AMI118" s="33"/>
      <c r="AMJ118" s="33"/>
      <c r="AMK118" s="33"/>
    </row>
    <row r="119" spans="1:1025" s="31" customFormat="1" ht="33.75" customHeight="1">
      <c r="A119" s="172" t="s">
        <v>323</v>
      </c>
      <c r="B119" s="54">
        <f>G48</f>
        <v>3954.3900000000003</v>
      </c>
      <c r="C119" s="172" t="s">
        <v>300</v>
      </c>
      <c r="D119" s="55">
        <f>G103-G82-G86</f>
        <v>2081.2200000000003</v>
      </c>
      <c r="E119" s="165" t="s">
        <v>122</v>
      </c>
      <c r="F119" s="55">
        <f>G114</f>
        <v>207.63</v>
      </c>
      <c r="G119" s="56">
        <f>B119+D119+F119</f>
        <v>6243.2400000000007</v>
      </c>
      <c r="H119" s="36"/>
      <c r="I119" s="1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/>
      <c r="IW119" s="33"/>
      <c r="IX119" s="33"/>
      <c r="IY119" s="33"/>
      <c r="IZ119" s="33"/>
      <c r="JA119" s="33"/>
      <c r="JB119" s="33"/>
      <c r="JC119" s="33"/>
      <c r="JD119" s="33"/>
      <c r="JE119" s="33"/>
      <c r="JF119" s="33"/>
      <c r="JG119" s="33"/>
      <c r="JH119" s="33"/>
      <c r="JI119" s="33"/>
      <c r="JJ119" s="33"/>
      <c r="JK119" s="33"/>
      <c r="JL119" s="33"/>
      <c r="JM119" s="33"/>
      <c r="JN119" s="33"/>
      <c r="JO119" s="33"/>
      <c r="JP119" s="33"/>
      <c r="JQ119" s="33"/>
      <c r="JR119" s="33"/>
      <c r="JS119" s="33"/>
      <c r="JT119" s="33"/>
      <c r="JU119" s="33"/>
      <c r="JV119" s="33"/>
      <c r="JW119" s="33"/>
      <c r="JX119" s="33"/>
      <c r="JY119" s="33"/>
      <c r="JZ119" s="33"/>
      <c r="KA119" s="33"/>
      <c r="KB119" s="33"/>
      <c r="KC119" s="33"/>
      <c r="KD119" s="33"/>
      <c r="KE119" s="33"/>
      <c r="KF119" s="33"/>
      <c r="KG119" s="33"/>
      <c r="KH119" s="33"/>
      <c r="KI119" s="33"/>
      <c r="KJ119" s="33"/>
      <c r="KK119" s="33"/>
      <c r="KL119" s="33"/>
      <c r="KM119" s="33"/>
      <c r="KN119" s="33"/>
      <c r="KO119" s="33"/>
      <c r="KP119" s="33"/>
      <c r="KQ119" s="33"/>
      <c r="KR119" s="33"/>
      <c r="KS119" s="33"/>
      <c r="KT119" s="33"/>
      <c r="KU119" s="33"/>
      <c r="KV119" s="33"/>
      <c r="KW119" s="33"/>
      <c r="KX119" s="33"/>
      <c r="KY119" s="33"/>
      <c r="KZ119" s="33"/>
      <c r="LA119" s="33"/>
      <c r="LB119" s="33"/>
      <c r="LC119" s="33"/>
      <c r="LD119" s="33"/>
      <c r="LE119" s="33"/>
      <c r="LF119" s="33"/>
      <c r="LG119" s="33"/>
      <c r="LH119" s="33"/>
      <c r="LI119" s="33"/>
      <c r="LJ119" s="33"/>
      <c r="LK119" s="33"/>
      <c r="LL119" s="33"/>
      <c r="LM119" s="33"/>
      <c r="LN119" s="33"/>
      <c r="LO119" s="33"/>
      <c r="LP119" s="33"/>
      <c r="LQ119" s="33"/>
      <c r="LR119" s="33"/>
      <c r="LS119" s="33"/>
      <c r="LT119" s="33"/>
      <c r="LU119" s="33"/>
      <c r="LV119" s="33"/>
      <c r="LW119" s="33"/>
      <c r="LX119" s="33"/>
      <c r="LY119" s="33"/>
      <c r="LZ119" s="33"/>
      <c r="MA119" s="33"/>
      <c r="MB119" s="33"/>
      <c r="MC119" s="33"/>
      <c r="MD119" s="33"/>
      <c r="ME119" s="33"/>
      <c r="MF119" s="33"/>
      <c r="MG119" s="33"/>
      <c r="MH119" s="33"/>
      <c r="MI119" s="33"/>
      <c r="MJ119" s="33"/>
      <c r="MK119" s="33"/>
      <c r="ML119" s="33"/>
      <c r="MM119" s="33"/>
      <c r="MN119" s="33"/>
      <c r="MO119" s="33"/>
      <c r="MP119" s="33"/>
      <c r="MQ119" s="33"/>
      <c r="MR119" s="33"/>
      <c r="MS119" s="33"/>
      <c r="MT119" s="33"/>
      <c r="MU119" s="33"/>
      <c r="MV119" s="33"/>
      <c r="MW119" s="33"/>
      <c r="MX119" s="33"/>
      <c r="MY119" s="33"/>
      <c r="MZ119" s="33"/>
      <c r="NA119" s="33"/>
      <c r="NB119" s="33"/>
      <c r="NC119" s="33"/>
      <c r="ND119" s="33"/>
      <c r="NE119" s="33"/>
      <c r="NF119" s="33"/>
      <c r="NG119" s="33"/>
      <c r="NH119" s="33"/>
      <c r="NI119" s="33"/>
      <c r="NJ119" s="33"/>
      <c r="NK119" s="33"/>
      <c r="NL119" s="33"/>
      <c r="NM119" s="33"/>
      <c r="NN119" s="33"/>
      <c r="NO119" s="33"/>
      <c r="NP119" s="33"/>
      <c r="NQ119" s="33"/>
      <c r="NR119" s="33"/>
      <c r="NS119" s="33"/>
      <c r="NT119" s="33"/>
      <c r="NU119" s="33"/>
      <c r="NV119" s="33"/>
      <c r="NW119" s="33"/>
      <c r="NX119" s="33"/>
      <c r="NY119" s="33"/>
      <c r="NZ119" s="33"/>
      <c r="OA119" s="33"/>
      <c r="OB119" s="33"/>
      <c r="OC119" s="33"/>
      <c r="OD119" s="33"/>
      <c r="OE119" s="33"/>
      <c r="OF119" s="33"/>
      <c r="OG119" s="33"/>
      <c r="OH119" s="33"/>
      <c r="OI119" s="33"/>
      <c r="OJ119" s="33"/>
      <c r="OK119" s="33"/>
      <c r="OL119" s="33"/>
      <c r="OM119" s="33"/>
      <c r="ON119" s="33"/>
      <c r="OO119" s="33"/>
      <c r="OP119" s="33"/>
      <c r="OQ119" s="33"/>
      <c r="OR119" s="33"/>
      <c r="OS119" s="33"/>
      <c r="OT119" s="33"/>
      <c r="OU119" s="33"/>
      <c r="OV119" s="33"/>
      <c r="OW119" s="33"/>
      <c r="OX119" s="33"/>
      <c r="OY119" s="33"/>
      <c r="OZ119" s="33"/>
      <c r="PA119" s="33"/>
      <c r="PB119" s="33"/>
      <c r="PC119" s="33"/>
      <c r="PD119" s="33"/>
      <c r="PE119" s="33"/>
      <c r="PF119" s="33"/>
      <c r="PG119" s="33"/>
      <c r="PH119" s="33"/>
      <c r="PI119" s="33"/>
      <c r="PJ119" s="33"/>
      <c r="PK119" s="33"/>
      <c r="PL119" s="33"/>
      <c r="PM119" s="33"/>
      <c r="PN119" s="33"/>
      <c r="PO119" s="33"/>
      <c r="PP119" s="33"/>
      <c r="PQ119" s="33"/>
      <c r="PR119" s="33"/>
      <c r="PS119" s="33"/>
      <c r="PT119" s="33"/>
      <c r="PU119" s="33"/>
      <c r="PV119" s="33"/>
      <c r="PW119" s="33"/>
      <c r="PX119" s="33"/>
      <c r="PY119" s="33"/>
      <c r="PZ119" s="33"/>
      <c r="QA119" s="33"/>
      <c r="QB119" s="33"/>
      <c r="QC119" s="33"/>
      <c r="QD119" s="33"/>
      <c r="QE119" s="33"/>
      <c r="QF119" s="33"/>
      <c r="QG119" s="33"/>
      <c r="QH119" s="33"/>
      <c r="QI119" s="33"/>
      <c r="QJ119" s="33"/>
      <c r="QK119" s="33"/>
      <c r="QL119" s="33"/>
      <c r="QM119" s="33"/>
      <c r="QN119" s="33"/>
      <c r="QO119" s="33"/>
      <c r="QP119" s="33"/>
      <c r="QQ119" s="33"/>
      <c r="QR119" s="33"/>
      <c r="QS119" s="33"/>
      <c r="QT119" s="33"/>
      <c r="QU119" s="33"/>
      <c r="QV119" s="33"/>
      <c r="QW119" s="33"/>
      <c r="QX119" s="33"/>
      <c r="QY119" s="33"/>
      <c r="QZ119" s="33"/>
      <c r="RA119" s="33"/>
      <c r="RB119" s="33"/>
      <c r="RC119" s="33"/>
      <c r="RD119" s="33"/>
      <c r="RE119" s="33"/>
      <c r="RF119" s="33"/>
      <c r="RG119" s="33"/>
      <c r="RH119" s="33"/>
      <c r="RI119" s="33"/>
      <c r="RJ119" s="33"/>
      <c r="RK119" s="33"/>
      <c r="RL119" s="33"/>
      <c r="RM119" s="33"/>
      <c r="RN119" s="33"/>
      <c r="RO119" s="33"/>
      <c r="RP119" s="33"/>
      <c r="RQ119" s="33"/>
      <c r="RR119" s="33"/>
      <c r="RS119" s="33"/>
      <c r="RT119" s="33"/>
      <c r="RU119" s="33"/>
      <c r="RV119" s="33"/>
      <c r="RW119" s="33"/>
      <c r="RX119" s="33"/>
      <c r="RY119" s="33"/>
      <c r="RZ119" s="33"/>
      <c r="SA119" s="33"/>
      <c r="SB119" s="33"/>
      <c r="SC119" s="33"/>
      <c r="SD119" s="33"/>
      <c r="SE119" s="33"/>
      <c r="SF119" s="33"/>
      <c r="SG119" s="33"/>
      <c r="SH119" s="33"/>
      <c r="SI119" s="33"/>
      <c r="SJ119" s="33"/>
      <c r="SK119" s="33"/>
      <c r="SL119" s="33"/>
      <c r="SM119" s="33"/>
      <c r="SN119" s="33"/>
      <c r="SO119" s="33"/>
      <c r="SP119" s="33"/>
      <c r="SQ119" s="33"/>
      <c r="SR119" s="33"/>
      <c r="SS119" s="33"/>
      <c r="ST119" s="33"/>
      <c r="SU119" s="33"/>
      <c r="SV119" s="33"/>
      <c r="SW119" s="33"/>
      <c r="SX119" s="33"/>
      <c r="SY119" s="33"/>
      <c r="SZ119" s="33"/>
      <c r="TA119" s="33"/>
      <c r="TB119" s="33"/>
      <c r="TC119" s="33"/>
      <c r="TD119" s="33"/>
      <c r="TE119" s="33"/>
      <c r="TF119" s="33"/>
      <c r="TG119" s="33"/>
      <c r="TH119" s="33"/>
      <c r="TI119" s="33"/>
      <c r="TJ119" s="33"/>
      <c r="TK119" s="33"/>
      <c r="TL119" s="33"/>
      <c r="TM119" s="33"/>
      <c r="TN119" s="33"/>
      <c r="TO119" s="33"/>
      <c r="TP119" s="33"/>
      <c r="TQ119" s="33"/>
      <c r="TR119" s="33"/>
      <c r="TS119" s="33"/>
      <c r="TT119" s="33"/>
      <c r="TU119" s="33"/>
      <c r="TV119" s="33"/>
      <c r="TW119" s="33"/>
      <c r="TX119" s="33"/>
      <c r="TY119" s="33"/>
      <c r="TZ119" s="33"/>
      <c r="UA119" s="33"/>
      <c r="UB119" s="33"/>
      <c r="UC119" s="33"/>
      <c r="UD119" s="33"/>
      <c r="UE119" s="33"/>
      <c r="UF119" s="33"/>
      <c r="UG119" s="33"/>
      <c r="UH119" s="33"/>
      <c r="UI119" s="33"/>
      <c r="UJ119" s="33"/>
      <c r="UK119" s="33"/>
      <c r="UL119" s="33"/>
      <c r="UM119" s="33"/>
      <c r="UN119" s="33"/>
      <c r="UO119" s="33"/>
      <c r="UP119" s="33"/>
      <c r="UQ119" s="33"/>
      <c r="UR119" s="33"/>
      <c r="US119" s="33"/>
      <c r="UT119" s="33"/>
      <c r="UU119" s="33"/>
      <c r="UV119" s="33"/>
      <c r="UW119" s="33"/>
      <c r="UX119" s="33"/>
      <c r="UY119" s="33"/>
      <c r="UZ119" s="33"/>
      <c r="VA119" s="33"/>
      <c r="VB119" s="33"/>
      <c r="VC119" s="33"/>
      <c r="VD119" s="33"/>
      <c r="VE119" s="33"/>
      <c r="VF119" s="33"/>
      <c r="VG119" s="33"/>
      <c r="VH119" s="33"/>
      <c r="VI119" s="33"/>
      <c r="VJ119" s="33"/>
      <c r="VK119" s="33"/>
      <c r="VL119" s="33"/>
      <c r="VM119" s="33"/>
      <c r="VN119" s="33"/>
      <c r="VO119" s="33"/>
      <c r="VP119" s="33"/>
      <c r="VQ119" s="33"/>
      <c r="VR119" s="33"/>
      <c r="VS119" s="33"/>
      <c r="VT119" s="33"/>
      <c r="VU119" s="33"/>
      <c r="VV119" s="33"/>
      <c r="VW119" s="33"/>
      <c r="VX119" s="33"/>
      <c r="VY119" s="33"/>
      <c r="VZ119" s="33"/>
      <c r="WA119" s="33"/>
      <c r="WB119" s="33"/>
      <c r="WC119" s="33"/>
      <c r="WD119" s="33"/>
      <c r="WE119" s="33"/>
      <c r="WF119" s="33"/>
      <c r="WG119" s="33"/>
      <c r="WH119" s="33"/>
      <c r="WI119" s="33"/>
      <c r="WJ119" s="33"/>
      <c r="WK119" s="33"/>
      <c r="WL119" s="33"/>
      <c r="WM119" s="33"/>
      <c r="WN119" s="33"/>
      <c r="WO119" s="33"/>
      <c r="WP119" s="33"/>
      <c r="WQ119" s="33"/>
      <c r="WR119" s="33"/>
      <c r="WS119" s="33"/>
      <c r="WT119" s="33"/>
      <c r="WU119" s="33"/>
      <c r="WV119" s="33"/>
      <c r="WW119" s="33"/>
      <c r="WX119" s="33"/>
      <c r="WY119" s="33"/>
      <c r="WZ119" s="33"/>
      <c r="XA119" s="33"/>
      <c r="XB119" s="33"/>
      <c r="XC119" s="33"/>
      <c r="XD119" s="33"/>
      <c r="XE119" s="33"/>
      <c r="XF119" s="33"/>
      <c r="XG119" s="33"/>
      <c r="XH119" s="33"/>
      <c r="XI119" s="33"/>
      <c r="XJ119" s="33"/>
      <c r="XK119" s="33"/>
      <c r="XL119" s="33"/>
      <c r="XM119" s="33"/>
      <c r="XN119" s="33"/>
      <c r="XO119" s="33"/>
      <c r="XP119" s="33"/>
      <c r="XQ119" s="33"/>
      <c r="XR119" s="33"/>
      <c r="XS119" s="33"/>
      <c r="XT119" s="33"/>
      <c r="XU119" s="33"/>
      <c r="XV119" s="33"/>
      <c r="XW119" s="33"/>
      <c r="XX119" s="33"/>
      <c r="XY119" s="33"/>
      <c r="XZ119" s="33"/>
      <c r="YA119" s="33"/>
      <c r="YB119" s="33"/>
      <c r="YC119" s="33"/>
      <c r="YD119" s="33"/>
      <c r="YE119" s="33"/>
      <c r="YF119" s="33"/>
      <c r="YG119" s="33"/>
      <c r="YH119" s="33"/>
      <c r="YI119" s="33"/>
      <c r="YJ119" s="33"/>
      <c r="YK119" s="33"/>
      <c r="YL119" s="33"/>
      <c r="YM119" s="33"/>
      <c r="YN119" s="33"/>
      <c r="YO119" s="33"/>
      <c r="YP119" s="33"/>
      <c r="YQ119" s="33"/>
      <c r="YR119" s="33"/>
      <c r="YS119" s="33"/>
      <c r="YT119" s="33"/>
      <c r="YU119" s="33"/>
      <c r="YV119" s="33"/>
      <c r="YW119" s="33"/>
      <c r="YX119" s="33"/>
      <c r="YY119" s="33"/>
      <c r="YZ119" s="33"/>
      <c r="ZA119" s="33"/>
      <c r="ZB119" s="33"/>
      <c r="ZC119" s="33"/>
      <c r="ZD119" s="33"/>
      <c r="ZE119" s="33"/>
      <c r="ZF119" s="33"/>
      <c r="ZG119" s="33"/>
      <c r="ZH119" s="33"/>
      <c r="ZI119" s="33"/>
      <c r="ZJ119" s="33"/>
      <c r="ZK119" s="33"/>
      <c r="ZL119" s="33"/>
      <c r="ZM119" s="33"/>
      <c r="ZN119" s="33"/>
      <c r="ZO119" s="33"/>
      <c r="ZP119" s="33"/>
      <c r="ZQ119" s="33"/>
      <c r="ZR119" s="33"/>
      <c r="ZS119" s="33"/>
      <c r="ZT119" s="33"/>
      <c r="ZU119" s="33"/>
      <c r="ZV119" s="33"/>
      <c r="ZW119" s="33"/>
      <c r="ZX119" s="33"/>
      <c r="ZY119" s="33"/>
      <c r="ZZ119" s="33"/>
      <c r="AAA119" s="33"/>
      <c r="AAB119" s="33"/>
      <c r="AAC119" s="33"/>
      <c r="AAD119" s="33"/>
      <c r="AAE119" s="33"/>
      <c r="AAF119" s="33"/>
      <c r="AAG119" s="33"/>
      <c r="AAH119" s="33"/>
      <c r="AAI119" s="33"/>
      <c r="AAJ119" s="33"/>
      <c r="AAK119" s="33"/>
      <c r="AAL119" s="33"/>
      <c r="AAM119" s="33"/>
      <c r="AAN119" s="33"/>
      <c r="AAO119" s="33"/>
      <c r="AAP119" s="33"/>
      <c r="AAQ119" s="33"/>
      <c r="AAR119" s="33"/>
      <c r="AAS119" s="33"/>
      <c r="AAT119" s="33"/>
      <c r="AAU119" s="33"/>
      <c r="AAV119" s="33"/>
      <c r="AAW119" s="33"/>
      <c r="AAX119" s="33"/>
      <c r="AAY119" s="33"/>
      <c r="AAZ119" s="33"/>
      <c r="ABA119" s="33"/>
      <c r="ABB119" s="33"/>
      <c r="ABC119" s="33"/>
      <c r="ABD119" s="33"/>
      <c r="ABE119" s="33"/>
      <c r="ABF119" s="33"/>
      <c r="ABG119" s="33"/>
      <c r="ABH119" s="33"/>
      <c r="ABI119" s="33"/>
      <c r="ABJ119" s="33"/>
      <c r="ABK119" s="33"/>
      <c r="ABL119" s="33"/>
      <c r="ABM119" s="33"/>
      <c r="ABN119" s="33"/>
      <c r="ABO119" s="33"/>
      <c r="ABP119" s="33"/>
      <c r="ABQ119" s="33"/>
      <c r="ABR119" s="33"/>
      <c r="ABS119" s="33"/>
      <c r="ABT119" s="33"/>
      <c r="ABU119" s="33"/>
      <c r="ABV119" s="33"/>
      <c r="ABW119" s="33"/>
      <c r="ABX119" s="33"/>
      <c r="ABY119" s="33"/>
      <c r="ABZ119" s="33"/>
      <c r="ACA119" s="33"/>
      <c r="ACB119" s="33"/>
      <c r="ACC119" s="33"/>
      <c r="ACD119" s="33"/>
      <c r="ACE119" s="33"/>
      <c r="ACF119" s="33"/>
      <c r="ACG119" s="33"/>
      <c r="ACH119" s="33"/>
      <c r="ACI119" s="33"/>
      <c r="ACJ119" s="33"/>
      <c r="ACK119" s="33"/>
      <c r="ACL119" s="33"/>
      <c r="ACM119" s="33"/>
      <c r="ACN119" s="33"/>
      <c r="ACO119" s="33"/>
      <c r="ACP119" s="33"/>
      <c r="ACQ119" s="33"/>
      <c r="ACR119" s="33"/>
      <c r="ACS119" s="33"/>
      <c r="ACT119" s="33"/>
      <c r="ACU119" s="33"/>
      <c r="ACV119" s="33"/>
      <c r="ACW119" s="33"/>
      <c r="ACX119" s="33"/>
      <c r="ACY119" s="33"/>
      <c r="ACZ119" s="33"/>
      <c r="ADA119" s="33"/>
      <c r="ADB119" s="33"/>
      <c r="ADC119" s="33"/>
      <c r="ADD119" s="33"/>
      <c r="ADE119" s="33"/>
      <c r="ADF119" s="33"/>
      <c r="ADG119" s="33"/>
      <c r="ADH119" s="33"/>
      <c r="ADI119" s="33"/>
      <c r="ADJ119" s="33"/>
      <c r="ADK119" s="33"/>
      <c r="ADL119" s="33"/>
      <c r="ADM119" s="33"/>
      <c r="ADN119" s="33"/>
      <c r="ADO119" s="33"/>
      <c r="ADP119" s="33"/>
      <c r="ADQ119" s="33"/>
      <c r="ADR119" s="33"/>
      <c r="ADS119" s="33"/>
      <c r="ADT119" s="33"/>
      <c r="ADU119" s="33"/>
      <c r="ADV119" s="33"/>
      <c r="ADW119" s="33"/>
      <c r="ADX119" s="33"/>
      <c r="ADY119" s="33"/>
      <c r="ADZ119" s="33"/>
      <c r="AEA119" s="33"/>
      <c r="AEB119" s="33"/>
      <c r="AEC119" s="33"/>
      <c r="AED119" s="33"/>
      <c r="AEE119" s="33"/>
      <c r="AEF119" s="33"/>
      <c r="AEG119" s="33"/>
      <c r="AEH119" s="33"/>
      <c r="AEI119" s="33"/>
      <c r="AEJ119" s="33"/>
      <c r="AEK119" s="33"/>
      <c r="AEL119" s="33"/>
      <c r="AEM119" s="33"/>
      <c r="AEN119" s="33"/>
      <c r="AEO119" s="33"/>
      <c r="AEP119" s="33"/>
      <c r="AEQ119" s="33"/>
      <c r="AER119" s="33"/>
      <c r="AES119" s="33"/>
      <c r="AET119" s="33"/>
      <c r="AEU119" s="33"/>
      <c r="AEV119" s="33"/>
      <c r="AEW119" s="33"/>
      <c r="AEX119" s="33"/>
      <c r="AEY119" s="33"/>
      <c r="AEZ119" s="33"/>
      <c r="AFA119" s="33"/>
      <c r="AFB119" s="33"/>
      <c r="AFC119" s="33"/>
      <c r="AFD119" s="33"/>
      <c r="AFE119" s="33"/>
      <c r="AFF119" s="33"/>
      <c r="AFG119" s="33"/>
      <c r="AFH119" s="33"/>
      <c r="AFI119" s="33"/>
      <c r="AFJ119" s="33"/>
      <c r="AFK119" s="33"/>
      <c r="AFL119" s="33"/>
      <c r="AFM119" s="33"/>
      <c r="AFN119" s="33"/>
      <c r="AFO119" s="33"/>
      <c r="AFP119" s="33"/>
      <c r="AFQ119" s="33"/>
      <c r="AFR119" s="33"/>
      <c r="AFS119" s="33"/>
      <c r="AFT119" s="33"/>
      <c r="AFU119" s="33"/>
      <c r="AFV119" s="33"/>
      <c r="AFW119" s="33"/>
      <c r="AFX119" s="33"/>
      <c r="AFY119" s="33"/>
      <c r="AFZ119" s="33"/>
      <c r="AGA119" s="33"/>
      <c r="AGB119" s="33"/>
      <c r="AGC119" s="33"/>
      <c r="AGD119" s="33"/>
      <c r="AGE119" s="33"/>
      <c r="AGF119" s="33"/>
      <c r="AGG119" s="33"/>
      <c r="AGH119" s="33"/>
      <c r="AGI119" s="33"/>
      <c r="AGJ119" s="33"/>
      <c r="AGK119" s="33"/>
      <c r="AGL119" s="33"/>
      <c r="AGM119" s="33"/>
      <c r="AGN119" s="33"/>
      <c r="AGO119" s="33"/>
      <c r="AGP119" s="33"/>
      <c r="AGQ119" s="33"/>
      <c r="AGR119" s="33"/>
      <c r="AGS119" s="33"/>
      <c r="AGT119" s="33"/>
      <c r="AGU119" s="33"/>
      <c r="AGV119" s="33"/>
      <c r="AGW119" s="33"/>
      <c r="AGX119" s="33"/>
      <c r="AGY119" s="33"/>
      <c r="AGZ119" s="33"/>
      <c r="AHA119" s="33"/>
      <c r="AHB119" s="33"/>
      <c r="AHC119" s="33"/>
      <c r="AHD119" s="33"/>
      <c r="AHE119" s="33"/>
      <c r="AHF119" s="33"/>
      <c r="AHG119" s="33"/>
      <c r="AHH119" s="33"/>
      <c r="AHI119" s="33"/>
      <c r="AHJ119" s="33"/>
      <c r="AHK119" s="33"/>
      <c r="AHL119" s="33"/>
      <c r="AHM119" s="33"/>
      <c r="AHN119" s="33"/>
      <c r="AHO119" s="33"/>
      <c r="AHP119" s="33"/>
      <c r="AHQ119" s="33"/>
      <c r="AHR119" s="33"/>
      <c r="AHS119" s="33"/>
      <c r="AHT119" s="33"/>
      <c r="AHU119" s="33"/>
      <c r="AHV119" s="33"/>
      <c r="AHW119" s="33"/>
      <c r="AHX119" s="33"/>
      <c r="AHY119" s="33"/>
      <c r="AHZ119" s="33"/>
      <c r="AIA119" s="33"/>
      <c r="AIB119" s="33"/>
      <c r="AIC119" s="33"/>
      <c r="AID119" s="33"/>
      <c r="AIE119" s="33"/>
      <c r="AIF119" s="33"/>
      <c r="AIG119" s="33"/>
      <c r="AIH119" s="33"/>
      <c r="AII119" s="33"/>
      <c r="AIJ119" s="33"/>
      <c r="AIK119" s="33"/>
      <c r="AIL119" s="33"/>
      <c r="AIM119" s="33"/>
      <c r="AIN119" s="33"/>
      <c r="AIO119" s="33"/>
      <c r="AIP119" s="33"/>
      <c r="AIQ119" s="33"/>
      <c r="AIR119" s="33"/>
      <c r="AIS119" s="33"/>
      <c r="AIT119" s="33"/>
      <c r="AIU119" s="33"/>
      <c r="AIV119" s="33"/>
      <c r="AIW119" s="33"/>
      <c r="AIX119" s="33"/>
      <c r="AIY119" s="33"/>
      <c r="AIZ119" s="33"/>
      <c r="AJA119" s="33"/>
      <c r="AJB119" s="33"/>
      <c r="AJC119" s="33"/>
      <c r="AJD119" s="33"/>
      <c r="AJE119" s="33"/>
      <c r="AJF119" s="33"/>
      <c r="AJG119" s="33"/>
      <c r="AJH119" s="33"/>
      <c r="AJI119" s="33"/>
      <c r="AJJ119" s="33"/>
      <c r="AJK119" s="33"/>
      <c r="AJL119" s="33"/>
      <c r="AJM119" s="33"/>
      <c r="AJN119" s="33"/>
      <c r="AJO119" s="33"/>
      <c r="AJP119" s="33"/>
      <c r="AJQ119" s="33"/>
      <c r="AJR119" s="33"/>
      <c r="AJS119" s="33"/>
      <c r="AJT119" s="33"/>
      <c r="AJU119" s="33"/>
      <c r="AJV119" s="33"/>
      <c r="AJW119" s="33"/>
      <c r="AJX119" s="33"/>
      <c r="AJY119" s="33"/>
      <c r="AJZ119" s="33"/>
      <c r="AKA119" s="33"/>
      <c r="AKB119" s="33"/>
      <c r="AKC119" s="33"/>
      <c r="AKD119" s="33"/>
      <c r="AKE119" s="33"/>
      <c r="AKF119" s="33"/>
      <c r="AKG119" s="33"/>
      <c r="AKH119" s="33"/>
      <c r="AKI119" s="33"/>
      <c r="AKJ119" s="33"/>
      <c r="AKK119" s="33"/>
      <c r="AKL119" s="33"/>
      <c r="AKM119" s="33"/>
      <c r="AKN119" s="33"/>
      <c r="AKO119" s="33"/>
      <c r="AKP119" s="33"/>
      <c r="AKQ119" s="33"/>
      <c r="AKR119" s="33"/>
      <c r="AKS119" s="33"/>
      <c r="AKT119" s="33"/>
      <c r="AKU119" s="33"/>
      <c r="AKV119" s="33"/>
      <c r="AKW119" s="33"/>
      <c r="AKX119" s="33"/>
      <c r="AKY119" s="33"/>
      <c r="AKZ119" s="33"/>
      <c r="ALA119" s="33"/>
      <c r="ALB119" s="33"/>
      <c r="ALC119" s="33"/>
      <c r="ALD119" s="33"/>
      <c r="ALE119" s="33"/>
      <c r="ALF119" s="33"/>
      <c r="ALG119" s="33"/>
      <c r="ALH119" s="33"/>
      <c r="ALI119" s="33"/>
      <c r="ALJ119" s="33"/>
      <c r="ALK119" s="33"/>
      <c r="ALL119" s="33"/>
      <c r="ALM119" s="33"/>
      <c r="ALN119" s="33"/>
      <c r="ALO119" s="33"/>
      <c r="ALP119" s="33"/>
      <c r="ALQ119" s="33"/>
      <c r="ALR119" s="33"/>
      <c r="ALS119" s="33"/>
      <c r="ALT119" s="33"/>
      <c r="ALU119" s="33"/>
      <c r="ALV119" s="33"/>
      <c r="ALW119" s="33"/>
      <c r="ALX119" s="33"/>
      <c r="ALY119" s="33"/>
      <c r="ALZ119" s="33"/>
      <c r="AMA119" s="33"/>
      <c r="AMB119" s="33"/>
      <c r="AMC119" s="33"/>
      <c r="AMD119" s="33"/>
      <c r="AME119" s="33"/>
      <c r="AMF119" s="33"/>
      <c r="AMG119" s="33"/>
      <c r="AMH119" s="33"/>
      <c r="AMI119" s="33"/>
      <c r="AMJ119" s="33"/>
      <c r="AMK119" s="33"/>
    </row>
    <row r="120" spans="1:1025" s="31" customFormat="1" ht="17.25" customHeight="1">
      <c r="A120" s="278" t="s">
        <v>124</v>
      </c>
      <c r="B120" s="278"/>
      <c r="C120" s="278"/>
      <c r="D120" s="278"/>
      <c r="E120" s="278" t="s">
        <v>125</v>
      </c>
      <c r="F120" s="278"/>
      <c r="G120" s="57">
        <f>ROUND(G119/30,2)</f>
        <v>208.11</v>
      </c>
      <c r="H120" s="36"/>
      <c r="I120" s="1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33"/>
      <c r="IQ120" s="33"/>
      <c r="IR120" s="33"/>
      <c r="IS120" s="33"/>
      <c r="IT120" s="33"/>
      <c r="IU120" s="33"/>
      <c r="IV120" s="33"/>
      <c r="IW120" s="33"/>
      <c r="IX120" s="33"/>
      <c r="IY120" s="33"/>
      <c r="IZ120" s="33"/>
      <c r="JA120" s="33"/>
      <c r="JB120" s="33"/>
      <c r="JC120" s="33"/>
      <c r="JD120" s="33"/>
      <c r="JE120" s="33"/>
      <c r="JF120" s="33"/>
      <c r="JG120" s="33"/>
      <c r="JH120" s="33"/>
      <c r="JI120" s="33"/>
      <c r="JJ120" s="33"/>
      <c r="JK120" s="33"/>
      <c r="JL120" s="33"/>
      <c r="JM120" s="33"/>
      <c r="JN120" s="33"/>
      <c r="JO120" s="33"/>
      <c r="JP120" s="33"/>
      <c r="JQ120" s="33"/>
      <c r="JR120" s="33"/>
      <c r="JS120" s="33"/>
      <c r="JT120" s="33"/>
      <c r="JU120" s="33"/>
      <c r="JV120" s="33"/>
      <c r="JW120" s="33"/>
      <c r="JX120" s="33"/>
      <c r="JY120" s="33"/>
      <c r="JZ120" s="33"/>
      <c r="KA120" s="33"/>
      <c r="KB120" s="33"/>
      <c r="KC120" s="33"/>
      <c r="KD120" s="33"/>
      <c r="KE120" s="33"/>
      <c r="KF120" s="33"/>
      <c r="KG120" s="33"/>
      <c r="KH120" s="33"/>
      <c r="KI120" s="33"/>
      <c r="KJ120" s="33"/>
      <c r="KK120" s="33"/>
      <c r="KL120" s="33"/>
      <c r="KM120" s="33"/>
      <c r="KN120" s="33"/>
      <c r="KO120" s="33"/>
      <c r="KP120" s="33"/>
      <c r="KQ120" s="33"/>
      <c r="KR120" s="33"/>
      <c r="KS120" s="33"/>
      <c r="KT120" s="33"/>
      <c r="KU120" s="33"/>
      <c r="KV120" s="33"/>
      <c r="KW120" s="33"/>
      <c r="KX120" s="33"/>
      <c r="KY120" s="33"/>
      <c r="KZ120" s="33"/>
      <c r="LA120" s="33"/>
      <c r="LB120" s="33"/>
      <c r="LC120" s="33"/>
      <c r="LD120" s="33"/>
      <c r="LE120" s="33"/>
      <c r="LF120" s="33"/>
      <c r="LG120" s="33"/>
      <c r="LH120" s="33"/>
      <c r="LI120" s="33"/>
      <c r="LJ120" s="33"/>
      <c r="LK120" s="33"/>
      <c r="LL120" s="33"/>
      <c r="LM120" s="33"/>
      <c r="LN120" s="33"/>
      <c r="LO120" s="33"/>
      <c r="LP120" s="33"/>
      <c r="LQ120" s="33"/>
      <c r="LR120" s="33"/>
      <c r="LS120" s="33"/>
      <c r="LT120" s="33"/>
      <c r="LU120" s="33"/>
      <c r="LV120" s="33"/>
      <c r="LW120" s="33"/>
      <c r="LX120" s="33"/>
      <c r="LY120" s="33"/>
      <c r="LZ120" s="33"/>
      <c r="MA120" s="33"/>
      <c r="MB120" s="33"/>
      <c r="MC120" s="33"/>
      <c r="MD120" s="33"/>
      <c r="ME120" s="33"/>
      <c r="MF120" s="33"/>
      <c r="MG120" s="33"/>
      <c r="MH120" s="33"/>
      <c r="MI120" s="33"/>
      <c r="MJ120" s="33"/>
      <c r="MK120" s="33"/>
      <c r="ML120" s="33"/>
      <c r="MM120" s="33"/>
      <c r="MN120" s="33"/>
      <c r="MO120" s="33"/>
      <c r="MP120" s="33"/>
      <c r="MQ120" s="33"/>
      <c r="MR120" s="33"/>
      <c r="MS120" s="33"/>
      <c r="MT120" s="33"/>
      <c r="MU120" s="33"/>
      <c r="MV120" s="33"/>
      <c r="MW120" s="33"/>
      <c r="MX120" s="33"/>
      <c r="MY120" s="33"/>
      <c r="MZ120" s="33"/>
      <c r="NA120" s="33"/>
      <c r="NB120" s="33"/>
      <c r="NC120" s="33"/>
      <c r="ND120" s="33"/>
      <c r="NE120" s="33"/>
      <c r="NF120" s="33"/>
      <c r="NG120" s="33"/>
      <c r="NH120" s="33"/>
      <c r="NI120" s="33"/>
      <c r="NJ120" s="33"/>
      <c r="NK120" s="33"/>
      <c r="NL120" s="33"/>
      <c r="NM120" s="33"/>
      <c r="NN120" s="33"/>
      <c r="NO120" s="33"/>
      <c r="NP120" s="33"/>
      <c r="NQ120" s="33"/>
      <c r="NR120" s="33"/>
      <c r="NS120" s="33"/>
      <c r="NT120" s="33"/>
      <c r="NU120" s="33"/>
      <c r="NV120" s="33"/>
      <c r="NW120" s="33"/>
      <c r="NX120" s="33"/>
      <c r="NY120" s="33"/>
      <c r="NZ120" s="33"/>
      <c r="OA120" s="33"/>
      <c r="OB120" s="33"/>
      <c r="OC120" s="33"/>
      <c r="OD120" s="33"/>
      <c r="OE120" s="33"/>
      <c r="OF120" s="33"/>
      <c r="OG120" s="33"/>
      <c r="OH120" s="33"/>
      <c r="OI120" s="33"/>
      <c r="OJ120" s="33"/>
      <c r="OK120" s="33"/>
      <c r="OL120" s="33"/>
      <c r="OM120" s="33"/>
      <c r="ON120" s="33"/>
      <c r="OO120" s="33"/>
      <c r="OP120" s="33"/>
      <c r="OQ120" s="33"/>
      <c r="OR120" s="33"/>
      <c r="OS120" s="33"/>
      <c r="OT120" s="33"/>
      <c r="OU120" s="33"/>
      <c r="OV120" s="33"/>
      <c r="OW120" s="33"/>
      <c r="OX120" s="33"/>
      <c r="OY120" s="33"/>
      <c r="OZ120" s="33"/>
      <c r="PA120" s="33"/>
      <c r="PB120" s="33"/>
      <c r="PC120" s="33"/>
      <c r="PD120" s="33"/>
      <c r="PE120" s="33"/>
      <c r="PF120" s="33"/>
      <c r="PG120" s="33"/>
      <c r="PH120" s="33"/>
      <c r="PI120" s="33"/>
      <c r="PJ120" s="33"/>
      <c r="PK120" s="33"/>
      <c r="PL120" s="33"/>
      <c r="PM120" s="33"/>
      <c r="PN120" s="33"/>
      <c r="PO120" s="33"/>
      <c r="PP120" s="33"/>
      <c r="PQ120" s="33"/>
      <c r="PR120" s="33"/>
      <c r="PS120" s="33"/>
      <c r="PT120" s="33"/>
      <c r="PU120" s="33"/>
      <c r="PV120" s="33"/>
      <c r="PW120" s="33"/>
      <c r="PX120" s="33"/>
      <c r="PY120" s="33"/>
      <c r="PZ120" s="33"/>
      <c r="QA120" s="33"/>
      <c r="QB120" s="33"/>
      <c r="QC120" s="33"/>
      <c r="QD120" s="33"/>
      <c r="QE120" s="33"/>
      <c r="QF120" s="33"/>
      <c r="QG120" s="33"/>
      <c r="QH120" s="33"/>
      <c r="QI120" s="33"/>
      <c r="QJ120" s="33"/>
      <c r="QK120" s="33"/>
      <c r="QL120" s="33"/>
      <c r="QM120" s="33"/>
      <c r="QN120" s="33"/>
      <c r="QO120" s="33"/>
      <c r="QP120" s="33"/>
      <c r="QQ120" s="33"/>
      <c r="QR120" s="33"/>
      <c r="QS120" s="33"/>
      <c r="QT120" s="33"/>
      <c r="QU120" s="33"/>
      <c r="QV120" s="33"/>
      <c r="QW120" s="33"/>
      <c r="QX120" s="33"/>
      <c r="QY120" s="33"/>
      <c r="QZ120" s="33"/>
      <c r="RA120" s="33"/>
      <c r="RB120" s="33"/>
      <c r="RC120" s="33"/>
      <c r="RD120" s="33"/>
      <c r="RE120" s="33"/>
      <c r="RF120" s="33"/>
      <c r="RG120" s="33"/>
      <c r="RH120" s="33"/>
      <c r="RI120" s="33"/>
      <c r="RJ120" s="33"/>
      <c r="RK120" s="33"/>
      <c r="RL120" s="33"/>
      <c r="RM120" s="33"/>
      <c r="RN120" s="33"/>
      <c r="RO120" s="33"/>
      <c r="RP120" s="33"/>
      <c r="RQ120" s="33"/>
      <c r="RR120" s="33"/>
      <c r="RS120" s="33"/>
      <c r="RT120" s="33"/>
      <c r="RU120" s="33"/>
      <c r="RV120" s="33"/>
      <c r="RW120" s="33"/>
      <c r="RX120" s="33"/>
      <c r="RY120" s="33"/>
      <c r="RZ120" s="33"/>
      <c r="SA120" s="33"/>
      <c r="SB120" s="33"/>
      <c r="SC120" s="33"/>
      <c r="SD120" s="33"/>
      <c r="SE120" s="33"/>
      <c r="SF120" s="33"/>
      <c r="SG120" s="33"/>
      <c r="SH120" s="33"/>
      <c r="SI120" s="33"/>
      <c r="SJ120" s="33"/>
      <c r="SK120" s="33"/>
      <c r="SL120" s="33"/>
      <c r="SM120" s="33"/>
      <c r="SN120" s="33"/>
      <c r="SO120" s="33"/>
      <c r="SP120" s="33"/>
      <c r="SQ120" s="33"/>
      <c r="SR120" s="33"/>
      <c r="SS120" s="33"/>
      <c r="ST120" s="33"/>
      <c r="SU120" s="33"/>
      <c r="SV120" s="33"/>
      <c r="SW120" s="33"/>
      <c r="SX120" s="33"/>
      <c r="SY120" s="33"/>
      <c r="SZ120" s="33"/>
      <c r="TA120" s="33"/>
      <c r="TB120" s="33"/>
      <c r="TC120" s="33"/>
      <c r="TD120" s="33"/>
      <c r="TE120" s="33"/>
      <c r="TF120" s="33"/>
      <c r="TG120" s="33"/>
      <c r="TH120" s="33"/>
      <c r="TI120" s="33"/>
      <c r="TJ120" s="33"/>
      <c r="TK120" s="33"/>
      <c r="TL120" s="33"/>
      <c r="TM120" s="33"/>
      <c r="TN120" s="33"/>
      <c r="TO120" s="33"/>
      <c r="TP120" s="33"/>
      <c r="TQ120" s="33"/>
      <c r="TR120" s="33"/>
      <c r="TS120" s="33"/>
      <c r="TT120" s="33"/>
      <c r="TU120" s="33"/>
      <c r="TV120" s="33"/>
      <c r="TW120" s="33"/>
      <c r="TX120" s="33"/>
      <c r="TY120" s="33"/>
      <c r="TZ120" s="33"/>
      <c r="UA120" s="33"/>
      <c r="UB120" s="33"/>
      <c r="UC120" s="33"/>
      <c r="UD120" s="33"/>
      <c r="UE120" s="33"/>
      <c r="UF120" s="33"/>
      <c r="UG120" s="33"/>
      <c r="UH120" s="33"/>
      <c r="UI120" s="33"/>
      <c r="UJ120" s="33"/>
      <c r="UK120" s="33"/>
      <c r="UL120" s="33"/>
      <c r="UM120" s="33"/>
      <c r="UN120" s="33"/>
      <c r="UO120" s="33"/>
      <c r="UP120" s="33"/>
      <c r="UQ120" s="33"/>
      <c r="UR120" s="33"/>
      <c r="US120" s="33"/>
      <c r="UT120" s="33"/>
      <c r="UU120" s="33"/>
      <c r="UV120" s="33"/>
      <c r="UW120" s="33"/>
      <c r="UX120" s="33"/>
      <c r="UY120" s="33"/>
      <c r="UZ120" s="33"/>
      <c r="VA120" s="33"/>
      <c r="VB120" s="33"/>
      <c r="VC120" s="33"/>
      <c r="VD120" s="33"/>
      <c r="VE120" s="33"/>
      <c r="VF120" s="33"/>
      <c r="VG120" s="33"/>
      <c r="VH120" s="33"/>
      <c r="VI120" s="33"/>
      <c r="VJ120" s="33"/>
      <c r="VK120" s="33"/>
      <c r="VL120" s="33"/>
      <c r="VM120" s="33"/>
      <c r="VN120" s="33"/>
      <c r="VO120" s="33"/>
      <c r="VP120" s="33"/>
      <c r="VQ120" s="33"/>
      <c r="VR120" s="33"/>
      <c r="VS120" s="33"/>
      <c r="VT120" s="33"/>
      <c r="VU120" s="33"/>
      <c r="VV120" s="33"/>
      <c r="VW120" s="33"/>
      <c r="VX120" s="33"/>
      <c r="VY120" s="33"/>
      <c r="VZ120" s="33"/>
      <c r="WA120" s="33"/>
      <c r="WB120" s="33"/>
      <c r="WC120" s="33"/>
      <c r="WD120" s="33"/>
      <c r="WE120" s="33"/>
      <c r="WF120" s="33"/>
      <c r="WG120" s="33"/>
      <c r="WH120" s="33"/>
      <c r="WI120" s="33"/>
      <c r="WJ120" s="33"/>
      <c r="WK120" s="33"/>
      <c r="WL120" s="33"/>
      <c r="WM120" s="33"/>
      <c r="WN120" s="33"/>
      <c r="WO120" s="33"/>
      <c r="WP120" s="33"/>
      <c r="WQ120" s="33"/>
      <c r="WR120" s="33"/>
      <c r="WS120" s="33"/>
      <c r="WT120" s="33"/>
      <c r="WU120" s="33"/>
      <c r="WV120" s="33"/>
      <c r="WW120" s="33"/>
      <c r="WX120" s="33"/>
      <c r="WY120" s="33"/>
      <c r="WZ120" s="33"/>
      <c r="XA120" s="33"/>
      <c r="XB120" s="33"/>
      <c r="XC120" s="33"/>
      <c r="XD120" s="33"/>
      <c r="XE120" s="33"/>
      <c r="XF120" s="33"/>
      <c r="XG120" s="33"/>
      <c r="XH120" s="33"/>
      <c r="XI120" s="33"/>
      <c r="XJ120" s="33"/>
      <c r="XK120" s="33"/>
      <c r="XL120" s="33"/>
      <c r="XM120" s="33"/>
      <c r="XN120" s="33"/>
      <c r="XO120" s="33"/>
      <c r="XP120" s="33"/>
      <c r="XQ120" s="33"/>
      <c r="XR120" s="33"/>
      <c r="XS120" s="33"/>
      <c r="XT120" s="33"/>
      <c r="XU120" s="33"/>
      <c r="XV120" s="33"/>
      <c r="XW120" s="33"/>
      <c r="XX120" s="33"/>
      <c r="XY120" s="33"/>
      <c r="XZ120" s="33"/>
      <c r="YA120" s="33"/>
      <c r="YB120" s="33"/>
      <c r="YC120" s="33"/>
      <c r="YD120" s="33"/>
      <c r="YE120" s="33"/>
      <c r="YF120" s="33"/>
      <c r="YG120" s="33"/>
      <c r="YH120" s="33"/>
      <c r="YI120" s="33"/>
      <c r="YJ120" s="33"/>
      <c r="YK120" s="33"/>
      <c r="YL120" s="33"/>
      <c r="YM120" s="33"/>
      <c r="YN120" s="33"/>
      <c r="YO120" s="33"/>
      <c r="YP120" s="33"/>
      <c r="YQ120" s="33"/>
      <c r="YR120" s="33"/>
      <c r="YS120" s="33"/>
      <c r="YT120" s="33"/>
      <c r="YU120" s="33"/>
      <c r="YV120" s="33"/>
      <c r="YW120" s="33"/>
      <c r="YX120" s="33"/>
      <c r="YY120" s="33"/>
      <c r="YZ120" s="33"/>
      <c r="ZA120" s="33"/>
      <c r="ZB120" s="33"/>
      <c r="ZC120" s="33"/>
      <c r="ZD120" s="33"/>
      <c r="ZE120" s="33"/>
      <c r="ZF120" s="33"/>
      <c r="ZG120" s="33"/>
      <c r="ZH120" s="33"/>
      <c r="ZI120" s="33"/>
      <c r="ZJ120" s="33"/>
      <c r="ZK120" s="33"/>
      <c r="ZL120" s="33"/>
      <c r="ZM120" s="33"/>
      <c r="ZN120" s="33"/>
      <c r="ZO120" s="33"/>
      <c r="ZP120" s="33"/>
      <c r="ZQ120" s="33"/>
      <c r="ZR120" s="33"/>
      <c r="ZS120" s="33"/>
      <c r="ZT120" s="33"/>
      <c r="ZU120" s="33"/>
      <c r="ZV120" s="33"/>
      <c r="ZW120" s="33"/>
      <c r="ZX120" s="33"/>
      <c r="ZY120" s="33"/>
      <c r="ZZ120" s="33"/>
      <c r="AAA120" s="33"/>
      <c r="AAB120" s="33"/>
      <c r="AAC120" s="33"/>
      <c r="AAD120" s="33"/>
      <c r="AAE120" s="33"/>
      <c r="AAF120" s="33"/>
      <c r="AAG120" s="33"/>
      <c r="AAH120" s="33"/>
      <c r="AAI120" s="33"/>
      <c r="AAJ120" s="33"/>
      <c r="AAK120" s="33"/>
      <c r="AAL120" s="33"/>
      <c r="AAM120" s="33"/>
      <c r="AAN120" s="33"/>
      <c r="AAO120" s="33"/>
      <c r="AAP120" s="33"/>
      <c r="AAQ120" s="33"/>
      <c r="AAR120" s="33"/>
      <c r="AAS120" s="33"/>
      <c r="AAT120" s="33"/>
      <c r="AAU120" s="33"/>
      <c r="AAV120" s="33"/>
      <c r="AAW120" s="33"/>
      <c r="AAX120" s="33"/>
      <c r="AAY120" s="33"/>
      <c r="AAZ120" s="33"/>
      <c r="ABA120" s="33"/>
      <c r="ABB120" s="33"/>
      <c r="ABC120" s="33"/>
      <c r="ABD120" s="33"/>
      <c r="ABE120" s="33"/>
      <c r="ABF120" s="33"/>
      <c r="ABG120" s="33"/>
      <c r="ABH120" s="33"/>
      <c r="ABI120" s="33"/>
      <c r="ABJ120" s="33"/>
      <c r="ABK120" s="33"/>
      <c r="ABL120" s="33"/>
      <c r="ABM120" s="33"/>
      <c r="ABN120" s="33"/>
      <c r="ABO120" s="33"/>
      <c r="ABP120" s="33"/>
      <c r="ABQ120" s="33"/>
      <c r="ABR120" s="33"/>
      <c r="ABS120" s="33"/>
      <c r="ABT120" s="33"/>
      <c r="ABU120" s="33"/>
      <c r="ABV120" s="33"/>
      <c r="ABW120" s="33"/>
      <c r="ABX120" s="33"/>
      <c r="ABY120" s="33"/>
      <c r="ABZ120" s="33"/>
      <c r="ACA120" s="33"/>
      <c r="ACB120" s="33"/>
      <c r="ACC120" s="33"/>
      <c r="ACD120" s="33"/>
      <c r="ACE120" s="33"/>
      <c r="ACF120" s="33"/>
      <c r="ACG120" s="33"/>
      <c r="ACH120" s="33"/>
      <c r="ACI120" s="33"/>
      <c r="ACJ120" s="33"/>
      <c r="ACK120" s="33"/>
      <c r="ACL120" s="33"/>
      <c r="ACM120" s="33"/>
      <c r="ACN120" s="33"/>
      <c r="ACO120" s="33"/>
      <c r="ACP120" s="33"/>
      <c r="ACQ120" s="33"/>
      <c r="ACR120" s="33"/>
      <c r="ACS120" s="33"/>
      <c r="ACT120" s="33"/>
      <c r="ACU120" s="33"/>
      <c r="ACV120" s="33"/>
      <c r="ACW120" s="33"/>
      <c r="ACX120" s="33"/>
      <c r="ACY120" s="33"/>
      <c r="ACZ120" s="33"/>
      <c r="ADA120" s="33"/>
      <c r="ADB120" s="33"/>
      <c r="ADC120" s="33"/>
      <c r="ADD120" s="33"/>
      <c r="ADE120" s="33"/>
      <c r="ADF120" s="33"/>
      <c r="ADG120" s="33"/>
      <c r="ADH120" s="33"/>
      <c r="ADI120" s="33"/>
      <c r="ADJ120" s="33"/>
      <c r="ADK120" s="33"/>
      <c r="ADL120" s="33"/>
      <c r="ADM120" s="33"/>
      <c r="ADN120" s="33"/>
      <c r="ADO120" s="33"/>
      <c r="ADP120" s="33"/>
      <c r="ADQ120" s="33"/>
      <c r="ADR120" s="33"/>
      <c r="ADS120" s="33"/>
      <c r="ADT120" s="33"/>
      <c r="ADU120" s="33"/>
      <c r="ADV120" s="33"/>
      <c r="ADW120" s="33"/>
      <c r="ADX120" s="33"/>
      <c r="ADY120" s="33"/>
      <c r="ADZ120" s="33"/>
      <c r="AEA120" s="33"/>
      <c r="AEB120" s="33"/>
      <c r="AEC120" s="33"/>
      <c r="AED120" s="33"/>
      <c r="AEE120" s="33"/>
      <c r="AEF120" s="33"/>
      <c r="AEG120" s="33"/>
      <c r="AEH120" s="33"/>
      <c r="AEI120" s="33"/>
      <c r="AEJ120" s="33"/>
      <c r="AEK120" s="33"/>
      <c r="AEL120" s="33"/>
      <c r="AEM120" s="33"/>
      <c r="AEN120" s="33"/>
      <c r="AEO120" s="33"/>
      <c r="AEP120" s="33"/>
      <c r="AEQ120" s="33"/>
      <c r="AER120" s="33"/>
      <c r="AES120" s="33"/>
      <c r="AET120" s="33"/>
      <c r="AEU120" s="33"/>
      <c r="AEV120" s="33"/>
      <c r="AEW120" s="33"/>
      <c r="AEX120" s="33"/>
      <c r="AEY120" s="33"/>
      <c r="AEZ120" s="33"/>
      <c r="AFA120" s="33"/>
      <c r="AFB120" s="33"/>
      <c r="AFC120" s="33"/>
      <c r="AFD120" s="33"/>
      <c r="AFE120" s="33"/>
      <c r="AFF120" s="33"/>
      <c r="AFG120" s="33"/>
      <c r="AFH120" s="33"/>
      <c r="AFI120" s="33"/>
      <c r="AFJ120" s="33"/>
      <c r="AFK120" s="33"/>
      <c r="AFL120" s="33"/>
      <c r="AFM120" s="33"/>
      <c r="AFN120" s="33"/>
      <c r="AFO120" s="33"/>
      <c r="AFP120" s="33"/>
      <c r="AFQ120" s="33"/>
      <c r="AFR120" s="33"/>
      <c r="AFS120" s="33"/>
      <c r="AFT120" s="33"/>
      <c r="AFU120" s="33"/>
      <c r="AFV120" s="33"/>
      <c r="AFW120" s="33"/>
      <c r="AFX120" s="33"/>
      <c r="AFY120" s="33"/>
      <c r="AFZ120" s="33"/>
      <c r="AGA120" s="33"/>
      <c r="AGB120" s="33"/>
      <c r="AGC120" s="33"/>
      <c r="AGD120" s="33"/>
      <c r="AGE120" s="33"/>
      <c r="AGF120" s="33"/>
      <c r="AGG120" s="33"/>
      <c r="AGH120" s="33"/>
      <c r="AGI120" s="33"/>
      <c r="AGJ120" s="33"/>
      <c r="AGK120" s="33"/>
      <c r="AGL120" s="33"/>
      <c r="AGM120" s="33"/>
      <c r="AGN120" s="33"/>
      <c r="AGO120" s="33"/>
      <c r="AGP120" s="33"/>
      <c r="AGQ120" s="33"/>
      <c r="AGR120" s="33"/>
      <c r="AGS120" s="33"/>
      <c r="AGT120" s="33"/>
      <c r="AGU120" s="33"/>
      <c r="AGV120" s="33"/>
      <c r="AGW120" s="33"/>
      <c r="AGX120" s="33"/>
      <c r="AGY120" s="33"/>
      <c r="AGZ120" s="33"/>
      <c r="AHA120" s="33"/>
      <c r="AHB120" s="33"/>
      <c r="AHC120" s="33"/>
      <c r="AHD120" s="33"/>
      <c r="AHE120" s="33"/>
      <c r="AHF120" s="33"/>
      <c r="AHG120" s="33"/>
      <c r="AHH120" s="33"/>
      <c r="AHI120" s="33"/>
      <c r="AHJ120" s="33"/>
      <c r="AHK120" s="33"/>
      <c r="AHL120" s="33"/>
      <c r="AHM120" s="33"/>
      <c r="AHN120" s="33"/>
      <c r="AHO120" s="33"/>
      <c r="AHP120" s="33"/>
      <c r="AHQ120" s="33"/>
      <c r="AHR120" s="33"/>
      <c r="AHS120" s="33"/>
      <c r="AHT120" s="33"/>
      <c r="AHU120" s="33"/>
      <c r="AHV120" s="33"/>
      <c r="AHW120" s="33"/>
      <c r="AHX120" s="33"/>
      <c r="AHY120" s="33"/>
      <c r="AHZ120" s="33"/>
      <c r="AIA120" s="33"/>
      <c r="AIB120" s="33"/>
      <c r="AIC120" s="33"/>
      <c r="AID120" s="33"/>
      <c r="AIE120" s="33"/>
      <c r="AIF120" s="33"/>
      <c r="AIG120" s="33"/>
      <c r="AIH120" s="33"/>
      <c r="AII120" s="33"/>
      <c r="AIJ120" s="33"/>
      <c r="AIK120" s="33"/>
      <c r="AIL120" s="33"/>
      <c r="AIM120" s="33"/>
      <c r="AIN120" s="33"/>
      <c r="AIO120" s="33"/>
      <c r="AIP120" s="33"/>
      <c r="AIQ120" s="33"/>
      <c r="AIR120" s="33"/>
      <c r="AIS120" s="33"/>
      <c r="AIT120" s="33"/>
      <c r="AIU120" s="33"/>
      <c r="AIV120" s="33"/>
      <c r="AIW120" s="33"/>
      <c r="AIX120" s="33"/>
      <c r="AIY120" s="33"/>
      <c r="AIZ120" s="33"/>
      <c r="AJA120" s="33"/>
      <c r="AJB120" s="33"/>
      <c r="AJC120" s="33"/>
      <c r="AJD120" s="33"/>
      <c r="AJE120" s="33"/>
      <c r="AJF120" s="33"/>
      <c r="AJG120" s="33"/>
      <c r="AJH120" s="33"/>
      <c r="AJI120" s="33"/>
      <c r="AJJ120" s="33"/>
      <c r="AJK120" s="33"/>
      <c r="AJL120" s="33"/>
      <c r="AJM120" s="33"/>
      <c r="AJN120" s="33"/>
      <c r="AJO120" s="33"/>
      <c r="AJP120" s="33"/>
      <c r="AJQ120" s="33"/>
      <c r="AJR120" s="33"/>
      <c r="AJS120" s="33"/>
      <c r="AJT120" s="33"/>
      <c r="AJU120" s="33"/>
      <c r="AJV120" s="33"/>
      <c r="AJW120" s="33"/>
      <c r="AJX120" s="33"/>
      <c r="AJY120" s="33"/>
      <c r="AJZ120" s="33"/>
      <c r="AKA120" s="33"/>
      <c r="AKB120" s="33"/>
      <c r="AKC120" s="33"/>
      <c r="AKD120" s="33"/>
      <c r="AKE120" s="33"/>
      <c r="AKF120" s="33"/>
      <c r="AKG120" s="33"/>
      <c r="AKH120" s="33"/>
      <c r="AKI120" s="33"/>
      <c r="AKJ120" s="33"/>
      <c r="AKK120" s="33"/>
      <c r="AKL120" s="33"/>
      <c r="AKM120" s="33"/>
      <c r="AKN120" s="33"/>
      <c r="AKO120" s="33"/>
      <c r="AKP120" s="33"/>
      <c r="AKQ120" s="33"/>
      <c r="AKR120" s="33"/>
      <c r="AKS120" s="33"/>
      <c r="AKT120" s="33"/>
      <c r="AKU120" s="33"/>
      <c r="AKV120" s="33"/>
      <c r="AKW120" s="33"/>
      <c r="AKX120" s="33"/>
      <c r="AKY120" s="33"/>
      <c r="AKZ120" s="33"/>
      <c r="ALA120" s="33"/>
      <c r="ALB120" s="33"/>
      <c r="ALC120" s="33"/>
      <c r="ALD120" s="33"/>
      <c r="ALE120" s="33"/>
      <c r="ALF120" s="33"/>
      <c r="ALG120" s="33"/>
      <c r="ALH120" s="33"/>
      <c r="ALI120" s="33"/>
      <c r="ALJ120" s="33"/>
      <c r="ALK120" s="33"/>
      <c r="ALL120" s="33"/>
      <c r="ALM120" s="33"/>
      <c r="ALN120" s="33"/>
      <c r="ALO120" s="33"/>
      <c r="ALP120" s="33"/>
      <c r="ALQ120" s="33"/>
      <c r="ALR120" s="33"/>
      <c r="ALS120" s="33"/>
      <c r="ALT120" s="33"/>
      <c r="ALU120" s="33"/>
      <c r="ALV120" s="33"/>
      <c r="ALW120" s="33"/>
      <c r="ALX120" s="33"/>
      <c r="ALY120" s="33"/>
      <c r="ALZ120" s="33"/>
      <c r="AMA120" s="33"/>
      <c r="AMB120" s="33"/>
      <c r="AMC120" s="33"/>
      <c r="AMD120" s="33"/>
      <c r="AME120" s="33"/>
      <c r="AMF120" s="33"/>
      <c r="AMG120" s="33"/>
      <c r="AMH120" s="33"/>
      <c r="AMI120" s="33"/>
      <c r="AMJ120" s="33"/>
      <c r="AMK120" s="33"/>
    </row>
    <row r="121" spans="1:1025" s="31" customFormat="1" ht="17.25" customHeight="1">
      <c r="A121" s="228"/>
      <c r="B121" s="228"/>
      <c r="C121" s="228"/>
      <c r="D121" s="228"/>
      <c r="E121" s="228"/>
      <c r="F121" s="228"/>
      <c r="G121" s="228"/>
      <c r="H121" s="36"/>
      <c r="I121" s="1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33"/>
      <c r="IQ121" s="33"/>
      <c r="IR121" s="33"/>
      <c r="IS121" s="33"/>
      <c r="IT121" s="33"/>
      <c r="IU121" s="33"/>
      <c r="IV121" s="33"/>
      <c r="IW121" s="33"/>
      <c r="IX121" s="33"/>
      <c r="IY121" s="33"/>
      <c r="IZ121" s="33"/>
      <c r="JA121" s="33"/>
      <c r="JB121" s="33"/>
      <c r="JC121" s="33"/>
      <c r="JD121" s="33"/>
      <c r="JE121" s="33"/>
      <c r="JF121" s="33"/>
      <c r="JG121" s="33"/>
      <c r="JH121" s="33"/>
      <c r="JI121" s="33"/>
      <c r="JJ121" s="33"/>
      <c r="JK121" s="33"/>
      <c r="JL121" s="33"/>
      <c r="JM121" s="33"/>
      <c r="JN121" s="33"/>
      <c r="JO121" s="33"/>
      <c r="JP121" s="33"/>
      <c r="JQ121" s="33"/>
      <c r="JR121" s="33"/>
      <c r="JS121" s="33"/>
      <c r="JT121" s="33"/>
      <c r="JU121" s="33"/>
      <c r="JV121" s="33"/>
      <c r="JW121" s="33"/>
      <c r="JX121" s="33"/>
      <c r="JY121" s="33"/>
      <c r="JZ121" s="33"/>
      <c r="KA121" s="33"/>
      <c r="KB121" s="33"/>
      <c r="KC121" s="33"/>
      <c r="KD121" s="33"/>
      <c r="KE121" s="33"/>
      <c r="KF121" s="33"/>
      <c r="KG121" s="33"/>
      <c r="KH121" s="33"/>
      <c r="KI121" s="33"/>
      <c r="KJ121" s="33"/>
      <c r="KK121" s="33"/>
      <c r="KL121" s="33"/>
      <c r="KM121" s="33"/>
      <c r="KN121" s="33"/>
      <c r="KO121" s="33"/>
      <c r="KP121" s="33"/>
      <c r="KQ121" s="33"/>
      <c r="KR121" s="33"/>
      <c r="KS121" s="33"/>
      <c r="KT121" s="33"/>
      <c r="KU121" s="33"/>
      <c r="KV121" s="33"/>
      <c r="KW121" s="33"/>
      <c r="KX121" s="33"/>
      <c r="KY121" s="33"/>
      <c r="KZ121" s="33"/>
      <c r="LA121" s="33"/>
      <c r="LB121" s="33"/>
      <c r="LC121" s="33"/>
      <c r="LD121" s="33"/>
      <c r="LE121" s="33"/>
      <c r="LF121" s="33"/>
      <c r="LG121" s="33"/>
      <c r="LH121" s="33"/>
      <c r="LI121" s="33"/>
      <c r="LJ121" s="33"/>
      <c r="LK121" s="33"/>
      <c r="LL121" s="33"/>
      <c r="LM121" s="33"/>
      <c r="LN121" s="33"/>
      <c r="LO121" s="33"/>
      <c r="LP121" s="33"/>
      <c r="LQ121" s="33"/>
      <c r="LR121" s="33"/>
      <c r="LS121" s="33"/>
      <c r="LT121" s="33"/>
      <c r="LU121" s="33"/>
      <c r="LV121" s="33"/>
      <c r="LW121" s="33"/>
      <c r="LX121" s="33"/>
      <c r="LY121" s="33"/>
      <c r="LZ121" s="33"/>
      <c r="MA121" s="33"/>
      <c r="MB121" s="33"/>
      <c r="MC121" s="33"/>
      <c r="MD121" s="33"/>
      <c r="ME121" s="33"/>
      <c r="MF121" s="33"/>
      <c r="MG121" s="33"/>
      <c r="MH121" s="33"/>
      <c r="MI121" s="33"/>
      <c r="MJ121" s="33"/>
      <c r="MK121" s="33"/>
      <c r="ML121" s="33"/>
      <c r="MM121" s="33"/>
      <c r="MN121" s="33"/>
      <c r="MO121" s="33"/>
      <c r="MP121" s="33"/>
      <c r="MQ121" s="33"/>
      <c r="MR121" s="33"/>
      <c r="MS121" s="33"/>
      <c r="MT121" s="33"/>
      <c r="MU121" s="33"/>
      <c r="MV121" s="33"/>
      <c r="MW121" s="33"/>
      <c r="MX121" s="33"/>
      <c r="MY121" s="33"/>
      <c r="MZ121" s="33"/>
      <c r="NA121" s="33"/>
      <c r="NB121" s="33"/>
      <c r="NC121" s="33"/>
      <c r="ND121" s="33"/>
      <c r="NE121" s="33"/>
      <c r="NF121" s="33"/>
      <c r="NG121" s="33"/>
      <c r="NH121" s="33"/>
      <c r="NI121" s="33"/>
      <c r="NJ121" s="33"/>
      <c r="NK121" s="33"/>
      <c r="NL121" s="33"/>
      <c r="NM121" s="33"/>
      <c r="NN121" s="33"/>
      <c r="NO121" s="33"/>
      <c r="NP121" s="33"/>
      <c r="NQ121" s="33"/>
      <c r="NR121" s="33"/>
      <c r="NS121" s="33"/>
      <c r="NT121" s="33"/>
      <c r="NU121" s="33"/>
      <c r="NV121" s="33"/>
      <c r="NW121" s="33"/>
      <c r="NX121" s="33"/>
      <c r="NY121" s="33"/>
      <c r="NZ121" s="33"/>
      <c r="OA121" s="33"/>
      <c r="OB121" s="33"/>
      <c r="OC121" s="33"/>
      <c r="OD121" s="33"/>
      <c r="OE121" s="33"/>
      <c r="OF121" s="33"/>
      <c r="OG121" s="33"/>
      <c r="OH121" s="33"/>
      <c r="OI121" s="33"/>
      <c r="OJ121" s="33"/>
      <c r="OK121" s="33"/>
      <c r="OL121" s="33"/>
      <c r="OM121" s="33"/>
      <c r="ON121" s="33"/>
      <c r="OO121" s="33"/>
      <c r="OP121" s="33"/>
      <c r="OQ121" s="33"/>
      <c r="OR121" s="33"/>
      <c r="OS121" s="33"/>
      <c r="OT121" s="33"/>
      <c r="OU121" s="33"/>
      <c r="OV121" s="33"/>
      <c r="OW121" s="33"/>
      <c r="OX121" s="33"/>
      <c r="OY121" s="33"/>
      <c r="OZ121" s="33"/>
      <c r="PA121" s="33"/>
      <c r="PB121" s="33"/>
      <c r="PC121" s="33"/>
      <c r="PD121" s="33"/>
      <c r="PE121" s="33"/>
      <c r="PF121" s="33"/>
      <c r="PG121" s="33"/>
      <c r="PH121" s="33"/>
      <c r="PI121" s="33"/>
      <c r="PJ121" s="33"/>
      <c r="PK121" s="33"/>
      <c r="PL121" s="33"/>
      <c r="PM121" s="33"/>
      <c r="PN121" s="33"/>
      <c r="PO121" s="33"/>
      <c r="PP121" s="33"/>
      <c r="PQ121" s="33"/>
      <c r="PR121" s="33"/>
      <c r="PS121" s="33"/>
      <c r="PT121" s="33"/>
      <c r="PU121" s="33"/>
      <c r="PV121" s="33"/>
      <c r="PW121" s="33"/>
      <c r="PX121" s="33"/>
      <c r="PY121" s="33"/>
      <c r="PZ121" s="33"/>
      <c r="QA121" s="33"/>
      <c r="QB121" s="33"/>
      <c r="QC121" s="33"/>
      <c r="QD121" s="33"/>
      <c r="QE121" s="33"/>
      <c r="QF121" s="33"/>
      <c r="QG121" s="33"/>
      <c r="QH121" s="33"/>
      <c r="QI121" s="33"/>
      <c r="QJ121" s="33"/>
      <c r="QK121" s="33"/>
      <c r="QL121" s="33"/>
      <c r="QM121" s="33"/>
      <c r="QN121" s="33"/>
      <c r="QO121" s="33"/>
      <c r="QP121" s="33"/>
      <c r="QQ121" s="33"/>
      <c r="QR121" s="33"/>
      <c r="QS121" s="33"/>
      <c r="QT121" s="33"/>
      <c r="QU121" s="33"/>
      <c r="QV121" s="33"/>
      <c r="QW121" s="33"/>
      <c r="QX121" s="33"/>
      <c r="QY121" s="33"/>
      <c r="QZ121" s="33"/>
      <c r="RA121" s="33"/>
      <c r="RB121" s="33"/>
      <c r="RC121" s="33"/>
      <c r="RD121" s="33"/>
      <c r="RE121" s="33"/>
      <c r="RF121" s="33"/>
      <c r="RG121" s="33"/>
      <c r="RH121" s="33"/>
      <c r="RI121" s="33"/>
      <c r="RJ121" s="33"/>
      <c r="RK121" s="33"/>
      <c r="RL121" s="33"/>
      <c r="RM121" s="33"/>
      <c r="RN121" s="33"/>
      <c r="RO121" s="33"/>
      <c r="RP121" s="33"/>
      <c r="RQ121" s="33"/>
      <c r="RR121" s="33"/>
      <c r="RS121" s="33"/>
      <c r="RT121" s="33"/>
      <c r="RU121" s="33"/>
      <c r="RV121" s="33"/>
      <c r="RW121" s="33"/>
      <c r="RX121" s="33"/>
      <c r="RY121" s="33"/>
      <c r="RZ121" s="33"/>
      <c r="SA121" s="33"/>
      <c r="SB121" s="33"/>
      <c r="SC121" s="33"/>
      <c r="SD121" s="33"/>
      <c r="SE121" s="33"/>
      <c r="SF121" s="33"/>
      <c r="SG121" s="33"/>
      <c r="SH121" s="33"/>
      <c r="SI121" s="33"/>
      <c r="SJ121" s="33"/>
      <c r="SK121" s="33"/>
      <c r="SL121" s="33"/>
      <c r="SM121" s="33"/>
      <c r="SN121" s="33"/>
      <c r="SO121" s="33"/>
      <c r="SP121" s="33"/>
      <c r="SQ121" s="33"/>
      <c r="SR121" s="33"/>
      <c r="SS121" s="33"/>
      <c r="ST121" s="33"/>
      <c r="SU121" s="33"/>
      <c r="SV121" s="33"/>
      <c r="SW121" s="33"/>
      <c r="SX121" s="33"/>
      <c r="SY121" s="33"/>
      <c r="SZ121" s="33"/>
      <c r="TA121" s="33"/>
      <c r="TB121" s="33"/>
      <c r="TC121" s="33"/>
      <c r="TD121" s="33"/>
      <c r="TE121" s="33"/>
      <c r="TF121" s="33"/>
      <c r="TG121" s="33"/>
      <c r="TH121" s="33"/>
      <c r="TI121" s="33"/>
      <c r="TJ121" s="33"/>
      <c r="TK121" s="33"/>
      <c r="TL121" s="33"/>
      <c r="TM121" s="33"/>
      <c r="TN121" s="33"/>
      <c r="TO121" s="33"/>
      <c r="TP121" s="33"/>
      <c r="TQ121" s="33"/>
      <c r="TR121" s="33"/>
      <c r="TS121" s="33"/>
      <c r="TT121" s="33"/>
      <c r="TU121" s="33"/>
      <c r="TV121" s="33"/>
      <c r="TW121" s="33"/>
      <c r="TX121" s="33"/>
      <c r="TY121" s="33"/>
      <c r="TZ121" s="33"/>
      <c r="UA121" s="33"/>
      <c r="UB121" s="33"/>
      <c r="UC121" s="33"/>
      <c r="UD121" s="33"/>
      <c r="UE121" s="33"/>
      <c r="UF121" s="33"/>
      <c r="UG121" s="33"/>
      <c r="UH121" s="33"/>
      <c r="UI121" s="33"/>
      <c r="UJ121" s="33"/>
      <c r="UK121" s="33"/>
      <c r="UL121" s="33"/>
      <c r="UM121" s="33"/>
      <c r="UN121" s="33"/>
      <c r="UO121" s="33"/>
      <c r="UP121" s="33"/>
      <c r="UQ121" s="33"/>
      <c r="UR121" s="33"/>
      <c r="US121" s="33"/>
      <c r="UT121" s="33"/>
      <c r="UU121" s="33"/>
      <c r="UV121" s="33"/>
      <c r="UW121" s="33"/>
      <c r="UX121" s="33"/>
      <c r="UY121" s="33"/>
      <c r="UZ121" s="33"/>
      <c r="VA121" s="33"/>
      <c r="VB121" s="33"/>
      <c r="VC121" s="33"/>
      <c r="VD121" s="33"/>
      <c r="VE121" s="33"/>
      <c r="VF121" s="33"/>
      <c r="VG121" s="33"/>
      <c r="VH121" s="33"/>
      <c r="VI121" s="33"/>
      <c r="VJ121" s="33"/>
      <c r="VK121" s="33"/>
      <c r="VL121" s="33"/>
      <c r="VM121" s="33"/>
      <c r="VN121" s="33"/>
      <c r="VO121" s="33"/>
      <c r="VP121" s="33"/>
      <c r="VQ121" s="33"/>
      <c r="VR121" s="33"/>
      <c r="VS121" s="33"/>
      <c r="VT121" s="33"/>
      <c r="VU121" s="33"/>
      <c r="VV121" s="33"/>
      <c r="VW121" s="33"/>
      <c r="VX121" s="33"/>
      <c r="VY121" s="33"/>
      <c r="VZ121" s="33"/>
      <c r="WA121" s="33"/>
      <c r="WB121" s="33"/>
      <c r="WC121" s="33"/>
      <c r="WD121" s="33"/>
      <c r="WE121" s="33"/>
      <c r="WF121" s="33"/>
      <c r="WG121" s="33"/>
      <c r="WH121" s="33"/>
      <c r="WI121" s="33"/>
      <c r="WJ121" s="33"/>
      <c r="WK121" s="33"/>
      <c r="WL121" s="33"/>
      <c r="WM121" s="33"/>
      <c r="WN121" s="33"/>
      <c r="WO121" s="33"/>
      <c r="WP121" s="33"/>
      <c r="WQ121" s="33"/>
      <c r="WR121" s="33"/>
      <c r="WS121" s="33"/>
      <c r="WT121" s="33"/>
      <c r="WU121" s="33"/>
      <c r="WV121" s="33"/>
      <c r="WW121" s="33"/>
      <c r="WX121" s="33"/>
      <c r="WY121" s="33"/>
      <c r="WZ121" s="33"/>
      <c r="XA121" s="33"/>
      <c r="XB121" s="33"/>
      <c r="XC121" s="33"/>
      <c r="XD121" s="33"/>
      <c r="XE121" s="33"/>
      <c r="XF121" s="33"/>
      <c r="XG121" s="33"/>
      <c r="XH121" s="33"/>
      <c r="XI121" s="33"/>
      <c r="XJ121" s="33"/>
      <c r="XK121" s="33"/>
      <c r="XL121" s="33"/>
      <c r="XM121" s="33"/>
      <c r="XN121" s="33"/>
      <c r="XO121" s="33"/>
      <c r="XP121" s="33"/>
      <c r="XQ121" s="33"/>
      <c r="XR121" s="33"/>
      <c r="XS121" s="33"/>
      <c r="XT121" s="33"/>
      <c r="XU121" s="33"/>
      <c r="XV121" s="33"/>
      <c r="XW121" s="33"/>
      <c r="XX121" s="33"/>
      <c r="XY121" s="33"/>
      <c r="XZ121" s="33"/>
      <c r="YA121" s="33"/>
      <c r="YB121" s="33"/>
      <c r="YC121" s="33"/>
      <c r="YD121" s="33"/>
      <c r="YE121" s="33"/>
      <c r="YF121" s="33"/>
      <c r="YG121" s="33"/>
      <c r="YH121" s="33"/>
      <c r="YI121" s="33"/>
      <c r="YJ121" s="33"/>
      <c r="YK121" s="33"/>
      <c r="YL121" s="33"/>
      <c r="YM121" s="33"/>
      <c r="YN121" s="33"/>
      <c r="YO121" s="33"/>
      <c r="YP121" s="33"/>
      <c r="YQ121" s="33"/>
      <c r="YR121" s="33"/>
      <c r="YS121" s="33"/>
      <c r="YT121" s="33"/>
      <c r="YU121" s="33"/>
      <c r="YV121" s="33"/>
      <c r="YW121" s="33"/>
      <c r="YX121" s="33"/>
      <c r="YY121" s="33"/>
      <c r="YZ121" s="33"/>
      <c r="ZA121" s="33"/>
      <c r="ZB121" s="33"/>
      <c r="ZC121" s="33"/>
      <c r="ZD121" s="33"/>
      <c r="ZE121" s="33"/>
      <c r="ZF121" s="33"/>
      <c r="ZG121" s="33"/>
      <c r="ZH121" s="33"/>
      <c r="ZI121" s="33"/>
      <c r="ZJ121" s="33"/>
      <c r="ZK121" s="33"/>
      <c r="ZL121" s="33"/>
      <c r="ZM121" s="33"/>
      <c r="ZN121" s="33"/>
      <c r="ZO121" s="33"/>
      <c r="ZP121" s="33"/>
      <c r="ZQ121" s="33"/>
      <c r="ZR121" s="33"/>
      <c r="ZS121" s="33"/>
      <c r="ZT121" s="33"/>
      <c r="ZU121" s="33"/>
      <c r="ZV121" s="33"/>
      <c r="ZW121" s="33"/>
      <c r="ZX121" s="33"/>
      <c r="ZY121" s="33"/>
      <c r="ZZ121" s="33"/>
      <c r="AAA121" s="33"/>
      <c r="AAB121" s="33"/>
      <c r="AAC121" s="33"/>
      <c r="AAD121" s="33"/>
      <c r="AAE121" s="33"/>
      <c r="AAF121" s="33"/>
      <c r="AAG121" s="33"/>
      <c r="AAH121" s="33"/>
      <c r="AAI121" s="33"/>
      <c r="AAJ121" s="33"/>
      <c r="AAK121" s="33"/>
      <c r="AAL121" s="33"/>
      <c r="AAM121" s="33"/>
      <c r="AAN121" s="33"/>
      <c r="AAO121" s="33"/>
      <c r="AAP121" s="33"/>
      <c r="AAQ121" s="33"/>
      <c r="AAR121" s="33"/>
      <c r="AAS121" s="33"/>
      <c r="AAT121" s="33"/>
      <c r="AAU121" s="33"/>
      <c r="AAV121" s="33"/>
      <c r="AAW121" s="33"/>
      <c r="AAX121" s="33"/>
      <c r="AAY121" s="33"/>
      <c r="AAZ121" s="33"/>
      <c r="ABA121" s="33"/>
      <c r="ABB121" s="33"/>
      <c r="ABC121" s="33"/>
      <c r="ABD121" s="33"/>
      <c r="ABE121" s="33"/>
      <c r="ABF121" s="33"/>
      <c r="ABG121" s="33"/>
      <c r="ABH121" s="33"/>
      <c r="ABI121" s="33"/>
      <c r="ABJ121" s="33"/>
      <c r="ABK121" s="33"/>
      <c r="ABL121" s="33"/>
      <c r="ABM121" s="33"/>
      <c r="ABN121" s="33"/>
      <c r="ABO121" s="33"/>
      <c r="ABP121" s="33"/>
      <c r="ABQ121" s="33"/>
      <c r="ABR121" s="33"/>
      <c r="ABS121" s="33"/>
      <c r="ABT121" s="33"/>
      <c r="ABU121" s="33"/>
      <c r="ABV121" s="33"/>
      <c r="ABW121" s="33"/>
      <c r="ABX121" s="33"/>
      <c r="ABY121" s="33"/>
      <c r="ABZ121" s="33"/>
      <c r="ACA121" s="33"/>
      <c r="ACB121" s="33"/>
      <c r="ACC121" s="33"/>
      <c r="ACD121" s="33"/>
      <c r="ACE121" s="33"/>
      <c r="ACF121" s="33"/>
      <c r="ACG121" s="33"/>
      <c r="ACH121" s="33"/>
      <c r="ACI121" s="33"/>
      <c r="ACJ121" s="33"/>
      <c r="ACK121" s="33"/>
      <c r="ACL121" s="33"/>
      <c r="ACM121" s="33"/>
      <c r="ACN121" s="33"/>
      <c r="ACO121" s="33"/>
      <c r="ACP121" s="33"/>
      <c r="ACQ121" s="33"/>
      <c r="ACR121" s="33"/>
      <c r="ACS121" s="33"/>
      <c r="ACT121" s="33"/>
      <c r="ACU121" s="33"/>
      <c r="ACV121" s="33"/>
      <c r="ACW121" s="33"/>
      <c r="ACX121" s="33"/>
      <c r="ACY121" s="33"/>
      <c r="ACZ121" s="33"/>
      <c r="ADA121" s="33"/>
      <c r="ADB121" s="33"/>
      <c r="ADC121" s="33"/>
      <c r="ADD121" s="33"/>
      <c r="ADE121" s="33"/>
      <c r="ADF121" s="33"/>
      <c r="ADG121" s="33"/>
      <c r="ADH121" s="33"/>
      <c r="ADI121" s="33"/>
      <c r="ADJ121" s="33"/>
      <c r="ADK121" s="33"/>
      <c r="ADL121" s="33"/>
      <c r="ADM121" s="33"/>
      <c r="ADN121" s="33"/>
      <c r="ADO121" s="33"/>
      <c r="ADP121" s="33"/>
      <c r="ADQ121" s="33"/>
      <c r="ADR121" s="33"/>
      <c r="ADS121" s="33"/>
      <c r="ADT121" s="33"/>
      <c r="ADU121" s="33"/>
      <c r="ADV121" s="33"/>
      <c r="ADW121" s="33"/>
      <c r="ADX121" s="33"/>
      <c r="ADY121" s="33"/>
      <c r="ADZ121" s="33"/>
      <c r="AEA121" s="33"/>
      <c r="AEB121" s="33"/>
      <c r="AEC121" s="33"/>
      <c r="AED121" s="33"/>
      <c r="AEE121" s="33"/>
      <c r="AEF121" s="33"/>
      <c r="AEG121" s="33"/>
      <c r="AEH121" s="33"/>
      <c r="AEI121" s="33"/>
      <c r="AEJ121" s="33"/>
      <c r="AEK121" s="33"/>
      <c r="AEL121" s="33"/>
      <c r="AEM121" s="33"/>
      <c r="AEN121" s="33"/>
      <c r="AEO121" s="33"/>
      <c r="AEP121" s="33"/>
      <c r="AEQ121" s="33"/>
      <c r="AER121" s="33"/>
      <c r="AES121" s="33"/>
      <c r="AET121" s="33"/>
      <c r="AEU121" s="33"/>
      <c r="AEV121" s="33"/>
      <c r="AEW121" s="33"/>
      <c r="AEX121" s="33"/>
      <c r="AEY121" s="33"/>
      <c r="AEZ121" s="33"/>
      <c r="AFA121" s="33"/>
      <c r="AFB121" s="33"/>
      <c r="AFC121" s="33"/>
      <c r="AFD121" s="33"/>
      <c r="AFE121" s="33"/>
      <c r="AFF121" s="33"/>
      <c r="AFG121" s="33"/>
      <c r="AFH121" s="33"/>
      <c r="AFI121" s="33"/>
      <c r="AFJ121" s="33"/>
      <c r="AFK121" s="33"/>
      <c r="AFL121" s="33"/>
      <c r="AFM121" s="33"/>
      <c r="AFN121" s="33"/>
      <c r="AFO121" s="33"/>
      <c r="AFP121" s="33"/>
      <c r="AFQ121" s="33"/>
      <c r="AFR121" s="33"/>
      <c r="AFS121" s="33"/>
      <c r="AFT121" s="33"/>
      <c r="AFU121" s="33"/>
      <c r="AFV121" s="33"/>
      <c r="AFW121" s="33"/>
      <c r="AFX121" s="33"/>
      <c r="AFY121" s="33"/>
      <c r="AFZ121" s="33"/>
      <c r="AGA121" s="33"/>
      <c r="AGB121" s="33"/>
      <c r="AGC121" s="33"/>
      <c r="AGD121" s="33"/>
      <c r="AGE121" s="33"/>
      <c r="AGF121" s="33"/>
      <c r="AGG121" s="33"/>
      <c r="AGH121" s="33"/>
      <c r="AGI121" s="33"/>
      <c r="AGJ121" s="33"/>
      <c r="AGK121" s="33"/>
      <c r="AGL121" s="33"/>
      <c r="AGM121" s="33"/>
      <c r="AGN121" s="33"/>
      <c r="AGO121" s="33"/>
      <c r="AGP121" s="33"/>
      <c r="AGQ121" s="33"/>
      <c r="AGR121" s="33"/>
      <c r="AGS121" s="33"/>
      <c r="AGT121" s="33"/>
      <c r="AGU121" s="33"/>
      <c r="AGV121" s="33"/>
      <c r="AGW121" s="33"/>
      <c r="AGX121" s="33"/>
      <c r="AGY121" s="33"/>
      <c r="AGZ121" s="33"/>
      <c r="AHA121" s="33"/>
      <c r="AHB121" s="33"/>
      <c r="AHC121" s="33"/>
      <c r="AHD121" s="33"/>
      <c r="AHE121" s="33"/>
      <c r="AHF121" s="33"/>
      <c r="AHG121" s="33"/>
      <c r="AHH121" s="33"/>
      <c r="AHI121" s="33"/>
      <c r="AHJ121" s="33"/>
      <c r="AHK121" s="33"/>
      <c r="AHL121" s="33"/>
      <c r="AHM121" s="33"/>
      <c r="AHN121" s="33"/>
      <c r="AHO121" s="33"/>
      <c r="AHP121" s="33"/>
      <c r="AHQ121" s="33"/>
      <c r="AHR121" s="33"/>
      <c r="AHS121" s="33"/>
      <c r="AHT121" s="33"/>
      <c r="AHU121" s="33"/>
      <c r="AHV121" s="33"/>
      <c r="AHW121" s="33"/>
      <c r="AHX121" s="33"/>
      <c r="AHY121" s="33"/>
      <c r="AHZ121" s="33"/>
      <c r="AIA121" s="33"/>
      <c r="AIB121" s="33"/>
      <c r="AIC121" s="33"/>
      <c r="AID121" s="33"/>
      <c r="AIE121" s="33"/>
      <c r="AIF121" s="33"/>
      <c r="AIG121" s="33"/>
      <c r="AIH121" s="33"/>
      <c r="AII121" s="33"/>
      <c r="AIJ121" s="33"/>
      <c r="AIK121" s="33"/>
      <c r="AIL121" s="33"/>
      <c r="AIM121" s="33"/>
      <c r="AIN121" s="33"/>
      <c r="AIO121" s="33"/>
      <c r="AIP121" s="33"/>
      <c r="AIQ121" s="33"/>
      <c r="AIR121" s="33"/>
      <c r="AIS121" s="33"/>
      <c r="AIT121" s="33"/>
      <c r="AIU121" s="33"/>
      <c r="AIV121" s="33"/>
      <c r="AIW121" s="33"/>
      <c r="AIX121" s="33"/>
      <c r="AIY121" s="33"/>
      <c r="AIZ121" s="33"/>
      <c r="AJA121" s="33"/>
      <c r="AJB121" s="33"/>
      <c r="AJC121" s="33"/>
      <c r="AJD121" s="33"/>
      <c r="AJE121" s="33"/>
      <c r="AJF121" s="33"/>
      <c r="AJG121" s="33"/>
      <c r="AJH121" s="33"/>
      <c r="AJI121" s="33"/>
      <c r="AJJ121" s="33"/>
      <c r="AJK121" s="33"/>
      <c r="AJL121" s="33"/>
      <c r="AJM121" s="33"/>
      <c r="AJN121" s="33"/>
      <c r="AJO121" s="33"/>
      <c r="AJP121" s="33"/>
      <c r="AJQ121" s="33"/>
      <c r="AJR121" s="33"/>
      <c r="AJS121" s="33"/>
      <c r="AJT121" s="33"/>
      <c r="AJU121" s="33"/>
      <c r="AJV121" s="33"/>
      <c r="AJW121" s="33"/>
      <c r="AJX121" s="33"/>
      <c r="AJY121" s="33"/>
      <c r="AJZ121" s="33"/>
      <c r="AKA121" s="33"/>
      <c r="AKB121" s="33"/>
      <c r="AKC121" s="33"/>
      <c r="AKD121" s="33"/>
      <c r="AKE121" s="33"/>
      <c r="AKF121" s="33"/>
      <c r="AKG121" s="33"/>
      <c r="AKH121" s="33"/>
      <c r="AKI121" s="33"/>
      <c r="AKJ121" s="33"/>
      <c r="AKK121" s="33"/>
      <c r="AKL121" s="33"/>
      <c r="AKM121" s="33"/>
      <c r="AKN121" s="33"/>
      <c r="AKO121" s="33"/>
      <c r="AKP121" s="33"/>
      <c r="AKQ121" s="33"/>
      <c r="AKR121" s="33"/>
      <c r="AKS121" s="33"/>
      <c r="AKT121" s="33"/>
      <c r="AKU121" s="33"/>
      <c r="AKV121" s="33"/>
      <c r="AKW121" s="33"/>
      <c r="AKX121" s="33"/>
      <c r="AKY121" s="33"/>
      <c r="AKZ121" s="33"/>
      <c r="ALA121" s="33"/>
      <c r="ALB121" s="33"/>
      <c r="ALC121" s="33"/>
      <c r="ALD121" s="33"/>
      <c r="ALE121" s="33"/>
      <c r="ALF121" s="33"/>
      <c r="ALG121" s="33"/>
      <c r="ALH121" s="33"/>
      <c r="ALI121" s="33"/>
      <c r="ALJ121" s="33"/>
      <c r="ALK121" s="33"/>
      <c r="ALL121" s="33"/>
      <c r="ALM121" s="33"/>
      <c r="ALN121" s="33"/>
      <c r="ALO121" s="33"/>
      <c r="ALP121" s="33"/>
      <c r="ALQ121" s="33"/>
      <c r="ALR121" s="33"/>
      <c r="ALS121" s="33"/>
      <c r="ALT121" s="33"/>
      <c r="ALU121" s="33"/>
      <c r="ALV121" s="33"/>
      <c r="ALW121" s="33"/>
      <c r="ALX121" s="33"/>
      <c r="ALY121" s="33"/>
      <c r="ALZ121" s="33"/>
      <c r="AMA121" s="33"/>
      <c r="AMB121" s="33"/>
      <c r="AMC121" s="33"/>
      <c r="AMD121" s="33"/>
      <c r="AME121" s="33"/>
      <c r="AMF121" s="33"/>
      <c r="AMG121" s="33"/>
      <c r="AMH121" s="33"/>
      <c r="AMI121" s="33"/>
      <c r="AMJ121" s="33"/>
      <c r="AMK121" s="33"/>
    </row>
    <row r="122" spans="1:1025" ht="15" customHeight="1">
      <c r="A122" s="58" t="s">
        <v>27</v>
      </c>
      <c r="B122" s="277" t="s">
        <v>142</v>
      </c>
      <c r="C122" s="277"/>
      <c r="D122" s="277"/>
      <c r="E122" s="277"/>
      <c r="F122" s="277"/>
      <c r="G122" s="61" t="s">
        <v>18</v>
      </c>
      <c r="H122" s="15"/>
      <c r="I122" s="13"/>
    </row>
    <row r="123" spans="1:1025" s="31" customFormat="1" ht="14.25" customHeight="1">
      <c r="A123" s="180" t="s">
        <v>8</v>
      </c>
      <c r="B123" s="263" t="s">
        <v>126</v>
      </c>
      <c r="C123" s="264"/>
      <c r="D123" s="264"/>
      <c r="E123" s="264"/>
      <c r="F123" s="264"/>
      <c r="G123" s="105">
        <f>ROUND($G$119/12,2)</f>
        <v>520.27</v>
      </c>
      <c r="H123" s="15"/>
      <c r="I123" s="1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HN123" s="33"/>
      <c r="HO123" s="33"/>
      <c r="HP123" s="33"/>
      <c r="HQ123" s="33"/>
      <c r="HR123" s="33"/>
      <c r="HS123" s="33"/>
      <c r="HT123" s="33"/>
      <c r="HU123" s="33"/>
      <c r="HV123" s="33"/>
      <c r="HW123" s="33"/>
      <c r="HX123" s="33"/>
      <c r="HY123" s="33"/>
      <c r="HZ123" s="33"/>
      <c r="IA123" s="33"/>
      <c r="IB123" s="33"/>
      <c r="IC123" s="33"/>
      <c r="ID123" s="33"/>
      <c r="IE123" s="33"/>
      <c r="IF123" s="33"/>
      <c r="IG123" s="33"/>
      <c r="IH123" s="33"/>
      <c r="II123" s="33"/>
      <c r="IJ123" s="33"/>
      <c r="IK123" s="33"/>
      <c r="IL123" s="33"/>
      <c r="IM123" s="33"/>
      <c r="IN123" s="33"/>
      <c r="IO123" s="33"/>
      <c r="IP123" s="33"/>
      <c r="IQ123" s="33"/>
      <c r="IR123" s="33"/>
      <c r="IS123" s="33"/>
      <c r="IT123" s="33"/>
      <c r="IU123" s="33"/>
      <c r="IV123" s="33"/>
      <c r="IW123" s="33"/>
      <c r="IX123" s="33"/>
      <c r="IY123" s="33"/>
      <c r="IZ123" s="33"/>
      <c r="JA123" s="33"/>
      <c r="JB123" s="33"/>
      <c r="JC123" s="33"/>
      <c r="JD123" s="33"/>
      <c r="JE123" s="33"/>
      <c r="JF123" s="33"/>
      <c r="JG123" s="33"/>
      <c r="JH123" s="33"/>
      <c r="JI123" s="33"/>
      <c r="JJ123" s="33"/>
      <c r="JK123" s="33"/>
      <c r="JL123" s="33"/>
      <c r="JM123" s="33"/>
      <c r="JN123" s="33"/>
      <c r="JO123" s="33"/>
      <c r="JP123" s="33"/>
      <c r="JQ123" s="33"/>
      <c r="JR123" s="33"/>
      <c r="JS123" s="33"/>
      <c r="JT123" s="33"/>
      <c r="JU123" s="33"/>
      <c r="JV123" s="33"/>
      <c r="JW123" s="33"/>
      <c r="JX123" s="33"/>
      <c r="JY123" s="33"/>
      <c r="JZ123" s="33"/>
      <c r="KA123" s="33"/>
      <c r="KB123" s="33"/>
      <c r="KC123" s="33"/>
      <c r="KD123" s="33"/>
      <c r="KE123" s="33"/>
      <c r="KF123" s="33"/>
      <c r="KG123" s="33"/>
      <c r="KH123" s="33"/>
      <c r="KI123" s="33"/>
      <c r="KJ123" s="33"/>
      <c r="KK123" s="33"/>
      <c r="KL123" s="33"/>
      <c r="KM123" s="33"/>
      <c r="KN123" s="33"/>
      <c r="KO123" s="33"/>
      <c r="KP123" s="33"/>
      <c r="KQ123" s="33"/>
      <c r="KR123" s="33"/>
      <c r="KS123" s="33"/>
      <c r="KT123" s="33"/>
      <c r="KU123" s="33"/>
      <c r="KV123" s="33"/>
      <c r="KW123" s="33"/>
      <c r="KX123" s="33"/>
      <c r="KY123" s="33"/>
      <c r="KZ123" s="33"/>
      <c r="LA123" s="33"/>
      <c r="LB123" s="33"/>
      <c r="LC123" s="33"/>
      <c r="LD123" s="33"/>
      <c r="LE123" s="33"/>
      <c r="LF123" s="33"/>
      <c r="LG123" s="33"/>
      <c r="LH123" s="33"/>
      <c r="LI123" s="33"/>
      <c r="LJ123" s="33"/>
      <c r="LK123" s="33"/>
      <c r="LL123" s="33"/>
      <c r="LM123" s="33"/>
      <c r="LN123" s="33"/>
      <c r="LO123" s="33"/>
      <c r="LP123" s="33"/>
      <c r="LQ123" s="33"/>
      <c r="LR123" s="33"/>
      <c r="LS123" s="33"/>
      <c r="LT123" s="33"/>
      <c r="LU123" s="33"/>
      <c r="LV123" s="33"/>
      <c r="LW123" s="33"/>
      <c r="LX123" s="33"/>
      <c r="LY123" s="33"/>
      <c r="LZ123" s="33"/>
      <c r="MA123" s="33"/>
      <c r="MB123" s="33"/>
      <c r="MC123" s="33"/>
      <c r="MD123" s="33"/>
      <c r="ME123" s="33"/>
      <c r="MF123" s="33"/>
      <c r="MG123" s="33"/>
      <c r="MH123" s="33"/>
      <c r="MI123" s="33"/>
      <c r="MJ123" s="33"/>
      <c r="MK123" s="33"/>
      <c r="ML123" s="33"/>
      <c r="MM123" s="33"/>
      <c r="MN123" s="33"/>
      <c r="MO123" s="33"/>
      <c r="MP123" s="33"/>
      <c r="MQ123" s="33"/>
      <c r="MR123" s="33"/>
      <c r="MS123" s="33"/>
      <c r="MT123" s="33"/>
      <c r="MU123" s="33"/>
      <c r="MV123" s="33"/>
      <c r="MW123" s="33"/>
      <c r="MX123" s="33"/>
      <c r="MY123" s="33"/>
      <c r="MZ123" s="33"/>
      <c r="NA123" s="33"/>
      <c r="NB123" s="33"/>
      <c r="NC123" s="33"/>
      <c r="ND123" s="33"/>
      <c r="NE123" s="33"/>
      <c r="NF123" s="33"/>
      <c r="NG123" s="33"/>
      <c r="NH123" s="33"/>
      <c r="NI123" s="33"/>
      <c r="NJ123" s="33"/>
      <c r="NK123" s="33"/>
      <c r="NL123" s="33"/>
      <c r="NM123" s="33"/>
      <c r="NN123" s="33"/>
      <c r="NO123" s="33"/>
      <c r="NP123" s="33"/>
      <c r="NQ123" s="33"/>
      <c r="NR123" s="33"/>
      <c r="NS123" s="33"/>
      <c r="NT123" s="33"/>
      <c r="NU123" s="33"/>
      <c r="NV123" s="33"/>
      <c r="NW123" s="33"/>
      <c r="NX123" s="33"/>
      <c r="NY123" s="33"/>
      <c r="NZ123" s="33"/>
      <c r="OA123" s="33"/>
      <c r="OB123" s="33"/>
      <c r="OC123" s="33"/>
      <c r="OD123" s="33"/>
      <c r="OE123" s="33"/>
      <c r="OF123" s="33"/>
      <c r="OG123" s="33"/>
      <c r="OH123" s="33"/>
      <c r="OI123" s="33"/>
      <c r="OJ123" s="33"/>
      <c r="OK123" s="33"/>
      <c r="OL123" s="33"/>
      <c r="OM123" s="33"/>
      <c r="ON123" s="33"/>
      <c r="OO123" s="33"/>
      <c r="OP123" s="33"/>
      <c r="OQ123" s="33"/>
      <c r="OR123" s="33"/>
      <c r="OS123" s="33"/>
      <c r="OT123" s="33"/>
      <c r="OU123" s="33"/>
      <c r="OV123" s="33"/>
      <c r="OW123" s="33"/>
      <c r="OX123" s="33"/>
      <c r="OY123" s="33"/>
      <c r="OZ123" s="33"/>
      <c r="PA123" s="33"/>
      <c r="PB123" s="33"/>
      <c r="PC123" s="33"/>
      <c r="PD123" s="33"/>
      <c r="PE123" s="33"/>
      <c r="PF123" s="33"/>
      <c r="PG123" s="33"/>
      <c r="PH123" s="33"/>
      <c r="PI123" s="33"/>
      <c r="PJ123" s="33"/>
      <c r="PK123" s="33"/>
      <c r="PL123" s="33"/>
      <c r="PM123" s="33"/>
      <c r="PN123" s="33"/>
      <c r="PO123" s="33"/>
      <c r="PP123" s="33"/>
      <c r="PQ123" s="33"/>
      <c r="PR123" s="33"/>
      <c r="PS123" s="33"/>
      <c r="PT123" s="33"/>
      <c r="PU123" s="33"/>
      <c r="PV123" s="33"/>
      <c r="PW123" s="33"/>
      <c r="PX123" s="33"/>
      <c r="PY123" s="33"/>
      <c r="PZ123" s="33"/>
      <c r="QA123" s="33"/>
      <c r="QB123" s="33"/>
      <c r="QC123" s="33"/>
      <c r="QD123" s="33"/>
      <c r="QE123" s="33"/>
      <c r="QF123" s="33"/>
      <c r="QG123" s="33"/>
      <c r="QH123" s="33"/>
      <c r="QI123" s="33"/>
      <c r="QJ123" s="33"/>
      <c r="QK123" s="33"/>
      <c r="QL123" s="33"/>
      <c r="QM123" s="33"/>
      <c r="QN123" s="33"/>
      <c r="QO123" s="33"/>
      <c r="QP123" s="33"/>
      <c r="QQ123" s="33"/>
      <c r="QR123" s="33"/>
      <c r="QS123" s="33"/>
      <c r="QT123" s="33"/>
      <c r="QU123" s="33"/>
      <c r="QV123" s="33"/>
      <c r="QW123" s="33"/>
      <c r="QX123" s="33"/>
      <c r="QY123" s="33"/>
      <c r="QZ123" s="33"/>
      <c r="RA123" s="33"/>
      <c r="RB123" s="33"/>
      <c r="RC123" s="33"/>
      <c r="RD123" s="33"/>
      <c r="RE123" s="33"/>
      <c r="RF123" s="33"/>
      <c r="RG123" s="33"/>
      <c r="RH123" s="33"/>
      <c r="RI123" s="33"/>
      <c r="RJ123" s="33"/>
      <c r="RK123" s="33"/>
      <c r="RL123" s="33"/>
      <c r="RM123" s="33"/>
      <c r="RN123" s="33"/>
      <c r="RO123" s="33"/>
      <c r="RP123" s="33"/>
      <c r="RQ123" s="33"/>
      <c r="RR123" s="33"/>
      <c r="RS123" s="33"/>
      <c r="RT123" s="33"/>
      <c r="RU123" s="33"/>
      <c r="RV123" s="33"/>
      <c r="RW123" s="33"/>
      <c r="RX123" s="33"/>
      <c r="RY123" s="33"/>
      <c r="RZ123" s="33"/>
      <c r="SA123" s="33"/>
      <c r="SB123" s="33"/>
      <c r="SC123" s="33"/>
      <c r="SD123" s="33"/>
      <c r="SE123" s="33"/>
      <c r="SF123" s="33"/>
      <c r="SG123" s="33"/>
      <c r="SH123" s="33"/>
      <c r="SI123" s="33"/>
      <c r="SJ123" s="33"/>
      <c r="SK123" s="33"/>
      <c r="SL123" s="33"/>
      <c r="SM123" s="33"/>
      <c r="SN123" s="33"/>
      <c r="SO123" s="33"/>
      <c r="SP123" s="33"/>
      <c r="SQ123" s="33"/>
      <c r="SR123" s="33"/>
      <c r="SS123" s="33"/>
      <c r="ST123" s="33"/>
      <c r="SU123" s="33"/>
      <c r="SV123" s="33"/>
      <c r="SW123" s="33"/>
      <c r="SX123" s="33"/>
      <c r="SY123" s="33"/>
      <c r="SZ123" s="33"/>
      <c r="TA123" s="33"/>
      <c r="TB123" s="33"/>
      <c r="TC123" s="33"/>
      <c r="TD123" s="33"/>
      <c r="TE123" s="33"/>
      <c r="TF123" s="33"/>
      <c r="TG123" s="33"/>
      <c r="TH123" s="33"/>
      <c r="TI123" s="33"/>
      <c r="TJ123" s="33"/>
      <c r="TK123" s="33"/>
      <c r="TL123" s="33"/>
      <c r="TM123" s="33"/>
      <c r="TN123" s="33"/>
      <c r="TO123" s="33"/>
      <c r="TP123" s="33"/>
      <c r="TQ123" s="33"/>
      <c r="TR123" s="33"/>
      <c r="TS123" s="33"/>
      <c r="TT123" s="33"/>
      <c r="TU123" s="33"/>
      <c r="TV123" s="33"/>
      <c r="TW123" s="33"/>
      <c r="TX123" s="33"/>
      <c r="TY123" s="33"/>
      <c r="TZ123" s="33"/>
      <c r="UA123" s="33"/>
      <c r="UB123" s="33"/>
      <c r="UC123" s="33"/>
      <c r="UD123" s="33"/>
      <c r="UE123" s="33"/>
      <c r="UF123" s="33"/>
      <c r="UG123" s="33"/>
      <c r="UH123" s="33"/>
      <c r="UI123" s="33"/>
      <c r="UJ123" s="33"/>
      <c r="UK123" s="33"/>
      <c r="UL123" s="33"/>
      <c r="UM123" s="33"/>
      <c r="UN123" s="33"/>
      <c r="UO123" s="33"/>
      <c r="UP123" s="33"/>
      <c r="UQ123" s="33"/>
      <c r="UR123" s="33"/>
      <c r="US123" s="33"/>
      <c r="UT123" s="33"/>
      <c r="UU123" s="33"/>
      <c r="UV123" s="33"/>
      <c r="UW123" s="33"/>
      <c r="UX123" s="33"/>
      <c r="UY123" s="33"/>
      <c r="UZ123" s="33"/>
      <c r="VA123" s="33"/>
      <c r="VB123" s="33"/>
      <c r="VC123" s="33"/>
      <c r="VD123" s="33"/>
      <c r="VE123" s="33"/>
      <c r="VF123" s="33"/>
      <c r="VG123" s="33"/>
      <c r="VH123" s="33"/>
      <c r="VI123" s="33"/>
      <c r="VJ123" s="33"/>
      <c r="VK123" s="33"/>
      <c r="VL123" s="33"/>
      <c r="VM123" s="33"/>
      <c r="VN123" s="33"/>
      <c r="VO123" s="33"/>
      <c r="VP123" s="33"/>
      <c r="VQ123" s="33"/>
      <c r="VR123" s="33"/>
      <c r="VS123" s="33"/>
      <c r="VT123" s="33"/>
      <c r="VU123" s="33"/>
      <c r="VV123" s="33"/>
      <c r="VW123" s="33"/>
      <c r="VX123" s="33"/>
      <c r="VY123" s="33"/>
      <c r="VZ123" s="33"/>
      <c r="WA123" s="33"/>
      <c r="WB123" s="33"/>
      <c r="WC123" s="33"/>
      <c r="WD123" s="33"/>
      <c r="WE123" s="33"/>
      <c r="WF123" s="33"/>
      <c r="WG123" s="33"/>
      <c r="WH123" s="33"/>
      <c r="WI123" s="33"/>
      <c r="WJ123" s="33"/>
      <c r="WK123" s="33"/>
      <c r="WL123" s="33"/>
      <c r="WM123" s="33"/>
      <c r="WN123" s="33"/>
      <c r="WO123" s="33"/>
      <c r="WP123" s="33"/>
      <c r="WQ123" s="33"/>
      <c r="WR123" s="33"/>
      <c r="WS123" s="33"/>
      <c r="WT123" s="33"/>
      <c r="WU123" s="33"/>
      <c r="WV123" s="33"/>
      <c r="WW123" s="33"/>
      <c r="WX123" s="33"/>
      <c r="WY123" s="33"/>
      <c r="WZ123" s="33"/>
      <c r="XA123" s="33"/>
      <c r="XB123" s="33"/>
      <c r="XC123" s="33"/>
      <c r="XD123" s="33"/>
      <c r="XE123" s="33"/>
      <c r="XF123" s="33"/>
      <c r="XG123" s="33"/>
      <c r="XH123" s="33"/>
      <c r="XI123" s="33"/>
      <c r="XJ123" s="33"/>
      <c r="XK123" s="33"/>
      <c r="XL123" s="33"/>
      <c r="XM123" s="33"/>
      <c r="XN123" s="33"/>
      <c r="XO123" s="33"/>
      <c r="XP123" s="33"/>
      <c r="XQ123" s="33"/>
      <c r="XR123" s="33"/>
      <c r="XS123" s="33"/>
      <c r="XT123" s="33"/>
      <c r="XU123" s="33"/>
      <c r="XV123" s="33"/>
      <c r="XW123" s="33"/>
      <c r="XX123" s="33"/>
      <c r="XY123" s="33"/>
      <c r="XZ123" s="33"/>
      <c r="YA123" s="33"/>
      <c r="YB123" s="33"/>
      <c r="YC123" s="33"/>
      <c r="YD123" s="33"/>
      <c r="YE123" s="33"/>
      <c r="YF123" s="33"/>
      <c r="YG123" s="33"/>
      <c r="YH123" s="33"/>
      <c r="YI123" s="33"/>
      <c r="YJ123" s="33"/>
      <c r="YK123" s="33"/>
      <c r="YL123" s="33"/>
      <c r="YM123" s="33"/>
      <c r="YN123" s="33"/>
      <c r="YO123" s="33"/>
      <c r="YP123" s="33"/>
      <c r="YQ123" s="33"/>
      <c r="YR123" s="33"/>
      <c r="YS123" s="33"/>
      <c r="YT123" s="33"/>
      <c r="YU123" s="33"/>
      <c r="YV123" s="33"/>
      <c r="YW123" s="33"/>
      <c r="YX123" s="33"/>
      <c r="YY123" s="33"/>
      <c r="YZ123" s="33"/>
      <c r="ZA123" s="33"/>
      <c r="ZB123" s="33"/>
      <c r="ZC123" s="33"/>
      <c r="ZD123" s="33"/>
      <c r="ZE123" s="33"/>
      <c r="ZF123" s="33"/>
      <c r="ZG123" s="33"/>
      <c r="ZH123" s="33"/>
      <c r="ZI123" s="33"/>
      <c r="ZJ123" s="33"/>
      <c r="ZK123" s="33"/>
      <c r="ZL123" s="33"/>
      <c r="ZM123" s="33"/>
      <c r="ZN123" s="33"/>
      <c r="ZO123" s="33"/>
      <c r="ZP123" s="33"/>
      <c r="ZQ123" s="33"/>
      <c r="ZR123" s="33"/>
      <c r="ZS123" s="33"/>
      <c r="ZT123" s="33"/>
      <c r="ZU123" s="33"/>
      <c r="ZV123" s="33"/>
      <c r="ZW123" s="33"/>
      <c r="ZX123" s="33"/>
      <c r="ZY123" s="33"/>
      <c r="ZZ123" s="33"/>
      <c r="AAA123" s="33"/>
      <c r="AAB123" s="33"/>
      <c r="AAC123" s="33"/>
      <c r="AAD123" s="33"/>
      <c r="AAE123" s="33"/>
      <c r="AAF123" s="33"/>
      <c r="AAG123" s="33"/>
      <c r="AAH123" s="33"/>
      <c r="AAI123" s="33"/>
      <c r="AAJ123" s="33"/>
      <c r="AAK123" s="33"/>
      <c r="AAL123" s="33"/>
      <c r="AAM123" s="33"/>
      <c r="AAN123" s="33"/>
      <c r="AAO123" s="33"/>
      <c r="AAP123" s="33"/>
      <c r="AAQ123" s="33"/>
      <c r="AAR123" s="33"/>
      <c r="AAS123" s="33"/>
      <c r="AAT123" s="33"/>
      <c r="AAU123" s="33"/>
      <c r="AAV123" s="33"/>
      <c r="AAW123" s="33"/>
      <c r="AAX123" s="33"/>
      <c r="AAY123" s="33"/>
      <c r="AAZ123" s="33"/>
      <c r="ABA123" s="33"/>
      <c r="ABB123" s="33"/>
      <c r="ABC123" s="33"/>
      <c r="ABD123" s="33"/>
      <c r="ABE123" s="33"/>
      <c r="ABF123" s="33"/>
      <c r="ABG123" s="33"/>
      <c r="ABH123" s="33"/>
      <c r="ABI123" s="33"/>
      <c r="ABJ123" s="33"/>
      <c r="ABK123" s="33"/>
      <c r="ABL123" s="33"/>
      <c r="ABM123" s="33"/>
      <c r="ABN123" s="33"/>
      <c r="ABO123" s="33"/>
      <c r="ABP123" s="33"/>
      <c r="ABQ123" s="33"/>
      <c r="ABR123" s="33"/>
      <c r="ABS123" s="33"/>
      <c r="ABT123" s="33"/>
      <c r="ABU123" s="33"/>
      <c r="ABV123" s="33"/>
      <c r="ABW123" s="33"/>
      <c r="ABX123" s="33"/>
      <c r="ABY123" s="33"/>
      <c r="ABZ123" s="33"/>
      <c r="ACA123" s="33"/>
      <c r="ACB123" s="33"/>
      <c r="ACC123" s="33"/>
      <c r="ACD123" s="33"/>
      <c r="ACE123" s="33"/>
      <c r="ACF123" s="33"/>
      <c r="ACG123" s="33"/>
      <c r="ACH123" s="33"/>
      <c r="ACI123" s="33"/>
      <c r="ACJ123" s="33"/>
      <c r="ACK123" s="33"/>
      <c r="ACL123" s="33"/>
      <c r="ACM123" s="33"/>
      <c r="ACN123" s="33"/>
      <c r="ACO123" s="33"/>
      <c r="ACP123" s="33"/>
      <c r="ACQ123" s="33"/>
      <c r="ACR123" s="33"/>
      <c r="ACS123" s="33"/>
      <c r="ACT123" s="33"/>
      <c r="ACU123" s="33"/>
      <c r="ACV123" s="33"/>
      <c r="ACW123" s="33"/>
      <c r="ACX123" s="33"/>
      <c r="ACY123" s="33"/>
      <c r="ACZ123" s="33"/>
      <c r="ADA123" s="33"/>
      <c r="ADB123" s="33"/>
      <c r="ADC123" s="33"/>
      <c r="ADD123" s="33"/>
      <c r="ADE123" s="33"/>
      <c r="ADF123" s="33"/>
      <c r="ADG123" s="33"/>
      <c r="ADH123" s="33"/>
      <c r="ADI123" s="33"/>
      <c r="ADJ123" s="33"/>
      <c r="ADK123" s="33"/>
      <c r="ADL123" s="33"/>
      <c r="ADM123" s="33"/>
      <c r="ADN123" s="33"/>
      <c r="ADO123" s="33"/>
      <c r="ADP123" s="33"/>
      <c r="ADQ123" s="33"/>
      <c r="ADR123" s="33"/>
      <c r="ADS123" s="33"/>
      <c r="ADT123" s="33"/>
      <c r="ADU123" s="33"/>
      <c r="ADV123" s="33"/>
      <c r="ADW123" s="33"/>
      <c r="ADX123" s="33"/>
      <c r="ADY123" s="33"/>
      <c r="ADZ123" s="33"/>
      <c r="AEA123" s="33"/>
      <c r="AEB123" s="33"/>
      <c r="AEC123" s="33"/>
      <c r="AED123" s="33"/>
      <c r="AEE123" s="33"/>
      <c r="AEF123" s="33"/>
      <c r="AEG123" s="33"/>
      <c r="AEH123" s="33"/>
      <c r="AEI123" s="33"/>
      <c r="AEJ123" s="33"/>
      <c r="AEK123" s="33"/>
      <c r="AEL123" s="33"/>
      <c r="AEM123" s="33"/>
      <c r="AEN123" s="33"/>
      <c r="AEO123" s="33"/>
      <c r="AEP123" s="33"/>
      <c r="AEQ123" s="33"/>
      <c r="AER123" s="33"/>
      <c r="AES123" s="33"/>
      <c r="AET123" s="33"/>
      <c r="AEU123" s="33"/>
      <c r="AEV123" s="33"/>
      <c r="AEW123" s="33"/>
      <c r="AEX123" s="33"/>
      <c r="AEY123" s="33"/>
      <c r="AEZ123" s="33"/>
      <c r="AFA123" s="33"/>
      <c r="AFB123" s="33"/>
      <c r="AFC123" s="33"/>
      <c r="AFD123" s="33"/>
      <c r="AFE123" s="33"/>
      <c r="AFF123" s="33"/>
      <c r="AFG123" s="33"/>
      <c r="AFH123" s="33"/>
      <c r="AFI123" s="33"/>
      <c r="AFJ123" s="33"/>
      <c r="AFK123" s="33"/>
      <c r="AFL123" s="33"/>
      <c r="AFM123" s="33"/>
      <c r="AFN123" s="33"/>
      <c r="AFO123" s="33"/>
      <c r="AFP123" s="33"/>
      <c r="AFQ123" s="33"/>
      <c r="AFR123" s="33"/>
      <c r="AFS123" s="33"/>
      <c r="AFT123" s="33"/>
      <c r="AFU123" s="33"/>
      <c r="AFV123" s="33"/>
      <c r="AFW123" s="33"/>
      <c r="AFX123" s="33"/>
      <c r="AFY123" s="33"/>
      <c r="AFZ123" s="33"/>
      <c r="AGA123" s="33"/>
      <c r="AGB123" s="33"/>
      <c r="AGC123" s="33"/>
      <c r="AGD123" s="33"/>
      <c r="AGE123" s="33"/>
      <c r="AGF123" s="33"/>
      <c r="AGG123" s="33"/>
      <c r="AGH123" s="33"/>
      <c r="AGI123" s="33"/>
      <c r="AGJ123" s="33"/>
      <c r="AGK123" s="33"/>
      <c r="AGL123" s="33"/>
      <c r="AGM123" s="33"/>
      <c r="AGN123" s="33"/>
      <c r="AGO123" s="33"/>
      <c r="AGP123" s="33"/>
      <c r="AGQ123" s="33"/>
      <c r="AGR123" s="33"/>
      <c r="AGS123" s="33"/>
      <c r="AGT123" s="33"/>
      <c r="AGU123" s="33"/>
      <c r="AGV123" s="33"/>
      <c r="AGW123" s="33"/>
      <c r="AGX123" s="33"/>
      <c r="AGY123" s="33"/>
      <c r="AGZ123" s="33"/>
      <c r="AHA123" s="33"/>
      <c r="AHB123" s="33"/>
      <c r="AHC123" s="33"/>
      <c r="AHD123" s="33"/>
      <c r="AHE123" s="33"/>
      <c r="AHF123" s="33"/>
      <c r="AHG123" s="33"/>
      <c r="AHH123" s="33"/>
      <c r="AHI123" s="33"/>
      <c r="AHJ123" s="33"/>
      <c r="AHK123" s="33"/>
      <c r="AHL123" s="33"/>
      <c r="AHM123" s="33"/>
      <c r="AHN123" s="33"/>
      <c r="AHO123" s="33"/>
      <c r="AHP123" s="33"/>
      <c r="AHQ123" s="33"/>
      <c r="AHR123" s="33"/>
      <c r="AHS123" s="33"/>
      <c r="AHT123" s="33"/>
      <c r="AHU123" s="33"/>
      <c r="AHV123" s="33"/>
      <c r="AHW123" s="33"/>
      <c r="AHX123" s="33"/>
      <c r="AHY123" s="33"/>
      <c r="AHZ123" s="33"/>
      <c r="AIA123" s="33"/>
      <c r="AIB123" s="33"/>
      <c r="AIC123" s="33"/>
      <c r="AID123" s="33"/>
      <c r="AIE123" s="33"/>
      <c r="AIF123" s="33"/>
      <c r="AIG123" s="33"/>
      <c r="AIH123" s="33"/>
      <c r="AII123" s="33"/>
      <c r="AIJ123" s="33"/>
      <c r="AIK123" s="33"/>
      <c r="AIL123" s="33"/>
      <c r="AIM123" s="33"/>
      <c r="AIN123" s="33"/>
      <c r="AIO123" s="33"/>
      <c r="AIP123" s="33"/>
      <c r="AIQ123" s="33"/>
      <c r="AIR123" s="33"/>
      <c r="AIS123" s="33"/>
      <c r="AIT123" s="33"/>
      <c r="AIU123" s="33"/>
      <c r="AIV123" s="33"/>
      <c r="AIW123" s="33"/>
      <c r="AIX123" s="33"/>
      <c r="AIY123" s="33"/>
      <c r="AIZ123" s="33"/>
      <c r="AJA123" s="33"/>
      <c r="AJB123" s="33"/>
      <c r="AJC123" s="33"/>
      <c r="AJD123" s="33"/>
      <c r="AJE123" s="33"/>
      <c r="AJF123" s="33"/>
      <c r="AJG123" s="33"/>
      <c r="AJH123" s="33"/>
      <c r="AJI123" s="33"/>
      <c r="AJJ123" s="33"/>
      <c r="AJK123" s="33"/>
      <c r="AJL123" s="33"/>
      <c r="AJM123" s="33"/>
      <c r="AJN123" s="33"/>
      <c r="AJO123" s="33"/>
      <c r="AJP123" s="33"/>
      <c r="AJQ123" s="33"/>
      <c r="AJR123" s="33"/>
      <c r="AJS123" s="33"/>
      <c r="AJT123" s="33"/>
      <c r="AJU123" s="33"/>
      <c r="AJV123" s="33"/>
      <c r="AJW123" s="33"/>
      <c r="AJX123" s="33"/>
      <c r="AJY123" s="33"/>
      <c r="AJZ123" s="33"/>
      <c r="AKA123" s="33"/>
      <c r="AKB123" s="33"/>
      <c r="AKC123" s="33"/>
      <c r="AKD123" s="33"/>
      <c r="AKE123" s="33"/>
      <c r="AKF123" s="33"/>
      <c r="AKG123" s="33"/>
      <c r="AKH123" s="33"/>
      <c r="AKI123" s="33"/>
      <c r="AKJ123" s="33"/>
      <c r="AKK123" s="33"/>
      <c r="AKL123" s="33"/>
      <c r="AKM123" s="33"/>
      <c r="AKN123" s="33"/>
      <c r="AKO123" s="33"/>
      <c r="AKP123" s="33"/>
      <c r="AKQ123" s="33"/>
      <c r="AKR123" s="33"/>
      <c r="AKS123" s="33"/>
      <c r="AKT123" s="33"/>
      <c r="AKU123" s="33"/>
      <c r="AKV123" s="33"/>
      <c r="AKW123" s="33"/>
      <c r="AKX123" s="33"/>
      <c r="AKY123" s="33"/>
      <c r="AKZ123" s="33"/>
      <c r="ALA123" s="33"/>
      <c r="ALB123" s="33"/>
      <c r="ALC123" s="33"/>
      <c r="ALD123" s="33"/>
      <c r="ALE123" s="33"/>
      <c r="ALF123" s="33"/>
      <c r="ALG123" s="33"/>
      <c r="ALH123" s="33"/>
      <c r="ALI123" s="33"/>
      <c r="ALJ123" s="33"/>
      <c r="ALK123" s="33"/>
      <c r="ALL123" s="33"/>
      <c r="ALM123" s="33"/>
      <c r="ALN123" s="33"/>
      <c r="ALO123" s="33"/>
      <c r="ALP123" s="33"/>
      <c r="ALQ123" s="33"/>
      <c r="ALR123" s="33"/>
      <c r="ALS123" s="33"/>
      <c r="ALT123" s="33"/>
      <c r="ALU123" s="33"/>
      <c r="ALV123" s="33"/>
      <c r="ALW123" s="33"/>
      <c r="ALX123" s="33"/>
      <c r="ALY123" s="33"/>
      <c r="ALZ123" s="33"/>
      <c r="AMA123" s="33"/>
      <c r="AMB123" s="33"/>
      <c r="AMC123" s="33"/>
      <c r="AMD123" s="33"/>
      <c r="AME123" s="33"/>
      <c r="AMF123" s="33"/>
      <c r="AMG123" s="33"/>
      <c r="AMH123" s="33"/>
      <c r="AMI123" s="33"/>
      <c r="AMJ123" s="33"/>
      <c r="AMK123" s="33"/>
    </row>
    <row r="124" spans="1:1025" s="31" customFormat="1" ht="14.25" customHeight="1">
      <c r="A124" s="180" t="s">
        <v>10</v>
      </c>
      <c r="B124" s="265" t="s">
        <v>305</v>
      </c>
      <c r="C124" s="266"/>
      <c r="D124" s="266"/>
      <c r="E124" s="266"/>
      <c r="F124" s="266"/>
      <c r="G124" s="105">
        <f>ROUND((2.59/30)/12*($G$119),2)</f>
        <v>44.92</v>
      </c>
      <c r="H124" s="60"/>
      <c r="I124" s="1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HN124" s="33"/>
      <c r="HO124" s="33"/>
      <c r="HP124" s="33"/>
      <c r="HQ124" s="33"/>
      <c r="HR124" s="33"/>
      <c r="HS124" s="33"/>
      <c r="HT124" s="33"/>
      <c r="HU124" s="33"/>
      <c r="HV124" s="33"/>
      <c r="HW124" s="33"/>
      <c r="HX124" s="33"/>
      <c r="HY124" s="33"/>
      <c r="HZ124" s="33"/>
      <c r="IA124" s="33"/>
      <c r="IB124" s="33"/>
      <c r="IC124" s="33"/>
      <c r="ID124" s="33"/>
      <c r="IE124" s="33"/>
      <c r="IF124" s="33"/>
      <c r="IG124" s="33"/>
      <c r="IH124" s="33"/>
      <c r="II124" s="33"/>
      <c r="IJ124" s="33"/>
      <c r="IK124" s="33"/>
      <c r="IL124" s="33"/>
      <c r="IM124" s="33"/>
      <c r="IN124" s="33"/>
      <c r="IO124" s="33"/>
      <c r="IP124" s="33"/>
      <c r="IQ124" s="33"/>
      <c r="IR124" s="33"/>
      <c r="IS124" s="33"/>
      <c r="IT124" s="33"/>
      <c r="IU124" s="33"/>
      <c r="IV124" s="33"/>
      <c r="IW124" s="33"/>
      <c r="IX124" s="33"/>
      <c r="IY124" s="33"/>
      <c r="IZ124" s="33"/>
      <c r="JA124" s="33"/>
      <c r="JB124" s="33"/>
      <c r="JC124" s="33"/>
      <c r="JD124" s="33"/>
      <c r="JE124" s="33"/>
      <c r="JF124" s="33"/>
      <c r="JG124" s="33"/>
      <c r="JH124" s="33"/>
      <c r="JI124" s="33"/>
      <c r="JJ124" s="33"/>
      <c r="JK124" s="33"/>
      <c r="JL124" s="33"/>
      <c r="JM124" s="33"/>
      <c r="JN124" s="33"/>
      <c r="JO124" s="33"/>
      <c r="JP124" s="33"/>
      <c r="JQ124" s="33"/>
      <c r="JR124" s="33"/>
      <c r="JS124" s="33"/>
      <c r="JT124" s="33"/>
      <c r="JU124" s="33"/>
      <c r="JV124" s="33"/>
      <c r="JW124" s="33"/>
      <c r="JX124" s="33"/>
      <c r="JY124" s="33"/>
      <c r="JZ124" s="33"/>
      <c r="KA124" s="33"/>
      <c r="KB124" s="33"/>
      <c r="KC124" s="33"/>
      <c r="KD124" s="33"/>
      <c r="KE124" s="33"/>
      <c r="KF124" s="33"/>
      <c r="KG124" s="33"/>
      <c r="KH124" s="33"/>
      <c r="KI124" s="33"/>
      <c r="KJ124" s="33"/>
      <c r="KK124" s="33"/>
      <c r="KL124" s="33"/>
      <c r="KM124" s="33"/>
      <c r="KN124" s="33"/>
      <c r="KO124" s="33"/>
      <c r="KP124" s="33"/>
      <c r="KQ124" s="33"/>
      <c r="KR124" s="33"/>
      <c r="KS124" s="33"/>
      <c r="KT124" s="33"/>
      <c r="KU124" s="33"/>
      <c r="KV124" s="33"/>
      <c r="KW124" s="33"/>
      <c r="KX124" s="33"/>
      <c r="KY124" s="33"/>
      <c r="KZ124" s="33"/>
      <c r="LA124" s="33"/>
      <c r="LB124" s="33"/>
      <c r="LC124" s="33"/>
      <c r="LD124" s="33"/>
      <c r="LE124" s="33"/>
      <c r="LF124" s="33"/>
      <c r="LG124" s="33"/>
      <c r="LH124" s="33"/>
      <c r="LI124" s="33"/>
      <c r="LJ124" s="33"/>
      <c r="LK124" s="33"/>
      <c r="LL124" s="33"/>
      <c r="LM124" s="33"/>
      <c r="LN124" s="33"/>
      <c r="LO124" s="33"/>
      <c r="LP124" s="33"/>
      <c r="LQ124" s="33"/>
      <c r="LR124" s="33"/>
      <c r="LS124" s="33"/>
      <c r="LT124" s="33"/>
      <c r="LU124" s="33"/>
      <c r="LV124" s="33"/>
      <c r="LW124" s="33"/>
      <c r="LX124" s="33"/>
      <c r="LY124" s="33"/>
      <c r="LZ124" s="33"/>
      <c r="MA124" s="33"/>
      <c r="MB124" s="33"/>
      <c r="MC124" s="33"/>
      <c r="MD124" s="33"/>
      <c r="ME124" s="33"/>
      <c r="MF124" s="33"/>
      <c r="MG124" s="33"/>
      <c r="MH124" s="33"/>
      <c r="MI124" s="33"/>
      <c r="MJ124" s="33"/>
      <c r="MK124" s="33"/>
      <c r="ML124" s="33"/>
      <c r="MM124" s="33"/>
      <c r="MN124" s="33"/>
      <c r="MO124" s="33"/>
      <c r="MP124" s="33"/>
      <c r="MQ124" s="33"/>
      <c r="MR124" s="33"/>
      <c r="MS124" s="33"/>
      <c r="MT124" s="33"/>
      <c r="MU124" s="33"/>
      <c r="MV124" s="33"/>
      <c r="MW124" s="33"/>
      <c r="MX124" s="33"/>
      <c r="MY124" s="33"/>
      <c r="MZ124" s="33"/>
      <c r="NA124" s="33"/>
      <c r="NB124" s="33"/>
      <c r="NC124" s="33"/>
      <c r="ND124" s="33"/>
      <c r="NE124" s="33"/>
      <c r="NF124" s="33"/>
      <c r="NG124" s="33"/>
      <c r="NH124" s="33"/>
      <c r="NI124" s="33"/>
      <c r="NJ124" s="33"/>
      <c r="NK124" s="33"/>
      <c r="NL124" s="33"/>
      <c r="NM124" s="33"/>
      <c r="NN124" s="33"/>
      <c r="NO124" s="33"/>
      <c r="NP124" s="33"/>
      <c r="NQ124" s="33"/>
      <c r="NR124" s="33"/>
      <c r="NS124" s="33"/>
      <c r="NT124" s="33"/>
      <c r="NU124" s="33"/>
      <c r="NV124" s="33"/>
      <c r="NW124" s="33"/>
      <c r="NX124" s="33"/>
      <c r="NY124" s="33"/>
      <c r="NZ124" s="33"/>
      <c r="OA124" s="33"/>
      <c r="OB124" s="33"/>
      <c r="OC124" s="33"/>
      <c r="OD124" s="33"/>
      <c r="OE124" s="33"/>
      <c r="OF124" s="33"/>
      <c r="OG124" s="33"/>
      <c r="OH124" s="33"/>
      <c r="OI124" s="33"/>
      <c r="OJ124" s="33"/>
      <c r="OK124" s="33"/>
      <c r="OL124" s="33"/>
      <c r="OM124" s="33"/>
      <c r="ON124" s="33"/>
      <c r="OO124" s="33"/>
      <c r="OP124" s="33"/>
      <c r="OQ124" s="33"/>
      <c r="OR124" s="33"/>
      <c r="OS124" s="33"/>
      <c r="OT124" s="33"/>
      <c r="OU124" s="33"/>
      <c r="OV124" s="33"/>
      <c r="OW124" s="33"/>
      <c r="OX124" s="33"/>
      <c r="OY124" s="33"/>
      <c r="OZ124" s="33"/>
      <c r="PA124" s="33"/>
      <c r="PB124" s="33"/>
      <c r="PC124" s="33"/>
      <c r="PD124" s="33"/>
      <c r="PE124" s="33"/>
      <c r="PF124" s="33"/>
      <c r="PG124" s="33"/>
      <c r="PH124" s="33"/>
      <c r="PI124" s="33"/>
      <c r="PJ124" s="33"/>
      <c r="PK124" s="33"/>
      <c r="PL124" s="33"/>
      <c r="PM124" s="33"/>
      <c r="PN124" s="33"/>
      <c r="PO124" s="33"/>
      <c r="PP124" s="33"/>
      <c r="PQ124" s="33"/>
      <c r="PR124" s="33"/>
      <c r="PS124" s="33"/>
      <c r="PT124" s="33"/>
      <c r="PU124" s="33"/>
      <c r="PV124" s="33"/>
      <c r="PW124" s="33"/>
      <c r="PX124" s="33"/>
      <c r="PY124" s="33"/>
      <c r="PZ124" s="33"/>
      <c r="QA124" s="33"/>
      <c r="QB124" s="33"/>
      <c r="QC124" s="33"/>
      <c r="QD124" s="33"/>
      <c r="QE124" s="33"/>
      <c r="QF124" s="33"/>
      <c r="QG124" s="33"/>
      <c r="QH124" s="33"/>
      <c r="QI124" s="33"/>
      <c r="QJ124" s="33"/>
      <c r="QK124" s="33"/>
      <c r="QL124" s="33"/>
      <c r="QM124" s="33"/>
      <c r="QN124" s="33"/>
      <c r="QO124" s="33"/>
      <c r="QP124" s="33"/>
      <c r="QQ124" s="33"/>
      <c r="QR124" s="33"/>
      <c r="QS124" s="33"/>
      <c r="QT124" s="33"/>
      <c r="QU124" s="33"/>
      <c r="QV124" s="33"/>
      <c r="QW124" s="33"/>
      <c r="QX124" s="33"/>
      <c r="QY124" s="33"/>
      <c r="QZ124" s="33"/>
      <c r="RA124" s="33"/>
      <c r="RB124" s="33"/>
      <c r="RC124" s="33"/>
      <c r="RD124" s="33"/>
      <c r="RE124" s="33"/>
      <c r="RF124" s="33"/>
      <c r="RG124" s="33"/>
      <c r="RH124" s="33"/>
      <c r="RI124" s="33"/>
      <c r="RJ124" s="33"/>
      <c r="RK124" s="33"/>
      <c r="RL124" s="33"/>
      <c r="RM124" s="33"/>
      <c r="RN124" s="33"/>
      <c r="RO124" s="33"/>
      <c r="RP124" s="33"/>
      <c r="RQ124" s="33"/>
      <c r="RR124" s="33"/>
      <c r="RS124" s="33"/>
      <c r="RT124" s="33"/>
      <c r="RU124" s="33"/>
      <c r="RV124" s="33"/>
      <c r="RW124" s="33"/>
      <c r="RX124" s="33"/>
      <c r="RY124" s="33"/>
      <c r="RZ124" s="33"/>
      <c r="SA124" s="33"/>
      <c r="SB124" s="33"/>
      <c r="SC124" s="33"/>
      <c r="SD124" s="33"/>
      <c r="SE124" s="33"/>
      <c r="SF124" s="33"/>
      <c r="SG124" s="33"/>
      <c r="SH124" s="33"/>
      <c r="SI124" s="33"/>
      <c r="SJ124" s="33"/>
      <c r="SK124" s="33"/>
      <c r="SL124" s="33"/>
      <c r="SM124" s="33"/>
      <c r="SN124" s="33"/>
      <c r="SO124" s="33"/>
      <c r="SP124" s="33"/>
      <c r="SQ124" s="33"/>
      <c r="SR124" s="33"/>
      <c r="SS124" s="33"/>
      <c r="ST124" s="33"/>
      <c r="SU124" s="33"/>
      <c r="SV124" s="33"/>
      <c r="SW124" s="33"/>
      <c r="SX124" s="33"/>
      <c r="SY124" s="33"/>
      <c r="SZ124" s="33"/>
      <c r="TA124" s="33"/>
      <c r="TB124" s="33"/>
      <c r="TC124" s="33"/>
      <c r="TD124" s="33"/>
      <c r="TE124" s="33"/>
      <c r="TF124" s="33"/>
      <c r="TG124" s="33"/>
      <c r="TH124" s="33"/>
      <c r="TI124" s="33"/>
      <c r="TJ124" s="33"/>
      <c r="TK124" s="33"/>
      <c r="TL124" s="33"/>
      <c r="TM124" s="33"/>
      <c r="TN124" s="33"/>
      <c r="TO124" s="33"/>
      <c r="TP124" s="33"/>
      <c r="TQ124" s="33"/>
      <c r="TR124" s="33"/>
      <c r="TS124" s="33"/>
      <c r="TT124" s="33"/>
      <c r="TU124" s="33"/>
      <c r="TV124" s="33"/>
      <c r="TW124" s="33"/>
      <c r="TX124" s="33"/>
      <c r="TY124" s="33"/>
      <c r="TZ124" s="33"/>
      <c r="UA124" s="33"/>
      <c r="UB124" s="33"/>
      <c r="UC124" s="33"/>
      <c r="UD124" s="33"/>
      <c r="UE124" s="33"/>
      <c r="UF124" s="33"/>
      <c r="UG124" s="33"/>
      <c r="UH124" s="33"/>
      <c r="UI124" s="33"/>
      <c r="UJ124" s="33"/>
      <c r="UK124" s="33"/>
      <c r="UL124" s="33"/>
      <c r="UM124" s="33"/>
      <c r="UN124" s="33"/>
      <c r="UO124" s="33"/>
      <c r="UP124" s="33"/>
      <c r="UQ124" s="33"/>
      <c r="UR124" s="33"/>
      <c r="US124" s="33"/>
      <c r="UT124" s="33"/>
      <c r="UU124" s="33"/>
      <c r="UV124" s="33"/>
      <c r="UW124" s="33"/>
      <c r="UX124" s="33"/>
      <c r="UY124" s="33"/>
      <c r="UZ124" s="33"/>
      <c r="VA124" s="33"/>
      <c r="VB124" s="33"/>
      <c r="VC124" s="33"/>
      <c r="VD124" s="33"/>
      <c r="VE124" s="33"/>
      <c r="VF124" s="33"/>
      <c r="VG124" s="33"/>
      <c r="VH124" s="33"/>
      <c r="VI124" s="33"/>
      <c r="VJ124" s="33"/>
      <c r="VK124" s="33"/>
      <c r="VL124" s="33"/>
      <c r="VM124" s="33"/>
      <c r="VN124" s="33"/>
      <c r="VO124" s="33"/>
      <c r="VP124" s="33"/>
      <c r="VQ124" s="33"/>
      <c r="VR124" s="33"/>
      <c r="VS124" s="33"/>
      <c r="VT124" s="33"/>
      <c r="VU124" s="33"/>
      <c r="VV124" s="33"/>
      <c r="VW124" s="33"/>
      <c r="VX124" s="33"/>
      <c r="VY124" s="33"/>
      <c r="VZ124" s="33"/>
      <c r="WA124" s="33"/>
      <c r="WB124" s="33"/>
      <c r="WC124" s="33"/>
      <c r="WD124" s="33"/>
      <c r="WE124" s="33"/>
      <c r="WF124" s="33"/>
      <c r="WG124" s="33"/>
      <c r="WH124" s="33"/>
      <c r="WI124" s="33"/>
      <c r="WJ124" s="33"/>
      <c r="WK124" s="33"/>
      <c r="WL124" s="33"/>
      <c r="WM124" s="33"/>
      <c r="WN124" s="33"/>
      <c r="WO124" s="33"/>
      <c r="WP124" s="33"/>
      <c r="WQ124" s="33"/>
      <c r="WR124" s="33"/>
      <c r="WS124" s="33"/>
      <c r="WT124" s="33"/>
      <c r="WU124" s="33"/>
      <c r="WV124" s="33"/>
      <c r="WW124" s="33"/>
      <c r="WX124" s="33"/>
      <c r="WY124" s="33"/>
      <c r="WZ124" s="33"/>
      <c r="XA124" s="33"/>
      <c r="XB124" s="33"/>
      <c r="XC124" s="33"/>
      <c r="XD124" s="33"/>
      <c r="XE124" s="33"/>
      <c r="XF124" s="33"/>
      <c r="XG124" s="33"/>
      <c r="XH124" s="33"/>
      <c r="XI124" s="33"/>
      <c r="XJ124" s="33"/>
      <c r="XK124" s="33"/>
      <c r="XL124" s="33"/>
      <c r="XM124" s="33"/>
      <c r="XN124" s="33"/>
      <c r="XO124" s="33"/>
      <c r="XP124" s="33"/>
      <c r="XQ124" s="33"/>
      <c r="XR124" s="33"/>
      <c r="XS124" s="33"/>
      <c r="XT124" s="33"/>
      <c r="XU124" s="33"/>
      <c r="XV124" s="33"/>
      <c r="XW124" s="33"/>
      <c r="XX124" s="33"/>
      <c r="XY124" s="33"/>
      <c r="XZ124" s="33"/>
      <c r="YA124" s="33"/>
      <c r="YB124" s="33"/>
      <c r="YC124" s="33"/>
      <c r="YD124" s="33"/>
      <c r="YE124" s="33"/>
      <c r="YF124" s="33"/>
      <c r="YG124" s="33"/>
      <c r="YH124" s="33"/>
      <c r="YI124" s="33"/>
      <c r="YJ124" s="33"/>
      <c r="YK124" s="33"/>
      <c r="YL124" s="33"/>
      <c r="YM124" s="33"/>
      <c r="YN124" s="33"/>
      <c r="YO124" s="33"/>
      <c r="YP124" s="33"/>
      <c r="YQ124" s="33"/>
      <c r="YR124" s="33"/>
      <c r="YS124" s="33"/>
      <c r="YT124" s="33"/>
      <c r="YU124" s="33"/>
      <c r="YV124" s="33"/>
      <c r="YW124" s="33"/>
      <c r="YX124" s="33"/>
      <c r="YY124" s="33"/>
      <c r="YZ124" s="33"/>
      <c r="ZA124" s="33"/>
      <c r="ZB124" s="33"/>
      <c r="ZC124" s="33"/>
      <c r="ZD124" s="33"/>
      <c r="ZE124" s="33"/>
      <c r="ZF124" s="33"/>
      <c r="ZG124" s="33"/>
      <c r="ZH124" s="33"/>
      <c r="ZI124" s="33"/>
      <c r="ZJ124" s="33"/>
      <c r="ZK124" s="33"/>
      <c r="ZL124" s="33"/>
      <c r="ZM124" s="33"/>
      <c r="ZN124" s="33"/>
      <c r="ZO124" s="33"/>
      <c r="ZP124" s="33"/>
      <c r="ZQ124" s="33"/>
      <c r="ZR124" s="33"/>
      <c r="ZS124" s="33"/>
      <c r="ZT124" s="33"/>
      <c r="ZU124" s="33"/>
      <c r="ZV124" s="33"/>
      <c r="ZW124" s="33"/>
      <c r="ZX124" s="33"/>
      <c r="ZY124" s="33"/>
      <c r="ZZ124" s="33"/>
      <c r="AAA124" s="33"/>
      <c r="AAB124" s="33"/>
      <c r="AAC124" s="33"/>
      <c r="AAD124" s="33"/>
      <c r="AAE124" s="33"/>
      <c r="AAF124" s="33"/>
      <c r="AAG124" s="33"/>
      <c r="AAH124" s="33"/>
      <c r="AAI124" s="33"/>
      <c r="AAJ124" s="33"/>
      <c r="AAK124" s="33"/>
      <c r="AAL124" s="33"/>
      <c r="AAM124" s="33"/>
      <c r="AAN124" s="33"/>
      <c r="AAO124" s="33"/>
      <c r="AAP124" s="33"/>
      <c r="AAQ124" s="33"/>
      <c r="AAR124" s="33"/>
      <c r="AAS124" s="33"/>
      <c r="AAT124" s="33"/>
      <c r="AAU124" s="33"/>
      <c r="AAV124" s="33"/>
      <c r="AAW124" s="33"/>
      <c r="AAX124" s="33"/>
      <c r="AAY124" s="33"/>
      <c r="AAZ124" s="33"/>
      <c r="ABA124" s="33"/>
      <c r="ABB124" s="33"/>
      <c r="ABC124" s="33"/>
      <c r="ABD124" s="33"/>
      <c r="ABE124" s="33"/>
      <c r="ABF124" s="33"/>
      <c r="ABG124" s="33"/>
      <c r="ABH124" s="33"/>
      <c r="ABI124" s="33"/>
      <c r="ABJ124" s="33"/>
      <c r="ABK124" s="33"/>
      <c r="ABL124" s="33"/>
      <c r="ABM124" s="33"/>
      <c r="ABN124" s="33"/>
      <c r="ABO124" s="33"/>
      <c r="ABP124" s="33"/>
      <c r="ABQ124" s="33"/>
      <c r="ABR124" s="33"/>
      <c r="ABS124" s="33"/>
      <c r="ABT124" s="33"/>
      <c r="ABU124" s="33"/>
      <c r="ABV124" s="33"/>
      <c r="ABW124" s="33"/>
      <c r="ABX124" s="33"/>
      <c r="ABY124" s="33"/>
      <c r="ABZ124" s="33"/>
      <c r="ACA124" s="33"/>
      <c r="ACB124" s="33"/>
      <c r="ACC124" s="33"/>
      <c r="ACD124" s="33"/>
      <c r="ACE124" s="33"/>
      <c r="ACF124" s="33"/>
      <c r="ACG124" s="33"/>
      <c r="ACH124" s="33"/>
      <c r="ACI124" s="33"/>
      <c r="ACJ124" s="33"/>
      <c r="ACK124" s="33"/>
      <c r="ACL124" s="33"/>
      <c r="ACM124" s="33"/>
      <c r="ACN124" s="33"/>
      <c r="ACO124" s="33"/>
      <c r="ACP124" s="33"/>
      <c r="ACQ124" s="33"/>
      <c r="ACR124" s="33"/>
      <c r="ACS124" s="33"/>
      <c r="ACT124" s="33"/>
      <c r="ACU124" s="33"/>
      <c r="ACV124" s="33"/>
      <c r="ACW124" s="33"/>
      <c r="ACX124" s="33"/>
      <c r="ACY124" s="33"/>
      <c r="ACZ124" s="33"/>
      <c r="ADA124" s="33"/>
      <c r="ADB124" s="33"/>
      <c r="ADC124" s="33"/>
      <c r="ADD124" s="33"/>
      <c r="ADE124" s="33"/>
      <c r="ADF124" s="33"/>
      <c r="ADG124" s="33"/>
      <c r="ADH124" s="33"/>
      <c r="ADI124" s="33"/>
      <c r="ADJ124" s="33"/>
      <c r="ADK124" s="33"/>
      <c r="ADL124" s="33"/>
      <c r="ADM124" s="33"/>
      <c r="ADN124" s="33"/>
      <c r="ADO124" s="33"/>
      <c r="ADP124" s="33"/>
      <c r="ADQ124" s="33"/>
      <c r="ADR124" s="33"/>
      <c r="ADS124" s="33"/>
      <c r="ADT124" s="33"/>
      <c r="ADU124" s="33"/>
      <c r="ADV124" s="33"/>
      <c r="ADW124" s="33"/>
      <c r="ADX124" s="33"/>
      <c r="ADY124" s="33"/>
      <c r="ADZ124" s="33"/>
      <c r="AEA124" s="33"/>
      <c r="AEB124" s="33"/>
      <c r="AEC124" s="33"/>
      <c r="AED124" s="33"/>
      <c r="AEE124" s="33"/>
      <c r="AEF124" s="33"/>
      <c r="AEG124" s="33"/>
      <c r="AEH124" s="33"/>
      <c r="AEI124" s="33"/>
      <c r="AEJ124" s="33"/>
      <c r="AEK124" s="33"/>
      <c r="AEL124" s="33"/>
      <c r="AEM124" s="33"/>
      <c r="AEN124" s="33"/>
      <c r="AEO124" s="33"/>
      <c r="AEP124" s="33"/>
      <c r="AEQ124" s="33"/>
      <c r="AER124" s="33"/>
      <c r="AES124" s="33"/>
      <c r="AET124" s="33"/>
      <c r="AEU124" s="33"/>
      <c r="AEV124" s="33"/>
      <c r="AEW124" s="33"/>
      <c r="AEX124" s="33"/>
      <c r="AEY124" s="33"/>
      <c r="AEZ124" s="33"/>
      <c r="AFA124" s="33"/>
      <c r="AFB124" s="33"/>
      <c r="AFC124" s="33"/>
      <c r="AFD124" s="33"/>
      <c r="AFE124" s="33"/>
      <c r="AFF124" s="33"/>
      <c r="AFG124" s="33"/>
      <c r="AFH124" s="33"/>
      <c r="AFI124" s="33"/>
      <c r="AFJ124" s="33"/>
      <c r="AFK124" s="33"/>
      <c r="AFL124" s="33"/>
      <c r="AFM124" s="33"/>
      <c r="AFN124" s="33"/>
      <c r="AFO124" s="33"/>
      <c r="AFP124" s="33"/>
      <c r="AFQ124" s="33"/>
      <c r="AFR124" s="33"/>
      <c r="AFS124" s="33"/>
      <c r="AFT124" s="33"/>
      <c r="AFU124" s="33"/>
      <c r="AFV124" s="33"/>
      <c r="AFW124" s="33"/>
      <c r="AFX124" s="33"/>
      <c r="AFY124" s="33"/>
      <c r="AFZ124" s="33"/>
      <c r="AGA124" s="33"/>
      <c r="AGB124" s="33"/>
      <c r="AGC124" s="33"/>
      <c r="AGD124" s="33"/>
      <c r="AGE124" s="33"/>
      <c r="AGF124" s="33"/>
      <c r="AGG124" s="33"/>
      <c r="AGH124" s="33"/>
      <c r="AGI124" s="33"/>
      <c r="AGJ124" s="33"/>
      <c r="AGK124" s="33"/>
      <c r="AGL124" s="33"/>
      <c r="AGM124" s="33"/>
      <c r="AGN124" s="33"/>
      <c r="AGO124" s="33"/>
      <c r="AGP124" s="33"/>
      <c r="AGQ124" s="33"/>
      <c r="AGR124" s="33"/>
      <c r="AGS124" s="33"/>
      <c r="AGT124" s="33"/>
      <c r="AGU124" s="33"/>
      <c r="AGV124" s="33"/>
      <c r="AGW124" s="33"/>
      <c r="AGX124" s="33"/>
      <c r="AGY124" s="33"/>
      <c r="AGZ124" s="33"/>
      <c r="AHA124" s="33"/>
      <c r="AHB124" s="33"/>
      <c r="AHC124" s="33"/>
      <c r="AHD124" s="33"/>
      <c r="AHE124" s="33"/>
      <c r="AHF124" s="33"/>
      <c r="AHG124" s="33"/>
      <c r="AHH124" s="33"/>
      <c r="AHI124" s="33"/>
      <c r="AHJ124" s="33"/>
      <c r="AHK124" s="33"/>
      <c r="AHL124" s="33"/>
      <c r="AHM124" s="33"/>
      <c r="AHN124" s="33"/>
      <c r="AHO124" s="33"/>
      <c r="AHP124" s="33"/>
      <c r="AHQ124" s="33"/>
      <c r="AHR124" s="33"/>
      <c r="AHS124" s="33"/>
      <c r="AHT124" s="33"/>
      <c r="AHU124" s="33"/>
      <c r="AHV124" s="33"/>
      <c r="AHW124" s="33"/>
      <c r="AHX124" s="33"/>
      <c r="AHY124" s="33"/>
      <c r="AHZ124" s="33"/>
      <c r="AIA124" s="33"/>
      <c r="AIB124" s="33"/>
      <c r="AIC124" s="33"/>
      <c r="AID124" s="33"/>
      <c r="AIE124" s="33"/>
      <c r="AIF124" s="33"/>
      <c r="AIG124" s="33"/>
      <c r="AIH124" s="33"/>
      <c r="AII124" s="33"/>
      <c r="AIJ124" s="33"/>
      <c r="AIK124" s="33"/>
      <c r="AIL124" s="33"/>
      <c r="AIM124" s="33"/>
      <c r="AIN124" s="33"/>
      <c r="AIO124" s="33"/>
      <c r="AIP124" s="33"/>
      <c r="AIQ124" s="33"/>
      <c r="AIR124" s="33"/>
      <c r="AIS124" s="33"/>
      <c r="AIT124" s="33"/>
      <c r="AIU124" s="33"/>
      <c r="AIV124" s="33"/>
      <c r="AIW124" s="33"/>
      <c r="AIX124" s="33"/>
      <c r="AIY124" s="33"/>
      <c r="AIZ124" s="33"/>
      <c r="AJA124" s="33"/>
      <c r="AJB124" s="33"/>
      <c r="AJC124" s="33"/>
      <c r="AJD124" s="33"/>
      <c r="AJE124" s="33"/>
      <c r="AJF124" s="33"/>
      <c r="AJG124" s="33"/>
      <c r="AJH124" s="33"/>
      <c r="AJI124" s="33"/>
      <c r="AJJ124" s="33"/>
      <c r="AJK124" s="33"/>
      <c r="AJL124" s="33"/>
      <c r="AJM124" s="33"/>
      <c r="AJN124" s="33"/>
      <c r="AJO124" s="33"/>
      <c r="AJP124" s="33"/>
      <c r="AJQ124" s="33"/>
      <c r="AJR124" s="33"/>
      <c r="AJS124" s="33"/>
      <c r="AJT124" s="33"/>
      <c r="AJU124" s="33"/>
      <c r="AJV124" s="33"/>
      <c r="AJW124" s="33"/>
      <c r="AJX124" s="33"/>
      <c r="AJY124" s="33"/>
      <c r="AJZ124" s="33"/>
      <c r="AKA124" s="33"/>
      <c r="AKB124" s="33"/>
      <c r="AKC124" s="33"/>
      <c r="AKD124" s="33"/>
      <c r="AKE124" s="33"/>
      <c r="AKF124" s="33"/>
      <c r="AKG124" s="33"/>
      <c r="AKH124" s="33"/>
      <c r="AKI124" s="33"/>
      <c r="AKJ124" s="33"/>
      <c r="AKK124" s="33"/>
      <c r="AKL124" s="33"/>
      <c r="AKM124" s="33"/>
      <c r="AKN124" s="33"/>
      <c r="AKO124" s="33"/>
      <c r="AKP124" s="33"/>
      <c r="AKQ124" s="33"/>
      <c r="AKR124" s="33"/>
      <c r="AKS124" s="33"/>
      <c r="AKT124" s="33"/>
      <c r="AKU124" s="33"/>
      <c r="AKV124" s="33"/>
      <c r="AKW124" s="33"/>
      <c r="AKX124" s="33"/>
      <c r="AKY124" s="33"/>
      <c r="AKZ124" s="33"/>
      <c r="ALA124" s="33"/>
      <c r="ALB124" s="33"/>
      <c r="ALC124" s="33"/>
      <c r="ALD124" s="33"/>
      <c r="ALE124" s="33"/>
      <c r="ALF124" s="33"/>
      <c r="ALG124" s="33"/>
      <c r="ALH124" s="33"/>
      <c r="ALI124" s="33"/>
      <c r="ALJ124" s="33"/>
      <c r="ALK124" s="33"/>
      <c r="ALL124" s="33"/>
      <c r="ALM124" s="33"/>
      <c r="ALN124" s="33"/>
      <c r="ALO124" s="33"/>
      <c r="ALP124" s="33"/>
      <c r="ALQ124" s="33"/>
      <c r="ALR124" s="33"/>
      <c r="ALS124" s="33"/>
      <c r="ALT124" s="33"/>
      <c r="ALU124" s="33"/>
      <c r="ALV124" s="33"/>
      <c r="ALW124" s="33"/>
      <c r="ALX124" s="33"/>
      <c r="ALY124" s="33"/>
      <c r="ALZ124" s="33"/>
      <c r="AMA124" s="33"/>
      <c r="AMB124" s="33"/>
      <c r="AMC124" s="33"/>
      <c r="AMD124" s="33"/>
      <c r="AME124" s="33"/>
      <c r="AMF124" s="33"/>
      <c r="AMG124" s="33"/>
      <c r="AMH124" s="33"/>
      <c r="AMI124" s="33"/>
      <c r="AMJ124" s="33"/>
      <c r="AMK124" s="33"/>
    </row>
    <row r="125" spans="1:1025" s="31" customFormat="1" ht="14.25" customHeight="1">
      <c r="A125" s="180" t="s">
        <v>12</v>
      </c>
      <c r="B125" s="265" t="s">
        <v>128</v>
      </c>
      <c r="C125" s="266"/>
      <c r="D125" s="266"/>
      <c r="E125" s="266"/>
      <c r="F125" s="266"/>
      <c r="G125" s="105">
        <f>ROUND((5/30)/12*0.015*($G$119),2)</f>
        <v>1.3</v>
      </c>
      <c r="H125" s="15"/>
      <c r="I125" s="1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HN125" s="33"/>
      <c r="HO125" s="33"/>
      <c r="HP125" s="33"/>
      <c r="HQ125" s="33"/>
      <c r="HR125" s="33"/>
      <c r="HS125" s="33"/>
      <c r="HT125" s="33"/>
      <c r="HU125" s="33"/>
      <c r="HV125" s="33"/>
      <c r="HW125" s="33"/>
      <c r="HX125" s="33"/>
      <c r="HY125" s="33"/>
      <c r="HZ125" s="33"/>
      <c r="IA125" s="33"/>
      <c r="IB125" s="33"/>
      <c r="IC125" s="33"/>
      <c r="ID125" s="33"/>
      <c r="IE125" s="33"/>
      <c r="IF125" s="33"/>
      <c r="IG125" s="33"/>
      <c r="IH125" s="33"/>
      <c r="II125" s="33"/>
      <c r="IJ125" s="33"/>
      <c r="IK125" s="33"/>
      <c r="IL125" s="33"/>
      <c r="IM125" s="33"/>
      <c r="IN125" s="33"/>
      <c r="IO125" s="33"/>
      <c r="IP125" s="33"/>
      <c r="IQ125" s="33"/>
      <c r="IR125" s="33"/>
      <c r="IS125" s="33"/>
      <c r="IT125" s="33"/>
      <c r="IU125" s="33"/>
      <c r="IV125" s="33"/>
      <c r="IW125" s="33"/>
      <c r="IX125" s="33"/>
      <c r="IY125" s="33"/>
      <c r="IZ125" s="33"/>
      <c r="JA125" s="33"/>
      <c r="JB125" s="33"/>
      <c r="JC125" s="33"/>
      <c r="JD125" s="33"/>
      <c r="JE125" s="33"/>
      <c r="JF125" s="33"/>
      <c r="JG125" s="33"/>
      <c r="JH125" s="33"/>
      <c r="JI125" s="33"/>
      <c r="JJ125" s="33"/>
      <c r="JK125" s="33"/>
      <c r="JL125" s="33"/>
      <c r="JM125" s="33"/>
      <c r="JN125" s="33"/>
      <c r="JO125" s="33"/>
      <c r="JP125" s="33"/>
      <c r="JQ125" s="33"/>
      <c r="JR125" s="33"/>
      <c r="JS125" s="33"/>
      <c r="JT125" s="33"/>
      <c r="JU125" s="33"/>
      <c r="JV125" s="33"/>
      <c r="JW125" s="33"/>
      <c r="JX125" s="33"/>
      <c r="JY125" s="33"/>
      <c r="JZ125" s="33"/>
      <c r="KA125" s="33"/>
      <c r="KB125" s="33"/>
      <c r="KC125" s="33"/>
      <c r="KD125" s="33"/>
      <c r="KE125" s="33"/>
      <c r="KF125" s="33"/>
      <c r="KG125" s="33"/>
      <c r="KH125" s="33"/>
      <c r="KI125" s="33"/>
      <c r="KJ125" s="33"/>
      <c r="KK125" s="33"/>
      <c r="KL125" s="33"/>
      <c r="KM125" s="33"/>
      <c r="KN125" s="33"/>
      <c r="KO125" s="33"/>
      <c r="KP125" s="33"/>
      <c r="KQ125" s="33"/>
      <c r="KR125" s="33"/>
      <c r="KS125" s="33"/>
      <c r="KT125" s="33"/>
      <c r="KU125" s="33"/>
      <c r="KV125" s="33"/>
      <c r="KW125" s="33"/>
      <c r="KX125" s="33"/>
      <c r="KY125" s="33"/>
      <c r="KZ125" s="33"/>
      <c r="LA125" s="33"/>
      <c r="LB125" s="33"/>
      <c r="LC125" s="33"/>
      <c r="LD125" s="33"/>
      <c r="LE125" s="33"/>
      <c r="LF125" s="33"/>
      <c r="LG125" s="33"/>
      <c r="LH125" s="33"/>
      <c r="LI125" s="33"/>
      <c r="LJ125" s="33"/>
      <c r="LK125" s="33"/>
      <c r="LL125" s="33"/>
      <c r="LM125" s="33"/>
      <c r="LN125" s="33"/>
      <c r="LO125" s="33"/>
      <c r="LP125" s="33"/>
      <c r="LQ125" s="33"/>
      <c r="LR125" s="33"/>
      <c r="LS125" s="33"/>
      <c r="LT125" s="33"/>
      <c r="LU125" s="33"/>
      <c r="LV125" s="33"/>
      <c r="LW125" s="33"/>
      <c r="LX125" s="33"/>
      <c r="LY125" s="33"/>
      <c r="LZ125" s="33"/>
      <c r="MA125" s="33"/>
      <c r="MB125" s="33"/>
      <c r="MC125" s="33"/>
      <c r="MD125" s="33"/>
      <c r="ME125" s="33"/>
      <c r="MF125" s="33"/>
      <c r="MG125" s="33"/>
      <c r="MH125" s="33"/>
      <c r="MI125" s="33"/>
      <c r="MJ125" s="33"/>
      <c r="MK125" s="33"/>
      <c r="ML125" s="33"/>
      <c r="MM125" s="33"/>
      <c r="MN125" s="33"/>
      <c r="MO125" s="33"/>
      <c r="MP125" s="33"/>
      <c r="MQ125" s="33"/>
      <c r="MR125" s="33"/>
      <c r="MS125" s="33"/>
      <c r="MT125" s="33"/>
      <c r="MU125" s="33"/>
      <c r="MV125" s="33"/>
      <c r="MW125" s="33"/>
      <c r="MX125" s="33"/>
      <c r="MY125" s="33"/>
      <c r="MZ125" s="33"/>
      <c r="NA125" s="33"/>
      <c r="NB125" s="33"/>
      <c r="NC125" s="33"/>
      <c r="ND125" s="33"/>
      <c r="NE125" s="33"/>
      <c r="NF125" s="33"/>
      <c r="NG125" s="33"/>
      <c r="NH125" s="33"/>
      <c r="NI125" s="33"/>
      <c r="NJ125" s="33"/>
      <c r="NK125" s="33"/>
      <c r="NL125" s="33"/>
      <c r="NM125" s="33"/>
      <c r="NN125" s="33"/>
      <c r="NO125" s="33"/>
      <c r="NP125" s="33"/>
      <c r="NQ125" s="33"/>
      <c r="NR125" s="33"/>
      <c r="NS125" s="33"/>
      <c r="NT125" s="33"/>
      <c r="NU125" s="33"/>
      <c r="NV125" s="33"/>
      <c r="NW125" s="33"/>
      <c r="NX125" s="33"/>
      <c r="NY125" s="33"/>
      <c r="NZ125" s="33"/>
      <c r="OA125" s="33"/>
      <c r="OB125" s="33"/>
      <c r="OC125" s="33"/>
      <c r="OD125" s="33"/>
      <c r="OE125" s="33"/>
      <c r="OF125" s="33"/>
      <c r="OG125" s="33"/>
      <c r="OH125" s="33"/>
      <c r="OI125" s="33"/>
      <c r="OJ125" s="33"/>
      <c r="OK125" s="33"/>
      <c r="OL125" s="33"/>
      <c r="OM125" s="33"/>
      <c r="ON125" s="33"/>
      <c r="OO125" s="33"/>
      <c r="OP125" s="33"/>
      <c r="OQ125" s="33"/>
      <c r="OR125" s="33"/>
      <c r="OS125" s="33"/>
      <c r="OT125" s="33"/>
      <c r="OU125" s="33"/>
      <c r="OV125" s="33"/>
      <c r="OW125" s="33"/>
      <c r="OX125" s="33"/>
      <c r="OY125" s="33"/>
      <c r="OZ125" s="33"/>
      <c r="PA125" s="33"/>
      <c r="PB125" s="33"/>
      <c r="PC125" s="33"/>
      <c r="PD125" s="33"/>
      <c r="PE125" s="33"/>
      <c r="PF125" s="33"/>
      <c r="PG125" s="33"/>
      <c r="PH125" s="33"/>
      <c r="PI125" s="33"/>
      <c r="PJ125" s="33"/>
      <c r="PK125" s="33"/>
      <c r="PL125" s="33"/>
      <c r="PM125" s="33"/>
      <c r="PN125" s="33"/>
      <c r="PO125" s="33"/>
      <c r="PP125" s="33"/>
      <c r="PQ125" s="33"/>
      <c r="PR125" s="33"/>
      <c r="PS125" s="33"/>
      <c r="PT125" s="33"/>
      <c r="PU125" s="33"/>
      <c r="PV125" s="33"/>
      <c r="PW125" s="33"/>
      <c r="PX125" s="33"/>
      <c r="PY125" s="33"/>
      <c r="PZ125" s="33"/>
      <c r="QA125" s="33"/>
      <c r="QB125" s="33"/>
      <c r="QC125" s="33"/>
      <c r="QD125" s="33"/>
      <c r="QE125" s="33"/>
      <c r="QF125" s="33"/>
      <c r="QG125" s="33"/>
      <c r="QH125" s="33"/>
      <c r="QI125" s="33"/>
      <c r="QJ125" s="33"/>
      <c r="QK125" s="33"/>
      <c r="QL125" s="33"/>
      <c r="QM125" s="33"/>
      <c r="QN125" s="33"/>
      <c r="QO125" s="33"/>
      <c r="QP125" s="33"/>
      <c r="QQ125" s="33"/>
      <c r="QR125" s="33"/>
      <c r="QS125" s="33"/>
      <c r="QT125" s="33"/>
      <c r="QU125" s="33"/>
      <c r="QV125" s="33"/>
      <c r="QW125" s="33"/>
      <c r="QX125" s="33"/>
      <c r="QY125" s="33"/>
      <c r="QZ125" s="33"/>
      <c r="RA125" s="33"/>
      <c r="RB125" s="33"/>
      <c r="RC125" s="33"/>
      <c r="RD125" s="33"/>
      <c r="RE125" s="33"/>
      <c r="RF125" s="33"/>
      <c r="RG125" s="33"/>
      <c r="RH125" s="33"/>
      <c r="RI125" s="33"/>
      <c r="RJ125" s="33"/>
      <c r="RK125" s="33"/>
      <c r="RL125" s="33"/>
      <c r="RM125" s="33"/>
      <c r="RN125" s="33"/>
      <c r="RO125" s="33"/>
      <c r="RP125" s="33"/>
      <c r="RQ125" s="33"/>
      <c r="RR125" s="33"/>
      <c r="RS125" s="33"/>
      <c r="RT125" s="33"/>
      <c r="RU125" s="33"/>
      <c r="RV125" s="33"/>
      <c r="RW125" s="33"/>
      <c r="RX125" s="33"/>
      <c r="RY125" s="33"/>
      <c r="RZ125" s="33"/>
      <c r="SA125" s="33"/>
      <c r="SB125" s="33"/>
      <c r="SC125" s="33"/>
      <c r="SD125" s="33"/>
      <c r="SE125" s="33"/>
      <c r="SF125" s="33"/>
      <c r="SG125" s="33"/>
      <c r="SH125" s="33"/>
      <c r="SI125" s="33"/>
      <c r="SJ125" s="33"/>
      <c r="SK125" s="33"/>
      <c r="SL125" s="33"/>
      <c r="SM125" s="33"/>
      <c r="SN125" s="33"/>
      <c r="SO125" s="33"/>
      <c r="SP125" s="33"/>
      <c r="SQ125" s="33"/>
      <c r="SR125" s="33"/>
      <c r="SS125" s="33"/>
      <c r="ST125" s="33"/>
      <c r="SU125" s="33"/>
      <c r="SV125" s="33"/>
      <c r="SW125" s="33"/>
      <c r="SX125" s="33"/>
      <c r="SY125" s="33"/>
      <c r="SZ125" s="33"/>
      <c r="TA125" s="33"/>
      <c r="TB125" s="33"/>
      <c r="TC125" s="33"/>
      <c r="TD125" s="33"/>
      <c r="TE125" s="33"/>
      <c r="TF125" s="33"/>
      <c r="TG125" s="33"/>
      <c r="TH125" s="33"/>
      <c r="TI125" s="33"/>
      <c r="TJ125" s="33"/>
      <c r="TK125" s="33"/>
      <c r="TL125" s="33"/>
      <c r="TM125" s="33"/>
      <c r="TN125" s="33"/>
      <c r="TO125" s="33"/>
      <c r="TP125" s="33"/>
      <c r="TQ125" s="33"/>
      <c r="TR125" s="33"/>
      <c r="TS125" s="33"/>
      <c r="TT125" s="33"/>
      <c r="TU125" s="33"/>
      <c r="TV125" s="33"/>
      <c r="TW125" s="33"/>
      <c r="TX125" s="33"/>
      <c r="TY125" s="33"/>
      <c r="TZ125" s="33"/>
      <c r="UA125" s="33"/>
      <c r="UB125" s="33"/>
      <c r="UC125" s="33"/>
      <c r="UD125" s="33"/>
      <c r="UE125" s="33"/>
      <c r="UF125" s="33"/>
      <c r="UG125" s="33"/>
      <c r="UH125" s="33"/>
      <c r="UI125" s="33"/>
      <c r="UJ125" s="33"/>
      <c r="UK125" s="33"/>
      <c r="UL125" s="33"/>
      <c r="UM125" s="33"/>
      <c r="UN125" s="33"/>
      <c r="UO125" s="33"/>
      <c r="UP125" s="33"/>
      <c r="UQ125" s="33"/>
      <c r="UR125" s="33"/>
      <c r="US125" s="33"/>
      <c r="UT125" s="33"/>
      <c r="UU125" s="33"/>
      <c r="UV125" s="33"/>
      <c r="UW125" s="33"/>
      <c r="UX125" s="33"/>
      <c r="UY125" s="33"/>
      <c r="UZ125" s="33"/>
      <c r="VA125" s="33"/>
      <c r="VB125" s="33"/>
      <c r="VC125" s="33"/>
      <c r="VD125" s="33"/>
      <c r="VE125" s="33"/>
      <c r="VF125" s="33"/>
      <c r="VG125" s="33"/>
      <c r="VH125" s="33"/>
      <c r="VI125" s="33"/>
      <c r="VJ125" s="33"/>
      <c r="VK125" s="33"/>
      <c r="VL125" s="33"/>
      <c r="VM125" s="33"/>
      <c r="VN125" s="33"/>
      <c r="VO125" s="33"/>
      <c r="VP125" s="33"/>
      <c r="VQ125" s="33"/>
      <c r="VR125" s="33"/>
      <c r="VS125" s="33"/>
      <c r="VT125" s="33"/>
      <c r="VU125" s="33"/>
      <c r="VV125" s="33"/>
      <c r="VW125" s="33"/>
      <c r="VX125" s="33"/>
      <c r="VY125" s="33"/>
      <c r="VZ125" s="33"/>
      <c r="WA125" s="33"/>
      <c r="WB125" s="33"/>
      <c r="WC125" s="33"/>
      <c r="WD125" s="33"/>
      <c r="WE125" s="33"/>
      <c r="WF125" s="33"/>
      <c r="WG125" s="33"/>
      <c r="WH125" s="33"/>
      <c r="WI125" s="33"/>
      <c r="WJ125" s="33"/>
      <c r="WK125" s="33"/>
      <c r="WL125" s="33"/>
      <c r="WM125" s="33"/>
      <c r="WN125" s="33"/>
      <c r="WO125" s="33"/>
      <c r="WP125" s="33"/>
      <c r="WQ125" s="33"/>
      <c r="WR125" s="33"/>
      <c r="WS125" s="33"/>
      <c r="WT125" s="33"/>
      <c r="WU125" s="33"/>
      <c r="WV125" s="33"/>
      <c r="WW125" s="33"/>
      <c r="WX125" s="33"/>
      <c r="WY125" s="33"/>
      <c r="WZ125" s="33"/>
      <c r="XA125" s="33"/>
      <c r="XB125" s="33"/>
      <c r="XC125" s="33"/>
      <c r="XD125" s="33"/>
      <c r="XE125" s="33"/>
      <c r="XF125" s="33"/>
      <c r="XG125" s="33"/>
      <c r="XH125" s="33"/>
      <c r="XI125" s="33"/>
      <c r="XJ125" s="33"/>
      <c r="XK125" s="33"/>
      <c r="XL125" s="33"/>
      <c r="XM125" s="33"/>
      <c r="XN125" s="33"/>
      <c r="XO125" s="33"/>
      <c r="XP125" s="33"/>
      <c r="XQ125" s="33"/>
      <c r="XR125" s="33"/>
      <c r="XS125" s="33"/>
      <c r="XT125" s="33"/>
      <c r="XU125" s="33"/>
      <c r="XV125" s="33"/>
      <c r="XW125" s="33"/>
      <c r="XX125" s="33"/>
      <c r="XY125" s="33"/>
      <c r="XZ125" s="33"/>
      <c r="YA125" s="33"/>
      <c r="YB125" s="33"/>
      <c r="YC125" s="33"/>
      <c r="YD125" s="33"/>
      <c r="YE125" s="33"/>
      <c r="YF125" s="33"/>
      <c r="YG125" s="33"/>
      <c r="YH125" s="33"/>
      <c r="YI125" s="33"/>
      <c r="YJ125" s="33"/>
      <c r="YK125" s="33"/>
      <c r="YL125" s="33"/>
      <c r="YM125" s="33"/>
      <c r="YN125" s="33"/>
      <c r="YO125" s="33"/>
      <c r="YP125" s="33"/>
      <c r="YQ125" s="33"/>
      <c r="YR125" s="33"/>
      <c r="YS125" s="33"/>
      <c r="YT125" s="33"/>
      <c r="YU125" s="33"/>
      <c r="YV125" s="33"/>
      <c r="YW125" s="33"/>
      <c r="YX125" s="33"/>
      <c r="YY125" s="33"/>
      <c r="YZ125" s="33"/>
      <c r="ZA125" s="33"/>
      <c r="ZB125" s="33"/>
      <c r="ZC125" s="33"/>
      <c r="ZD125" s="33"/>
      <c r="ZE125" s="33"/>
      <c r="ZF125" s="33"/>
      <c r="ZG125" s="33"/>
      <c r="ZH125" s="33"/>
      <c r="ZI125" s="33"/>
      <c r="ZJ125" s="33"/>
      <c r="ZK125" s="33"/>
      <c r="ZL125" s="33"/>
      <c r="ZM125" s="33"/>
      <c r="ZN125" s="33"/>
      <c r="ZO125" s="33"/>
      <c r="ZP125" s="33"/>
      <c r="ZQ125" s="33"/>
      <c r="ZR125" s="33"/>
      <c r="ZS125" s="33"/>
      <c r="ZT125" s="33"/>
      <c r="ZU125" s="33"/>
      <c r="ZV125" s="33"/>
      <c r="ZW125" s="33"/>
      <c r="ZX125" s="33"/>
      <c r="ZY125" s="33"/>
      <c r="ZZ125" s="33"/>
      <c r="AAA125" s="33"/>
      <c r="AAB125" s="33"/>
      <c r="AAC125" s="33"/>
      <c r="AAD125" s="33"/>
      <c r="AAE125" s="33"/>
      <c r="AAF125" s="33"/>
      <c r="AAG125" s="33"/>
      <c r="AAH125" s="33"/>
      <c r="AAI125" s="33"/>
      <c r="AAJ125" s="33"/>
      <c r="AAK125" s="33"/>
      <c r="AAL125" s="33"/>
      <c r="AAM125" s="33"/>
      <c r="AAN125" s="33"/>
      <c r="AAO125" s="33"/>
      <c r="AAP125" s="33"/>
      <c r="AAQ125" s="33"/>
      <c r="AAR125" s="33"/>
      <c r="AAS125" s="33"/>
      <c r="AAT125" s="33"/>
      <c r="AAU125" s="33"/>
      <c r="AAV125" s="33"/>
      <c r="AAW125" s="33"/>
      <c r="AAX125" s="33"/>
      <c r="AAY125" s="33"/>
      <c r="AAZ125" s="33"/>
      <c r="ABA125" s="33"/>
      <c r="ABB125" s="33"/>
      <c r="ABC125" s="33"/>
      <c r="ABD125" s="33"/>
      <c r="ABE125" s="33"/>
      <c r="ABF125" s="33"/>
      <c r="ABG125" s="33"/>
      <c r="ABH125" s="33"/>
      <c r="ABI125" s="33"/>
      <c r="ABJ125" s="33"/>
      <c r="ABK125" s="33"/>
      <c r="ABL125" s="33"/>
      <c r="ABM125" s="33"/>
      <c r="ABN125" s="33"/>
      <c r="ABO125" s="33"/>
      <c r="ABP125" s="33"/>
      <c r="ABQ125" s="33"/>
      <c r="ABR125" s="33"/>
      <c r="ABS125" s="33"/>
      <c r="ABT125" s="33"/>
      <c r="ABU125" s="33"/>
      <c r="ABV125" s="33"/>
      <c r="ABW125" s="33"/>
      <c r="ABX125" s="33"/>
      <c r="ABY125" s="33"/>
      <c r="ABZ125" s="33"/>
      <c r="ACA125" s="33"/>
      <c r="ACB125" s="33"/>
      <c r="ACC125" s="33"/>
      <c r="ACD125" s="33"/>
      <c r="ACE125" s="33"/>
      <c r="ACF125" s="33"/>
      <c r="ACG125" s="33"/>
      <c r="ACH125" s="33"/>
      <c r="ACI125" s="33"/>
      <c r="ACJ125" s="33"/>
      <c r="ACK125" s="33"/>
      <c r="ACL125" s="33"/>
      <c r="ACM125" s="33"/>
      <c r="ACN125" s="33"/>
      <c r="ACO125" s="33"/>
      <c r="ACP125" s="33"/>
      <c r="ACQ125" s="33"/>
      <c r="ACR125" s="33"/>
      <c r="ACS125" s="33"/>
      <c r="ACT125" s="33"/>
      <c r="ACU125" s="33"/>
      <c r="ACV125" s="33"/>
      <c r="ACW125" s="33"/>
      <c r="ACX125" s="33"/>
      <c r="ACY125" s="33"/>
      <c r="ACZ125" s="33"/>
      <c r="ADA125" s="33"/>
      <c r="ADB125" s="33"/>
      <c r="ADC125" s="33"/>
      <c r="ADD125" s="33"/>
      <c r="ADE125" s="33"/>
      <c r="ADF125" s="33"/>
      <c r="ADG125" s="33"/>
      <c r="ADH125" s="33"/>
      <c r="ADI125" s="33"/>
      <c r="ADJ125" s="33"/>
      <c r="ADK125" s="33"/>
      <c r="ADL125" s="33"/>
      <c r="ADM125" s="33"/>
      <c r="ADN125" s="33"/>
      <c r="ADO125" s="33"/>
      <c r="ADP125" s="33"/>
      <c r="ADQ125" s="33"/>
      <c r="ADR125" s="33"/>
      <c r="ADS125" s="33"/>
      <c r="ADT125" s="33"/>
      <c r="ADU125" s="33"/>
      <c r="ADV125" s="33"/>
      <c r="ADW125" s="33"/>
      <c r="ADX125" s="33"/>
      <c r="ADY125" s="33"/>
      <c r="ADZ125" s="33"/>
      <c r="AEA125" s="33"/>
      <c r="AEB125" s="33"/>
      <c r="AEC125" s="33"/>
      <c r="AED125" s="33"/>
      <c r="AEE125" s="33"/>
      <c r="AEF125" s="33"/>
      <c r="AEG125" s="33"/>
      <c r="AEH125" s="33"/>
      <c r="AEI125" s="33"/>
      <c r="AEJ125" s="33"/>
      <c r="AEK125" s="33"/>
      <c r="AEL125" s="33"/>
      <c r="AEM125" s="33"/>
      <c r="AEN125" s="33"/>
      <c r="AEO125" s="33"/>
      <c r="AEP125" s="33"/>
      <c r="AEQ125" s="33"/>
      <c r="AER125" s="33"/>
      <c r="AES125" s="33"/>
      <c r="AET125" s="33"/>
      <c r="AEU125" s="33"/>
      <c r="AEV125" s="33"/>
      <c r="AEW125" s="33"/>
      <c r="AEX125" s="33"/>
      <c r="AEY125" s="33"/>
      <c r="AEZ125" s="33"/>
      <c r="AFA125" s="33"/>
      <c r="AFB125" s="33"/>
      <c r="AFC125" s="33"/>
      <c r="AFD125" s="33"/>
      <c r="AFE125" s="33"/>
      <c r="AFF125" s="33"/>
      <c r="AFG125" s="33"/>
      <c r="AFH125" s="33"/>
      <c r="AFI125" s="33"/>
      <c r="AFJ125" s="33"/>
      <c r="AFK125" s="33"/>
      <c r="AFL125" s="33"/>
      <c r="AFM125" s="33"/>
      <c r="AFN125" s="33"/>
      <c r="AFO125" s="33"/>
      <c r="AFP125" s="33"/>
      <c r="AFQ125" s="33"/>
      <c r="AFR125" s="33"/>
      <c r="AFS125" s="33"/>
      <c r="AFT125" s="33"/>
      <c r="AFU125" s="33"/>
      <c r="AFV125" s="33"/>
      <c r="AFW125" s="33"/>
      <c r="AFX125" s="33"/>
      <c r="AFY125" s="33"/>
      <c r="AFZ125" s="33"/>
      <c r="AGA125" s="33"/>
      <c r="AGB125" s="33"/>
      <c r="AGC125" s="33"/>
      <c r="AGD125" s="33"/>
      <c r="AGE125" s="33"/>
      <c r="AGF125" s="33"/>
      <c r="AGG125" s="33"/>
      <c r="AGH125" s="33"/>
      <c r="AGI125" s="33"/>
      <c r="AGJ125" s="33"/>
      <c r="AGK125" s="33"/>
      <c r="AGL125" s="33"/>
      <c r="AGM125" s="33"/>
      <c r="AGN125" s="33"/>
      <c r="AGO125" s="33"/>
      <c r="AGP125" s="33"/>
      <c r="AGQ125" s="33"/>
      <c r="AGR125" s="33"/>
      <c r="AGS125" s="33"/>
      <c r="AGT125" s="33"/>
      <c r="AGU125" s="33"/>
      <c r="AGV125" s="33"/>
      <c r="AGW125" s="33"/>
      <c r="AGX125" s="33"/>
      <c r="AGY125" s="33"/>
      <c r="AGZ125" s="33"/>
      <c r="AHA125" s="33"/>
      <c r="AHB125" s="33"/>
      <c r="AHC125" s="33"/>
      <c r="AHD125" s="33"/>
      <c r="AHE125" s="33"/>
      <c r="AHF125" s="33"/>
      <c r="AHG125" s="33"/>
      <c r="AHH125" s="33"/>
      <c r="AHI125" s="33"/>
      <c r="AHJ125" s="33"/>
      <c r="AHK125" s="33"/>
      <c r="AHL125" s="33"/>
      <c r="AHM125" s="33"/>
      <c r="AHN125" s="33"/>
      <c r="AHO125" s="33"/>
      <c r="AHP125" s="33"/>
      <c r="AHQ125" s="33"/>
      <c r="AHR125" s="33"/>
      <c r="AHS125" s="33"/>
      <c r="AHT125" s="33"/>
      <c r="AHU125" s="33"/>
      <c r="AHV125" s="33"/>
      <c r="AHW125" s="33"/>
      <c r="AHX125" s="33"/>
      <c r="AHY125" s="33"/>
      <c r="AHZ125" s="33"/>
      <c r="AIA125" s="33"/>
      <c r="AIB125" s="33"/>
      <c r="AIC125" s="33"/>
      <c r="AID125" s="33"/>
      <c r="AIE125" s="33"/>
      <c r="AIF125" s="33"/>
      <c r="AIG125" s="33"/>
      <c r="AIH125" s="33"/>
      <c r="AII125" s="33"/>
      <c r="AIJ125" s="33"/>
      <c r="AIK125" s="33"/>
      <c r="AIL125" s="33"/>
      <c r="AIM125" s="33"/>
      <c r="AIN125" s="33"/>
      <c r="AIO125" s="33"/>
      <c r="AIP125" s="33"/>
      <c r="AIQ125" s="33"/>
      <c r="AIR125" s="33"/>
      <c r="AIS125" s="33"/>
      <c r="AIT125" s="33"/>
      <c r="AIU125" s="33"/>
      <c r="AIV125" s="33"/>
      <c r="AIW125" s="33"/>
      <c r="AIX125" s="33"/>
      <c r="AIY125" s="33"/>
      <c r="AIZ125" s="33"/>
      <c r="AJA125" s="33"/>
      <c r="AJB125" s="33"/>
      <c r="AJC125" s="33"/>
      <c r="AJD125" s="33"/>
      <c r="AJE125" s="33"/>
      <c r="AJF125" s="33"/>
      <c r="AJG125" s="33"/>
      <c r="AJH125" s="33"/>
      <c r="AJI125" s="33"/>
      <c r="AJJ125" s="33"/>
      <c r="AJK125" s="33"/>
      <c r="AJL125" s="33"/>
      <c r="AJM125" s="33"/>
      <c r="AJN125" s="33"/>
      <c r="AJO125" s="33"/>
      <c r="AJP125" s="33"/>
      <c r="AJQ125" s="33"/>
      <c r="AJR125" s="33"/>
      <c r="AJS125" s="33"/>
      <c r="AJT125" s="33"/>
      <c r="AJU125" s="33"/>
      <c r="AJV125" s="33"/>
      <c r="AJW125" s="33"/>
      <c r="AJX125" s="33"/>
      <c r="AJY125" s="33"/>
      <c r="AJZ125" s="33"/>
      <c r="AKA125" s="33"/>
      <c r="AKB125" s="33"/>
      <c r="AKC125" s="33"/>
      <c r="AKD125" s="33"/>
      <c r="AKE125" s="33"/>
      <c r="AKF125" s="33"/>
      <c r="AKG125" s="33"/>
      <c r="AKH125" s="33"/>
      <c r="AKI125" s="33"/>
      <c r="AKJ125" s="33"/>
      <c r="AKK125" s="33"/>
      <c r="AKL125" s="33"/>
      <c r="AKM125" s="33"/>
      <c r="AKN125" s="33"/>
      <c r="AKO125" s="33"/>
      <c r="AKP125" s="33"/>
      <c r="AKQ125" s="33"/>
      <c r="AKR125" s="33"/>
      <c r="AKS125" s="33"/>
      <c r="AKT125" s="33"/>
      <c r="AKU125" s="33"/>
      <c r="AKV125" s="33"/>
      <c r="AKW125" s="33"/>
      <c r="AKX125" s="33"/>
      <c r="AKY125" s="33"/>
      <c r="AKZ125" s="33"/>
      <c r="ALA125" s="33"/>
      <c r="ALB125" s="33"/>
      <c r="ALC125" s="33"/>
      <c r="ALD125" s="33"/>
      <c r="ALE125" s="33"/>
      <c r="ALF125" s="33"/>
      <c r="ALG125" s="33"/>
      <c r="ALH125" s="33"/>
      <c r="ALI125" s="33"/>
      <c r="ALJ125" s="33"/>
      <c r="ALK125" s="33"/>
      <c r="ALL125" s="33"/>
      <c r="ALM125" s="33"/>
      <c r="ALN125" s="33"/>
      <c r="ALO125" s="33"/>
      <c r="ALP125" s="33"/>
      <c r="ALQ125" s="33"/>
      <c r="ALR125" s="33"/>
      <c r="ALS125" s="33"/>
      <c r="ALT125" s="33"/>
      <c r="ALU125" s="33"/>
      <c r="ALV125" s="33"/>
      <c r="ALW125" s="33"/>
      <c r="ALX125" s="33"/>
      <c r="ALY125" s="33"/>
      <c r="ALZ125" s="33"/>
      <c r="AMA125" s="33"/>
      <c r="AMB125" s="33"/>
      <c r="AMC125" s="33"/>
      <c r="AMD125" s="33"/>
      <c r="AME125" s="33"/>
      <c r="AMF125" s="33"/>
      <c r="AMG125" s="33"/>
      <c r="AMH125" s="33"/>
      <c r="AMI125" s="33"/>
      <c r="AMJ125" s="33"/>
      <c r="AMK125" s="33"/>
    </row>
    <row r="126" spans="1:1025" s="31" customFormat="1" ht="14.25" customHeight="1">
      <c r="A126" s="180" t="s">
        <v>13</v>
      </c>
      <c r="B126" s="265" t="s">
        <v>127</v>
      </c>
      <c r="C126" s="266"/>
      <c r="D126" s="266"/>
      <c r="E126" s="266"/>
      <c r="F126" s="266"/>
      <c r="G126" s="105">
        <f>ROUND(((15/30)/12)*0.0078*($G$119),2)</f>
        <v>2.0299999999999998</v>
      </c>
      <c r="H126" s="60"/>
      <c r="I126" s="1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HN126" s="33"/>
      <c r="HO126" s="33"/>
      <c r="HP126" s="33"/>
      <c r="HQ126" s="33"/>
      <c r="HR126" s="33"/>
      <c r="HS126" s="33"/>
      <c r="HT126" s="33"/>
      <c r="HU126" s="33"/>
      <c r="HV126" s="33"/>
      <c r="HW126" s="33"/>
      <c r="HX126" s="33"/>
      <c r="HY126" s="33"/>
      <c r="HZ126" s="33"/>
      <c r="IA126" s="33"/>
      <c r="IB126" s="33"/>
      <c r="IC126" s="33"/>
      <c r="ID126" s="33"/>
      <c r="IE126" s="33"/>
      <c r="IF126" s="33"/>
      <c r="IG126" s="33"/>
      <c r="IH126" s="33"/>
      <c r="II126" s="33"/>
      <c r="IJ126" s="33"/>
      <c r="IK126" s="33"/>
      <c r="IL126" s="33"/>
      <c r="IM126" s="33"/>
      <c r="IN126" s="33"/>
      <c r="IO126" s="33"/>
      <c r="IP126" s="33"/>
      <c r="IQ126" s="33"/>
      <c r="IR126" s="33"/>
      <c r="IS126" s="33"/>
      <c r="IT126" s="33"/>
      <c r="IU126" s="33"/>
      <c r="IV126" s="33"/>
      <c r="IW126" s="33"/>
      <c r="IX126" s="33"/>
      <c r="IY126" s="33"/>
      <c r="IZ126" s="33"/>
      <c r="JA126" s="33"/>
      <c r="JB126" s="33"/>
      <c r="JC126" s="33"/>
      <c r="JD126" s="33"/>
      <c r="JE126" s="33"/>
      <c r="JF126" s="33"/>
      <c r="JG126" s="33"/>
      <c r="JH126" s="33"/>
      <c r="JI126" s="33"/>
      <c r="JJ126" s="33"/>
      <c r="JK126" s="33"/>
      <c r="JL126" s="33"/>
      <c r="JM126" s="33"/>
      <c r="JN126" s="33"/>
      <c r="JO126" s="33"/>
      <c r="JP126" s="33"/>
      <c r="JQ126" s="33"/>
      <c r="JR126" s="33"/>
      <c r="JS126" s="33"/>
      <c r="JT126" s="33"/>
      <c r="JU126" s="33"/>
      <c r="JV126" s="33"/>
      <c r="JW126" s="33"/>
      <c r="JX126" s="33"/>
      <c r="JY126" s="33"/>
      <c r="JZ126" s="33"/>
      <c r="KA126" s="33"/>
      <c r="KB126" s="33"/>
      <c r="KC126" s="33"/>
      <c r="KD126" s="33"/>
      <c r="KE126" s="33"/>
      <c r="KF126" s="33"/>
      <c r="KG126" s="33"/>
      <c r="KH126" s="33"/>
      <c r="KI126" s="33"/>
      <c r="KJ126" s="33"/>
      <c r="KK126" s="33"/>
      <c r="KL126" s="33"/>
      <c r="KM126" s="33"/>
      <c r="KN126" s="33"/>
      <c r="KO126" s="33"/>
      <c r="KP126" s="33"/>
      <c r="KQ126" s="33"/>
      <c r="KR126" s="33"/>
      <c r="KS126" s="33"/>
      <c r="KT126" s="33"/>
      <c r="KU126" s="33"/>
      <c r="KV126" s="33"/>
      <c r="KW126" s="33"/>
      <c r="KX126" s="33"/>
      <c r="KY126" s="33"/>
      <c r="KZ126" s="33"/>
      <c r="LA126" s="33"/>
      <c r="LB126" s="33"/>
      <c r="LC126" s="33"/>
      <c r="LD126" s="33"/>
      <c r="LE126" s="33"/>
      <c r="LF126" s="33"/>
      <c r="LG126" s="33"/>
      <c r="LH126" s="33"/>
      <c r="LI126" s="33"/>
      <c r="LJ126" s="33"/>
      <c r="LK126" s="33"/>
      <c r="LL126" s="33"/>
      <c r="LM126" s="33"/>
      <c r="LN126" s="33"/>
      <c r="LO126" s="33"/>
      <c r="LP126" s="33"/>
      <c r="LQ126" s="33"/>
      <c r="LR126" s="33"/>
      <c r="LS126" s="33"/>
      <c r="LT126" s="33"/>
      <c r="LU126" s="33"/>
      <c r="LV126" s="33"/>
      <c r="LW126" s="33"/>
      <c r="LX126" s="33"/>
      <c r="LY126" s="33"/>
      <c r="LZ126" s="33"/>
      <c r="MA126" s="33"/>
      <c r="MB126" s="33"/>
      <c r="MC126" s="33"/>
      <c r="MD126" s="33"/>
      <c r="ME126" s="33"/>
      <c r="MF126" s="33"/>
      <c r="MG126" s="33"/>
      <c r="MH126" s="33"/>
      <c r="MI126" s="33"/>
      <c r="MJ126" s="33"/>
      <c r="MK126" s="33"/>
      <c r="ML126" s="33"/>
      <c r="MM126" s="33"/>
      <c r="MN126" s="33"/>
      <c r="MO126" s="33"/>
      <c r="MP126" s="33"/>
      <c r="MQ126" s="33"/>
      <c r="MR126" s="33"/>
      <c r="MS126" s="33"/>
      <c r="MT126" s="33"/>
      <c r="MU126" s="33"/>
      <c r="MV126" s="33"/>
      <c r="MW126" s="33"/>
      <c r="MX126" s="33"/>
      <c r="MY126" s="33"/>
      <c r="MZ126" s="33"/>
      <c r="NA126" s="33"/>
      <c r="NB126" s="33"/>
      <c r="NC126" s="33"/>
      <c r="ND126" s="33"/>
      <c r="NE126" s="33"/>
      <c r="NF126" s="33"/>
      <c r="NG126" s="33"/>
      <c r="NH126" s="33"/>
      <c r="NI126" s="33"/>
      <c r="NJ126" s="33"/>
      <c r="NK126" s="33"/>
      <c r="NL126" s="33"/>
      <c r="NM126" s="33"/>
      <c r="NN126" s="33"/>
      <c r="NO126" s="33"/>
      <c r="NP126" s="33"/>
      <c r="NQ126" s="33"/>
      <c r="NR126" s="33"/>
      <c r="NS126" s="33"/>
      <c r="NT126" s="33"/>
      <c r="NU126" s="33"/>
      <c r="NV126" s="33"/>
      <c r="NW126" s="33"/>
      <c r="NX126" s="33"/>
      <c r="NY126" s="33"/>
      <c r="NZ126" s="33"/>
      <c r="OA126" s="33"/>
      <c r="OB126" s="33"/>
      <c r="OC126" s="33"/>
      <c r="OD126" s="33"/>
      <c r="OE126" s="33"/>
      <c r="OF126" s="33"/>
      <c r="OG126" s="33"/>
      <c r="OH126" s="33"/>
      <c r="OI126" s="33"/>
      <c r="OJ126" s="33"/>
      <c r="OK126" s="33"/>
      <c r="OL126" s="33"/>
      <c r="OM126" s="33"/>
      <c r="ON126" s="33"/>
      <c r="OO126" s="33"/>
      <c r="OP126" s="33"/>
      <c r="OQ126" s="33"/>
      <c r="OR126" s="33"/>
      <c r="OS126" s="33"/>
      <c r="OT126" s="33"/>
      <c r="OU126" s="33"/>
      <c r="OV126" s="33"/>
      <c r="OW126" s="33"/>
      <c r="OX126" s="33"/>
      <c r="OY126" s="33"/>
      <c r="OZ126" s="33"/>
      <c r="PA126" s="33"/>
      <c r="PB126" s="33"/>
      <c r="PC126" s="33"/>
      <c r="PD126" s="33"/>
      <c r="PE126" s="33"/>
      <c r="PF126" s="33"/>
      <c r="PG126" s="33"/>
      <c r="PH126" s="33"/>
      <c r="PI126" s="33"/>
      <c r="PJ126" s="33"/>
      <c r="PK126" s="33"/>
      <c r="PL126" s="33"/>
      <c r="PM126" s="33"/>
      <c r="PN126" s="33"/>
      <c r="PO126" s="33"/>
      <c r="PP126" s="33"/>
      <c r="PQ126" s="33"/>
      <c r="PR126" s="33"/>
      <c r="PS126" s="33"/>
      <c r="PT126" s="33"/>
      <c r="PU126" s="33"/>
      <c r="PV126" s="33"/>
      <c r="PW126" s="33"/>
      <c r="PX126" s="33"/>
      <c r="PY126" s="33"/>
      <c r="PZ126" s="33"/>
      <c r="QA126" s="33"/>
      <c r="QB126" s="33"/>
      <c r="QC126" s="33"/>
      <c r="QD126" s="33"/>
      <c r="QE126" s="33"/>
      <c r="QF126" s="33"/>
      <c r="QG126" s="33"/>
      <c r="QH126" s="33"/>
      <c r="QI126" s="33"/>
      <c r="QJ126" s="33"/>
      <c r="QK126" s="33"/>
      <c r="QL126" s="33"/>
      <c r="QM126" s="33"/>
      <c r="QN126" s="33"/>
      <c r="QO126" s="33"/>
      <c r="QP126" s="33"/>
      <c r="QQ126" s="33"/>
      <c r="QR126" s="33"/>
      <c r="QS126" s="33"/>
      <c r="QT126" s="33"/>
      <c r="QU126" s="33"/>
      <c r="QV126" s="33"/>
      <c r="QW126" s="33"/>
      <c r="QX126" s="33"/>
      <c r="QY126" s="33"/>
      <c r="QZ126" s="33"/>
      <c r="RA126" s="33"/>
      <c r="RB126" s="33"/>
      <c r="RC126" s="33"/>
      <c r="RD126" s="33"/>
      <c r="RE126" s="33"/>
      <c r="RF126" s="33"/>
      <c r="RG126" s="33"/>
      <c r="RH126" s="33"/>
      <c r="RI126" s="33"/>
      <c r="RJ126" s="33"/>
      <c r="RK126" s="33"/>
      <c r="RL126" s="33"/>
      <c r="RM126" s="33"/>
      <c r="RN126" s="33"/>
      <c r="RO126" s="33"/>
      <c r="RP126" s="33"/>
      <c r="RQ126" s="33"/>
      <c r="RR126" s="33"/>
      <c r="RS126" s="33"/>
      <c r="RT126" s="33"/>
      <c r="RU126" s="33"/>
      <c r="RV126" s="33"/>
      <c r="RW126" s="33"/>
      <c r="RX126" s="33"/>
      <c r="RY126" s="33"/>
      <c r="RZ126" s="33"/>
      <c r="SA126" s="33"/>
      <c r="SB126" s="33"/>
      <c r="SC126" s="33"/>
      <c r="SD126" s="33"/>
      <c r="SE126" s="33"/>
      <c r="SF126" s="33"/>
      <c r="SG126" s="33"/>
      <c r="SH126" s="33"/>
      <c r="SI126" s="33"/>
      <c r="SJ126" s="33"/>
      <c r="SK126" s="33"/>
      <c r="SL126" s="33"/>
      <c r="SM126" s="33"/>
      <c r="SN126" s="33"/>
      <c r="SO126" s="33"/>
      <c r="SP126" s="33"/>
      <c r="SQ126" s="33"/>
      <c r="SR126" s="33"/>
      <c r="SS126" s="33"/>
      <c r="ST126" s="33"/>
      <c r="SU126" s="33"/>
      <c r="SV126" s="33"/>
      <c r="SW126" s="33"/>
      <c r="SX126" s="33"/>
      <c r="SY126" s="33"/>
      <c r="SZ126" s="33"/>
      <c r="TA126" s="33"/>
      <c r="TB126" s="33"/>
      <c r="TC126" s="33"/>
      <c r="TD126" s="33"/>
      <c r="TE126" s="33"/>
      <c r="TF126" s="33"/>
      <c r="TG126" s="33"/>
      <c r="TH126" s="33"/>
      <c r="TI126" s="33"/>
      <c r="TJ126" s="33"/>
      <c r="TK126" s="33"/>
      <c r="TL126" s="33"/>
      <c r="TM126" s="33"/>
      <c r="TN126" s="33"/>
      <c r="TO126" s="33"/>
      <c r="TP126" s="33"/>
      <c r="TQ126" s="33"/>
      <c r="TR126" s="33"/>
      <c r="TS126" s="33"/>
      <c r="TT126" s="33"/>
      <c r="TU126" s="33"/>
      <c r="TV126" s="33"/>
      <c r="TW126" s="33"/>
      <c r="TX126" s="33"/>
      <c r="TY126" s="33"/>
      <c r="TZ126" s="33"/>
      <c r="UA126" s="33"/>
      <c r="UB126" s="33"/>
      <c r="UC126" s="33"/>
      <c r="UD126" s="33"/>
      <c r="UE126" s="33"/>
      <c r="UF126" s="33"/>
      <c r="UG126" s="33"/>
      <c r="UH126" s="33"/>
      <c r="UI126" s="33"/>
      <c r="UJ126" s="33"/>
      <c r="UK126" s="33"/>
      <c r="UL126" s="33"/>
      <c r="UM126" s="33"/>
      <c r="UN126" s="33"/>
      <c r="UO126" s="33"/>
      <c r="UP126" s="33"/>
      <c r="UQ126" s="33"/>
      <c r="UR126" s="33"/>
      <c r="US126" s="33"/>
      <c r="UT126" s="33"/>
      <c r="UU126" s="33"/>
      <c r="UV126" s="33"/>
      <c r="UW126" s="33"/>
      <c r="UX126" s="33"/>
      <c r="UY126" s="33"/>
      <c r="UZ126" s="33"/>
      <c r="VA126" s="33"/>
      <c r="VB126" s="33"/>
      <c r="VC126" s="33"/>
      <c r="VD126" s="33"/>
      <c r="VE126" s="33"/>
      <c r="VF126" s="33"/>
      <c r="VG126" s="33"/>
      <c r="VH126" s="33"/>
      <c r="VI126" s="33"/>
      <c r="VJ126" s="33"/>
      <c r="VK126" s="33"/>
      <c r="VL126" s="33"/>
      <c r="VM126" s="33"/>
      <c r="VN126" s="33"/>
      <c r="VO126" s="33"/>
      <c r="VP126" s="33"/>
      <c r="VQ126" s="33"/>
      <c r="VR126" s="33"/>
      <c r="VS126" s="33"/>
      <c r="VT126" s="33"/>
      <c r="VU126" s="33"/>
      <c r="VV126" s="33"/>
      <c r="VW126" s="33"/>
      <c r="VX126" s="33"/>
      <c r="VY126" s="33"/>
      <c r="VZ126" s="33"/>
      <c r="WA126" s="33"/>
      <c r="WB126" s="33"/>
      <c r="WC126" s="33"/>
      <c r="WD126" s="33"/>
      <c r="WE126" s="33"/>
      <c r="WF126" s="33"/>
      <c r="WG126" s="33"/>
      <c r="WH126" s="33"/>
      <c r="WI126" s="33"/>
      <c r="WJ126" s="33"/>
      <c r="WK126" s="33"/>
      <c r="WL126" s="33"/>
      <c r="WM126" s="33"/>
      <c r="WN126" s="33"/>
      <c r="WO126" s="33"/>
      <c r="WP126" s="33"/>
      <c r="WQ126" s="33"/>
      <c r="WR126" s="33"/>
      <c r="WS126" s="33"/>
      <c r="WT126" s="33"/>
      <c r="WU126" s="33"/>
      <c r="WV126" s="33"/>
      <c r="WW126" s="33"/>
      <c r="WX126" s="33"/>
      <c r="WY126" s="33"/>
      <c r="WZ126" s="33"/>
      <c r="XA126" s="33"/>
      <c r="XB126" s="33"/>
      <c r="XC126" s="33"/>
      <c r="XD126" s="33"/>
      <c r="XE126" s="33"/>
      <c r="XF126" s="33"/>
      <c r="XG126" s="33"/>
      <c r="XH126" s="33"/>
      <c r="XI126" s="33"/>
      <c r="XJ126" s="33"/>
      <c r="XK126" s="33"/>
      <c r="XL126" s="33"/>
      <c r="XM126" s="33"/>
      <c r="XN126" s="33"/>
      <c r="XO126" s="33"/>
      <c r="XP126" s="33"/>
      <c r="XQ126" s="33"/>
      <c r="XR126" s="33"/>
      <c r="XS126" s="33"/>
      <c r="XT126" s="33"/>
      <c r="XU126" s="33"/>
      <c r="XV126" s="33"/>
      <c r="XW126" s="33"/>
      <c r="XX126" s="33"/>
      <c r="XY126" s="33"/>
      <c r="XZ126" s="33"/>
      <c r="YA126" s="33"/>
      <c r="YB126" s="33"/>
      <c r="YC126" s="33"/>
      <c r="YD126" s="33"/>
      <c r="YE126" s="33"/>
      <c r="YF126" s="33"/>
      <c r="YG126" s="33"/>
      <c r="YH126" s="33"/>
      <c r="YI126" s="33"/>
      <c r="YJ126" s="33"/>
      <c r="YK126" s="33"/>
      <c r="YL126" s="33"/>
      <c r="YM126" s="33"/>
      <c r="YN126" s="33"/>
      <c r="YO126" s="33"/>
      <c r="YP126" s="33"/>
      <c r="YQ126" s="33"/>
      <c r="YR126" s="33"/>
      <c r="YS126" s="33"/>
      <c r="YT126" s="33"/>
      <c r="YU126" s="33"/>
      <c r="YV126" s="33"/>
      <c r="YW126" s="33"/>
      <c r="YX126" s="33"/>
      <c r="YY126" s="33"/>
      <c r="YZ126" s="33"/>
      <c r="ZA126" s="33"/>
      <c r="ZB126" s="33"/>
      <c r="ZC126" s="33"/>
      <c r="ZD126" s="33"/>
      <c r="ZE126" s="33"/>
      <c r="ZF126" s="33"/>
      <c r="ZG126" s="33"/>
      <c r="ZH126" s="33"/>
      <c r="ZI126" s="33"/>
      <c r="ZJ126" s="33"/>
      <c r="ZK126" s="33"/>
      <c r="ZL126" s="33"/>
      <c r="ZM126" s="33"/>
      <c r="ZN126" s="33"/>
      <c r="ZO126" s="33"/>
      <c r="ZP126" s="33"/>
      <c r="ZQ126" s="33"/>
      <c r="ZR126" s="33"/>
      <c r="ZS126" s="33"/>
      <c r="ZT126" s="33"/>
      <c r="ZU126" s="33"/>
      <c r="ZV126" s="33"/>
      <c r="ZW126" s="33"/>
      <c r="ZX126" s="33"/>
      <c r="ZY126" s="33"/>
      <c r="ZZ126" s="33"/>
      <c r="AAA126" s="33"/>
      <c r="AAB126" s="33"/>
      <c r="AAC126" s="33"/>
      <c r="AAD126" s="33"/>
      <c r="AAE126" s="33"/>
      <c r="AAF126" s="33"/>
      <c r="AAG126" s="33"/>
      <c r="AAH126" s="33"/>
      <c r="AAI126" s="33"/>
      <c r="AAJ126" s="33"/>
      <c r="AAK126" s="33"/>
      <c r="AAL126" s="33"/>
      <c r="AAM126" s="33"/>
      <c r="AAN126" s="33"/>
      <c r="AAO126" s="33"/>
      <c r="AAP126" s="33"/>
      <c r="AAQ126" s="33"/>
      <c r="AAR126" s="33"/>
      <c r="AAS126" s="33"/>
      <c r="AAT126" s="33"/>
      <c r="AAU126" s="33"/>
      <c r="AAV126" s="33"/>
      <c r="AAW126" s="33"/>
      <c r="AAX126" s="33"/>
      <c r="AAY126" s="33"/>
      <c r="AAZ126" s="33"/>
      <c r="ABA126" s="33"/>
      <c r="ABB126" s="33"/>
      <c r="ABC126" s="33"/>
      <c r="ABD126" s="33"/>
      <c r="ABE126" s="33"/>
      <c r="ABF126" s="33"/>
      <c r="ABG126" s="33"/>
      <c r="ABH126" s="33"/>
      <c r="ABI126" s="33"/>
      <c r="ABJ126" s="33"/>
      <c r="ABK126" s="33"/>
      <c r="ABL126" s="33"/>
      <c r="ABM126" s="33"/>
      <c r="ABN126" s="33"/>
      <c r="ABO126" s="33"/>
      <c r="ABP126" s="33"/>
      <c r="ABQ126" s="33"/>
      <c r="ABR126" s="33"/>
      <c r="ABS126" s="33"/>
      <c r="ABT126" s="33"/>
      <c r="ABU126" s="33"/>
      <c r="ABV126" s="33"/>
      <c r="ABW126" s="33"/>
      <c r="ABX126" s="33"/>
      <c r="ABY126" s="33"/>
      <c r="ABZ126" s="33"/>
      <c r="ACA126" s="33"/>
      <c r="ACB126" s="33"/>
      <c r="ACC126" s="33"/>
      <c r="ACD126" s="33"/>
      <c r="ACE126" s="33"/>
      <c r="ACF126" s="33"/>
      <c r="ACG126" s="33"/>
      <c r="ACH126" s="33"/>
      <c r="ACI126" s="33"/>
      <c r="ACJ126" s="33"/>
      <c r="ACK126" s="33"/>
      <c r="ACL126" s="33"/>
      <c r="ACM126" s="33"/>
      <c r="ACN126" s="33"/>
      <c r="ACO126" s="33"/>
      <c r="ACP126" s="33"/>
      <c r="ACQ126" s="33"/>
      <c r="ACR126" s="33"/>
      <c r="ACS126" s="33"/>
      <c r="ACT126" s="33"/>
      <c r="ACU126" s="33"/>
      <c r="ACV126" s="33"/>
      <c r="ACW126" s="33"/>
      <c r="ACX126" s="33"/>
      <c r="ACY126" s="33"/>
      <c r="ACZ126" s="33"/>
      <c r="ADA126" s="33"/>
      <c r="ADB126" s="33"/>
      <c r="ADC126" s="33"/>
      <c r="ADD126" s="33"/>
      <c r="ADE126" s="33"/>
      <c r="ADF126" s="33"/>
      <c r="ADG126" s="33"/>
      <c r="ADH126" s="33"/>
      <c r="ADI126" s="33"/>
      <c r="ADJ126" s="33"/>
      <c r="ADK126" s="33"/>
      <c r="ADL126" s="33"/>
      <c r="ADM126" s="33"/>
      <c r="ADN126" s="33"/>
      <c r="ADO126" s="33"/>
      <c r="ADP126" s="33"/>
      <c r="ADQ126" s="33"/>
      <c r="ADR126" s="33"/>
      <c r="ADS126" s="33"/>
      <c r="ADT126" s="33"/>
      <c r="ADU126" s="33"/>
      <c r="ADV126" s="33"/>
      <c r="ADW126" s="33"/>
      <c r="ADX126" s="33"/>
      <c r="ADY126" s="33"/>
      <c r="ADZ126" s="33"/>
      <c r="AEA126" s="33"/>
      <c r="AEB126" s="33"/>
      <c r="AEC126" s="33"/>
      <c r="AED126" s="33"/>
      <c r="AEE126" s="33"/>
      <c r="AEF126" s="33"/>
      <c r="AEG126" s="33"/>
      <c r="AEH126" s="33"/>
      <c r="AEI126" s="33"/>
      <c r="AEJ126" s="33"/>
      <c r="AEK126" s="33"/>
      <c r="AEL126" s="33"/>
      <c r="AEM126" s="33"/>
      <c r="AEN126" s="33"/>
      <c r="AEO126" s="33"/>
      <c r="AEP126" s="33"/>
      <c r="AEQ126" s="33"/>
      <c r="AER126" s="33"/>
      <c r="AES126" s="33"/>
      <c r="AET126" s="33"/>
      <c r="AEU126" s="33"/>
      <c r="AEV126" s="33"/>
      <c r="AEW126" s="33"/>
      <c r="AEX126" s="33"/>
      <c r="AEY126" s="33"/>
      <c r="AEZ126" s="33"/>
      <c r="AFA126" s="33"/>
      <c r="AFB126" s="33"/>
      <c r="AFC126" s="33"/>
      <c r="AFD126" s="33"/>
      <c r="AFE126" s="33"/>
      <c r="AFF126" s="33"/>
      <c r="AFG126" s="33"/>
      <c r="AFH126" s="33"/>
      <c r="AFI126" s="33"/>
      <c r="AFJ126" s="33"/>
      <c r="AFK126" s="33"/>
      <c r="AFL126" s="33"/>
      <c r="AFM126" s="33"/>
      <c r="AFN126" s="33"/>
      <c r="AFO126" s="33"/>
      <c r="AFP126" s="33"/>
      <c r="AFQ126" s="33"/>
      <c r="AFR126" s="33"/>
      <c r="AFS126" s="33"/>
      <c r="AFT126" s="33"/>
      <c r="AFU126" s="33"/>
      <c r="AFV126" s="33"/>
      <c r="AFW126" s="33"/>
      <c r="AFX126" s="33"/>
      <c r="AFY126" s="33"/>
      <c r="AFZ126" s="33"/>
      <c r="AGA126" s="33"/>
      <c r="AGB126" s="33"/>
      <c r="AGC126" s="33"/>
      <c r="AGD126" s="33"/>
      <c r="AGE126" s="33"/>
      <c r="AGF126" s="33"/>
      <c r="AGG126" s="33"/>
      <c r="AGH126" s="33"/>
      <c r="AGI126" s="33"/>
      <c r="AGJ126" s="33"/>
      <c r="AGK126" s="33"/>
      <c r="AGL126" s="33"/>
      <c r="AGM126" s="33"/>
      <c r="AGN126" s="33"/>
      <c r="AGO126" s="33"/>
      <c r="AGP126" s="33"/>
      <c r="AGQ126" s="33"/>
      <c r="AGR126" s="33"/>
      <c r="AGS126" s="33"/>
      <c r="AGT126" s="33"/>
      <c r="AGU126" s="33"/>
      <c r="AGV126" s="33"/>
      <c r="AGW126" s="33"/>
      <c r="AGX126" s="33"/>
      <c r="AGY126" s="33"/>
      <c r="AGZ126" s="33"/>
      <c r="AHA126" s="33"/>
      <c r="AHB126" s="33"/>
      <c r="AHC126" s="33"/>
      <c r="AHD126" s="33"/>
      <c r="AHE126" s="33"/>
      <c r="AHF126" s="33"/>
      <c r="AHG126" s="33"/>
      <c r="AHH126" s="33"/>
      <c r="AHI126" s="33"/>
      <c r="AHJ126" s="33"/>
      <c r="AHK126" s="33"/>
      <c r="AHL126" s="33"/>
      <c r="AHM126" s="33"/>
      <c r="AHN126" s="33"/>
      <c r="AHO126" s="33"/>
      <c r="AHP126" s="33"/>
      <c r="AHQ126" s="33"/>
      <c r="AHR126" s="33"/>
      <c r="AHS126" s="33"/>
      <c r="AHT126" s="33"/>
      <c r="AHU126" s="33"/>
      <c r="AHV126" s="33"/>
      <c r="AHW126" s="33"/>
      <c r="AHX126" s="33"/>
      <c r="AHY126" s="33"/>
      <c r="AHZ126" s="33"/>
      <c r="AIA126" s="33"/>
      <c r="AIB126" s="33"/>
      <c r="AIC126" s="33"/>
      <c r="AID126" s="33"/>
      <c r="AIE126" s="33"/>
      <c r="AIF126" s="33"/>
      <c r="AIG126" s="33"/>
      <c r="AIH126" s="33"/>
      <c r="AII126" s="33"/>
      <c r="AIJ126" s="33"/>
      <c r="AIK126" s="33"/>
      <c r="AIL126" s="33"/>
      <c r="AIM126" s="33"/>
      <c r="AIN126" s="33"/>
      <c r="AIO126" s="33"/>
      <c r="AIP126" s="33"/>
      <c r="AIQ126" s="33"/>
      <c r="AIR126" s="33"/>
      <c r="AIS126" s="33"/>
      <c r="AIT126" s="33"/>
      <c r="AIU126" s="33"/>
      <c r="AIV126" s="33"/>
      <c r="AIW126" s="33"/>
      <c r="AIX126" s="33"/>
      <c r="AIY126" s="33"/>
      <c r="AIZ126" s="33"/>
      <c r="AJA126" s="33"/>
      <c r="AJB126" s="33"/>
      <c r="AJC126" s="33"/>
      <c r="AJD126" s="33"/>
      <c r="AJE126" s="33"/>
      <c r="AJF126" s="33"/>
      <c r="AJG126" s="33"/>
      <c r="AJH126" s="33"/>
      <c r="AJI126" s="33"/>
      <c r="AJJ126" s="33"/>
      <c r="AJK126" s="33"/>
      <c r="AJL126" s="33"/>
      <c r="AJM126" s="33"/>
      <c r="AJN126" s="33"/>
      <c r="AJO126" s="33"/>
      <c r="AJP126" s="33"/>
      <c r="AJQ126" s="33"/>
      <c r="AJR126" s="33"/>
      <c r="AJS126" s="33"/>
      <c r="AJT126" s="33"/>
      <c r="AJU126" s="33"/>
      <c r="AJV126" s="33"/>
      <c r="AJW126" s="33"/>
      <c r="AJX126" s="33"/>
      <c r="AJY126" s="33"/>
      <c r="AJZ126" s="33"/>
      <c r="AKA126" s="33"/>
      <c r="AKB126" s="33"/>
      <c r="AKC126" s="33"/>
      <c r="AKD126" s="33"/>
      <c r="AKE126" s="33"/>
      <c r="AKF126" s="33"/>
      <c r="AKG126" s="33"/>
      <c r="AKH126" s="33"/>
      <c r="AKI126" s="33"/>
      <c r="AKJ126" s="33"/>
      <c r="AKK126" s="33"/>
      <c r="AKL126" s="33"/>
      <c r="AKM126" s="33"/>
      <c r="AKN126" s="33"/>
      <c r="AKO126" s="33"/>
      <c r="AKP126" s="33"/>
      <c r="AKQ126" s="33"/>
      <c r="AKR126" s="33"/>
      <c r="AKS126" s="33"/>
      <c r="AKT126" s="33"/>
      <c r="AKU126" s="33"/>
      <c r="AKV126" s="33"/>
      <c r="AKW126" s="33"/>
      <c r="AKX126" s="33"/>
      <c r="AKY126" s="33"/>
      <c r="AKZ126" s="33"/>
      <c r="ALA126" s="33"/>
      <c r="ALB126" s="33"/>
      <c r="ALC126" s="33"/>
      <c r="ALD126" s="33"/>
      <c r="ALE126" s="33"/>
      <c r="ALF126" s="33"/>
      <c r="ALG126" s="33"/>
      <c r="ALH126" s="33"/>
      <c r="ALI126" s="33"/>
      <c r="ALJ126" s="33"/>
      <c r="ALK126" s="33"/>
      <c r="ALL126" s="33"/>
      <c r="ALM126" s="33"/>
      <c r="ALN126" s="33"/>
      <c r="ALO126" s="33"/>
      <c r="ALP126" s="33"/>
      <c r="ALQ126" s="33"/>
      <c r="ALR126" s="33"/>
      <c r="ALS126" s="33"/>
      <c r="ALT126" s="33"/>
      <c r="ALU126" s="33"/>
      <c r="ALV126" s="33"/>
      <c r="ALW126" s="33"/>
      <c r="ALX126" s="33"/>
      <c r="ALY126" s="33"/>
      <c r="ALZ126" s="33"/>
      <c r="AMA126" s="33"/>
      <c r="AMB126" s="33"/>
      <c r="AMC126" s="33"/>
      <c r="AMD126" s="33"/>
      <c r="AME126" s="33"/>
      <c r="AMF126" s="33"/>
      <c r="AMG126" s="33"/>
      <c r="AMH126" s="33"/>
      <c r="AMI126" s="33"/>
      <c r="AMJ126" s="33"/>
      <c r="AMK126" s="33"/>
    </row>
    <row r="127" spans="1:1025" s="35" customFormat="1" ht="14.25" customHeight="1">
      <c r="A127" s="180" t="s">
        <v>22</v>
      </c>
      <c r="B127" s="265" t="s">
        <v>129</v>
      </c>
      <c r="C127" s="266"/>
      <c r="D127" s="266"/>
      <c r="E127" s="266"/>
      <c r="F127" s="266"/>
      <c r="G127" s="106">
        <f>ROUND((((G48+G48/3)/12+(G75+G93+G114))*4/12)*0.02,2)</f>
        <v>20.100000000000001</v>
      </c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4"/>
      <c r="HE127" s="34"/>
      <c r="HF127" s="34"/>
      <c r="HG127" s="34"/>
      <c r="HH127" s="34"/>
      <c r="HI127" s="34"/>
      <c r="HJ127" s="34"/>
      <c r="HK127" s="34"/>
      <c r="HL127" s="34"/>
      <c r="HM127" s="34"/>
      <c r="HN127" s="34"/>
      <c r="HO127" s="34"/>
      <c r="HP127" s="34"/>
      <c r="HQ127" s="34"/>
      <c r="HR127" s="34"/>
      <c r="HS127" s="34"/>
      <c r="HT127" s="34"/>
      <c r="HU127" s="34"/>
      <c r="HV127" s="34"/>
      <c r="HW127" s="34"/>
      <c r="HX127" s="34"/>
      <c r="HY127" s="34"/>
      <c r="HZ127" s="34"/>
      <c r="IA127" s="34"/>
      <c r="IB127" s="34"/>
      <c r="IC127" s="34"/>
      <c r="ID127" s="34"/>
      <c r="IE127" s="34"/>
      <c r="IF127" s="34"/>
      <c r="IG127" s="34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  <c r="IV127" s="34"/>
      <c r="IW127" s="34"/>
      <c r="IX127" s="34"/>
      <c r="IY127" s="34"/>
      <c r="IZ127" s="34"/>
      <c r="JA127" s="34"/>
      <c r="JB127" s="34"/>
      <c r="JC127" s="34"/>
      <c r="JD127" s="34"/>
      <c r="JE127" s="34"/>
      <c r="JF127" s="34"/>
      <c r="JG127" s="34"/>
      <c r="JH127" s="34"/>
      <c r="JI127" s="34"/>
      <c r="JJ127" s="34"/>
      <c r="JK127" s="34"/>
      <c r="JL127" s="34"/>
      <c r="JM127" s="34"/>
      <c r="JN127" s="34"/>
      <c r="JO127" s="34"/>
      <c r="JP127" s="34"/>
      <c r="JQ127" s="34"/>
      <c r="JR127" s="34"/>
      <c r="JS127" s="34"/>
      <c r="JT127" s="34"/>
      <c r="JU127" s="34"/>
      <c r="JV127" s="34"/>
      <c r="JW127" s="34"/>
      <c r="JX127" s="34"/>
      <c r="JY127" s="34"/>
      <c r="JZ127" s="34"/>
      <c r="KA127" s="34"/>
      <c r="KB127" s="34"/>
      <c r="KC127" s="34"/>
      <c r="KD127" s="34"/>
      <c r="KE127" s="34"/>
      <c r="KF127" s="34"/>
      <c r="KG127" s="34"/>
      <c r="KH127" s="34"/>
      <c r="KI127" s="34"/>
      <c r="KJ127" s="34"/>
      <c r="KK127" s="34"/>
      <c r="KL127" s="34"/>
      <c r="KM127" s="34"/>
      <c r="KN127" s="34"/>
      <c r="KO127" s="34"/>
      <c r="KP127" s="34"/>
      <c r="KQ127" s="34"/>
      <c r="KR127" s="34"/>
      <c r="KS127" s="34"/>
      <c r="KT127" s="34"/>
      <c r="KU127" s="34"/>
      <c r="KV127" s="34"/>
      <c r="KW127" s="34"/>
      <c r="KX127" s="34"/>
      <c r="KY127" s="34"/>
      <c r="KZ127" s="34"/>
      <c r="LA127" s="34"/>
      <c r="LB127" s="34"/>
      <c r="LC127" s="34"/>
      <c r="LD127" s="34"/>
      <c r="LE127" s="34"/>
      <c r="LF127" s="34"/>
      <c r="LG127" s="34"/>
      <c r="LH127" s="34"/>
      <c r="LI127" s="34"/>
      <c r="LJ127" s="34"/>
      <c r="LK127" s="34"/>
      <c r="LL127" s="34"/>
      <c r="LM127" s="34"/>
      <c r="LN127" s="34"/>
      <c r="LO127" s="34"/>
      <c r="LP127" s="34"/>
      <c r="LQ127" s="34"/>
      <c r="LR127" s="34"/>
      <c r="LS127" s="34"/>
      <c r="LT127" s="34"/>
      <c r="LU127" s="34"/>
      <c r="LV127" s="34"/>
      <c r="LW127" s="34"/>
      <c r="LX127" s="34"/>
      <c r="LY127" s="34"/>
      <c r="LZ127" s="34"/>
      <c r="MA127" s="34"/>
      <c r="MB127" s="34"/>
      <c r="MC127" s="34"/>
      <c r="MD127" s="34"/>
      <c r="ME127" s="34"/>
      <c r="MF127" s="34"/>
      <c r="MG127" s="34"/>
      <c r="MH127" s="34"/>
      <c r="MI127" s="34"/>
      <c r="MJ127" s="34"/>
      <c r="MK127" s="34"/>
      <c r="ML127" s="34"/>
      <c r="MM127" s="34"/>
      <c r="MN127" s="34"/>
      <c r="MO127" s="34"/>
      <c r="MP127" s="34"/>
      <c r="MQ127" s="34"/>
      <c r="MR127" s="34"/>
      <c r="MS127" s="34"/>
      <c r="MT127" s="34"/>
      <c r="MU127" s="34"/>
      <c r="MV127" s="34"/>
      <c r="MW127" s="34"/>
      <c r="MX127" s="34"/>
      <c r="MY127" s="34"/>
      <c r="MZ127" s="34"/>
      <c r="NA127" s="34"/>
      <c r="NB127" s="34"/>
      <c r="NC127" s="34"/>
      <c r="ND127" s="34"/>
      <c r="NE127" s="34"/>
      <c r="NF127" s="34"/>
      <c r="NG127" s="34"/>
      <c r="NH127" s="34"/>
      <c r="NI127" s="34"/>
      <c r="NJ127" s="34"/>
      <c r="NK127" s="34"/>
      <c r="NL127" s="34"/>
      <c r="NM127" s="34"/>
      <c r="NN127" s="34"/>
      <c r="NO127" s="34"/>
      <c r="NP127" s="34"/>
      <c r="NQ127" s="34"/>
      <c r="NR127" s="34"/>
      <c r="NS127" s="34"/>
      <c r="NT127" s="34"/>
      <c r="NU127" s="34"/>
      <c r="NV127" s="34"/>
      <c r="NW127" s="34"/>
      <c r="NX127" s="34"/>
      <c r="NY127" s="34"/>
      <c r="NZ127" s="34"/>
      <c r="OA127" s="34"/>
      <c r="OB127" s="34"/>
      <c r="OC127" s="34"/>
      <c r="OD127" s="34"/>
      <c r="OE127" s="34"/>
      <c r="OF127" s="34"/>
      <c r="OG127" s="34"/>
      <c r="OH127" s="34"/>
      <c r="OI127" s="34"/>
      <c r="OJ127" s="34"/>
      <c r="OK127" s="34"/>
      <c r="OL127" s="34"/>
      <c r="OM127" s="34"/>
      <c r="ON127" s="34"/>
      <c r="OO127" s="34"/>
      <c r="OP127" s="34"/>
      <c r="OQ127" s="34"/>
      <c r="OR127" s="34"/>
      <c r="OS127" s="34"/>
      <c r="OT127" s="34"/>
      <c r="OU127" s="34"/>
      <c r="OV127" s="34"/>
      <c r="OW127" s="34"/>
      <c r="OX127" s="34"/>
      <c r="OY127" s="34"/>
      <c r="OZ127" s="34"/>
      <c r="PA127" s="34"/>
      <c r="PB127" s="34"/>
      <c r="PC127" s="34"/>
      <c r="PD127" s="34"/>
      <c r="PE127" s="34"/>
      <c r="PF127" s="34"/>
      <c r="PG127" s="34"/>
      <c r="PH127" s="34"/>
      <c r="PI127" s="34"/>
      <c r="PJ127" s="34"/>
      <c r="PK127" s="34"/>
      <c r="PL127" s="34"/>
      <c r="PM127" s="34"/>
      <c r="PN127" s="34"/>
      <c r="PO127" s="34"/>
      <c r="PP127" s="34"/>
      <c r="PQ127" s="34"/>
      <c r="PR127" s="34"/>
      <c r="PS127" s="34"/>
      <c r="PT127" s="34"/>
      <c r="PU127" s="34"/>
      <c r="PV127" s="34"/>
      <c r="PW127" s="34"/>
      <c r="PX127" s="34"/>
      <c r="PY127" s="34"/>
      <c r="PZ127" s="34"/>
      <c r="QA127" s="34"/>
      <c r="QB127" s="34"/>
      <c r="QC127" s="34"/>
      <c r="QD127" s="34"/>
      <c r="QE127" s="34"/>
      <c r="QF127" s="34"/>
      <c r="QG127" s="34"/>
      <c r="QH127" s="34"/>
      <c r="QI127" s="34"/>
      <c r="QJ127" s="34"/>
      <c r="QK127" s="34"/>
      <c r="QL127" s="34"/>
      <c r="QM127" s="34"/>
      <c r="QN127" s="34"/>
      <c r="QO127" s="34"/>
      <c r="QP127" s="34"/>
      <c r="QQ127" s="34"/>
      <c r="QR127" s="34"/>
      <c r="QS127" s="34"/>
      <c r="QT127" s="34"/>
      <c r="QU127" s="34"/>
      <c r="QV127" s="34"/>
      <c r="QW127" s="34"/>
      <c r="QX127" s="34"/>
      <c r="QY127" s="34"/>
      <c r="QZ127" s="34"/>
      <c r="RA127" s="34"/>
      <c r="RB127" s="34"/>
      <c r="RC127" s="34"/>
      <c r="RD127" s="34"/>
      <c r="RE127" s="34"/>
      <c r="RF127" s="34"/>
      <c r="RG127" s="34"/>
      <c r="RH127" s="34"/>
      <c r="RI127" s="34"/>
      <c r="RJ127" s="34"/>
      <c r="RK127" s="34"/>
      <c r="RL127" s="34"/>
      <c r="RM127" s="34"/>
      <c r="RN127" s="34"/>
      <c r="RO127" s="34"/>
      <c r="RP127" s="34"/>
      <c r="RQ127" s="34"/>
      <c r="RR127" s="34"/>
      <c r="RS127" s="34"/>
      <c r="RT127" s="34"/>
      <c r="RU127" s="34"/>
      <c r="RV127" s="34"/>
      <c r="RW127" s="34"/>
      <c r="RX127" s="34"/>
      <c r="RY127" s="34"/>
      <c r="RZ127" s="34"/>
      <c r="SA127" s="34"/>
      <c r="SB127" s="34"/>
      <c r="SC127" s="34"/>
      <c r="SD127" s="34"/>
      <c r="SE127" s="34"/>
      <c r="SF127" s="34"/>
      <c r="SG127" s="34"/>
      <c r="SH127" s="34"/>
      <c r="SI127" s="34"/>
      <c r="SJ127" s="34"/>
      <c r="SK127" s="34"/>
      <c r="SL127" s="34"/>
      <c r="SM127" s="34"/>
      <c r="SN127" s="34"/>
      <c r="SO127" s="34"/>
      <c r="SP127" s="34"/>
      <c r="SQ127" s="34"/>
      <c r="SR127" s="34"/>
      <c r="SS127" s="34"/>
      <c r="ST127" s="34"/>
      <c r="SU127" s="34"/>
      <c r="SV127" s="34"/>
      <c r="SW127" s="34"/>
      <c r="SX127" s="34"/>
      <c r="SY127" s="34"/>
      <c r="SZ127" s="34"/>
      <c r="TA127" s="34"/>
      <c r="TB127" s="34"/>
      <c r="TC127" s="34"/>
      <c r="TD127" s="34"/>
      <c r="TE127" s="34"/>
      <c r="TF127" s="34"/>
      <c r="TG127" s="34"/>
      <c r="TH127" s="34"/>
      <c r="TI127" s="34"/>
      <c r="TJ127" s="34"/>
      <c r="TK127" s="34"/>
      <c r="TL127" s="34"/>
      <c r="TM127" s="34"/>
      <c r="TN127" s="34"/>
      <c r="TO127" s="34"/>
      <c r="TP127" s="34"/>
      <c r="TQ127" s="34"/>
      <c r="TR127" s="34"/>
      <c r="TS127" s="34"/>
      <c r="TT127" s="34"/>
      <c r="TU127" s="34"/>
      <c r="TV127" s="34"/>
      <c r="TW127" s="34"/>
      <c r="TX127" s="34"/>
      <c r="TY127" s="34"/>
      <c r="TZ127" s="34"/>
      <c r="UA127" s="34"/>
      <c r="UB127" s="34"/>
      <c r="UC127" s="34"/>
      <c r="UD127" s="34"/>
      <c r="UE127" s="34"/>
      <c r="UF127" s="34"/>
      <c r="UG127" s="34"/>
      <c r="UH127" s="34"/>
      <c r="UI127" s="34"/>
      <c r="UJ127" s="34"/>
      <c r="UK127" s="34"/>
      <c r="UL127" s="34"/>
      <c r="UM127" s="34"/>
      <c r="UN127" s="34"/>
      <c r="UO127" s="34"/>
      <c r="UP127" s="34"/>
      <c r="UQ127" s="34"/>
      <c r="UR127" s="34"/>
      <c r="US127" s="34"/>
      <c r="UT127" s="34"/>
      <c r="UU127" s="34"/>
      <c r="UV127" s="34"/>
      <c r="UW127" s="34"/>
      <c r="UX127" s="34"/>
      <c r="UY127" s="34"/>
      <c r="UZ127" s="34"/>
      <c r="VA127" s="34"/>
      <c r="VB127" s="34"/>
      <c r="VC127" s="34"/>
      <c r="VD127" s="34"/>
      <c r="VE127" s="34"/>
      <c r="VF127" s="34"/>
      <c r="VG127" s="34"/>
      <c r="VH127" s="34"/>
      <c r="VI127" s="34"/>
      <c r="VJ127" s="34"/>
      <c r="VK127" s="34"/>
      <c r="VL127" s="34"/>
      <c r="VM127" s="34"/>
      <c r="VN127" s="34"/>
      <c r="VO127" s="34"/>
      <c r="VP127" s="34"/>
      <c r="VQ127" s="34"/>
      <c r="VR127" s="34"/>
      <c r="VS127" s="34"/>
      <c r="VT127" s="34"/>
      <c r="VU127" s="34"/>
      <c r="VV127" s="34"/>
      <c r="VW127" s="34"/>
      <c r="VX127" s="34"/>
      <c r="VY127" s="34"/>
      <c r="VZ127" s="34"/>
      <c r="WA127" s="34"/>
      <c r="WB127" s="34"/>
      <c r="WC127" s="34"/>
      <c r="WD127" s="34"/>
      <c r="WE127" s="34"/>
      <c r="WF127" s="34"/>
      <c r="WG127" s="34"/>
      <c r="WH127" s="34"/>
      <c r="WI127" s="34"/>
      <c r="WJ127" s="34"/>
      <c r="WK127" s="34"/>
      <c r="WL127" s="34"/>
      <c r="WM127" s="34"/>
      <c r="WN127" s="34"/>
      <c r="WO127" s="34"/>
      <c r="WP127" s="34"/>
      <c r="WQ127" s="34"/>
      <c r="WR127" s="34"/>
      <c r="WS127" s="34"/>
      <c r="WT127" s="34"/>
      <c r="WU127" s="34"/>
      <c r="WV127" s="34"/>
      <c r="WW127" s="34"/>
      <c r="WX127" s="34"/>
      <c r="WY127" s="34"/>
      <c r="WZ127" s="34"/>
      <c r="XA127" s="34"/>
      <c r="XB127" s="34"/>
      <c r="XC127" s="34"/>
      <c r="XD127" s="34"/>
      <c r="XE127" s="34"/>
      <c r="XF127" s="34"/>
      <c r="XG127" s="34"/>
      <c r="XH127" s="34"/>
      <c r="XI127" s="34"/>
      <c r="XJ127" s="34"/>
      <c r="XK127" s="34"/>
      <c r="XL127" s="34"/>
      <c r="XM127" s="34"/>
      <c r="XN127" s="34"/>
      <c r="XO127" s="34"/>
      <c r="XP127" s="34"/>
      <c r="XQ127" s="34"/>
      <c r="XR127" s="34"/>
      <c r="XS127" s="34"/>
      <c r="XT127" s="34"/>
      <c r="XU127" s="34"/>
      <c r="XV127" s="34"/>
      <c r="XW127" s="34"/>
      <c r="XX127" s="34"/>
      <c r="XY127" s="34"/>
      <c r="XZ127" s="34"/>
      <c r="YA127" s="34"/>
      <c r="YB127" s="34"/>
      <c r="YC127" s="34"/>
      <c r="YD127" s="34"/>
      <c r="YE127" s="34"/>
      <c r="YF127" s="34"/>
      <c r="YG127" s="34"/>
      <c r="YH127" s="34"/>
      <c r="YI127" s="34"/>
      <c r="YJ127" s="34"/>
      <c r="YK127" s="34"/>
      <c r="YL127" s="34"/>
      <c r="YM127" s="34"/>
      <c r="YN127" s="34"/>
      <c r="YO127" s="34"/>
      <c r="YP127" s="34"/>
      <c r="YQ127" s="34"/>
      <c r="YR127" s="34"/>
      <c r="YS127" s="34"/>
      <c r="YT127" s="34"/>
      <c r="YU127" s="34"/>
      <c r="YV127" s="34"/>
      <c r="YW127" s="34"/>
      <c r="YX127" s="34"/>
      <c r="YY127" s="34"/>
      <c r="YZ127" s="34"/>
      <c r="ZA127" s="34"/>
      <c r="ZB127" s="34"/>
      <c r="ZC127" s="34"/>
      <c r="ZD127" s="34"/>
      <c r="ZE127" s="34"/>
      <c r="ZF127" s="34"/>
      <c r="ZG127" s="34"/>
      <c r="ZH127" s="34"/>
      <c r="ZI127" s="34"/>
      <c r="ZJ127" s="34"/>
      <c r="ZK127" s="34"/>
      <c r="ZL127" s="34"/>
      <c r="ZM127" s="34"/>
      <c r="ZN127" s="34"/>
      <c r="ZO127" s="34"/>
      <c r="ZP127" s="34"/>
      <c r="ZQ127" s="34"/>
      <c r="ZR127" s="34"/>
      <c r="ZS127" s="34"/>
      <c r="ZT127" s="34"/>
      <c r="ZU127" s="34"/>
      <c r="ZV127" s="34"/>
      <c r="ZW127" s="34"/>
      <c r="ZX127" s="34"/>
      <c r="ZY127" s="34"/>
      <c r="ZZ127" s="34"/>
      <c r="AAA127" s="34"/>
      <c r="AAB127" s="34"/>
      <c r="AAC127" s="34"/>
      <c r="AAD127" s="34"/>
      <c r="AAE127" s="34"/>
      <c r="AAF127" s="34"/>
      <c r="AAG127" s="34"/>
      <c r="AAH127" s="34"/>
      <c r="AAI127" s="34"/>
      <c r="AAJ127" s="34"/>
      <c r="AAK127" s="34"/>
      <c r="AAL127" s="34"/>
      <c r="AAM127" s="34"/>
      <c r="AAN127" s="34"/>
      <c r="AAO127" s="34"/>
      <c r="AAP127" s="34"/>
      <c r="AAQ127" s="34"/>
      <c r="AAR127" s="34"/>
      <c r="AAS127" s="34"/>
      <c r="AAT127" s="34"/>
      <c r="AAU127" s="34"/>
      <c r="AAV127" s="34"/>
      <c r="AAW127" s="34"/>
      <c r="AAX127" s="34"/>
      <c r="AAY127" s="34"/>
      <c r="AAZ127" s="34"/>
      <c r="ABA127" s="34"/>
      <c r="ABB127" s="34"/>
      <c r="ABC127" s="34"/>
      <c r="ABD127" s="34"/>
      <c r="ABE127" s="34"/>
      <c r="ABF127" s="34"/>
      <c r="ABG127" s="34"/>
      <c r="ABH127" s="34"/>
      <c r="ABI127" s="34"/>
      <c r="ABJ127" s="34"/>
      <c r="ABK127" s="34"/>
      <c r="ABL127" s="34"/>
      <c r="ABM127" s="34"/>
      <c r="ABN127" s="34"/>
      <c r="ABO127" s="34"/>
      <c r="ABP127" s="34"/>
      <c r="ABQ127" s="34"/>
      <c r="ABR127" s="34"/>
      <c r="ABS127" s="34"/>
      <c r="ABT127" s="34"/>
      <c r="ABU127" s="34"/>
      <c r="ABV127" s="34"/>
      <c r="ABW127" s="34"/>
      <c r="ABX127" s="34"/>
      <c r="ABY127" s="34"/>
      <c r="ABZ127" s="34"/>
      <c r="ACA127" s="34"/>
      <c r="ACB127" s="34"/>
      <c r="ACC127" s="34"/>
      <c r="ACD127" s="34"/>
      <c r="ACE127" s="34"/>
      <c r="ACF127" s="34"/>
      <c r="ACG127" s="34"/>
      <c r="ACH127" s="34"/>
      <c r="ACI127" s="34"/>
      <c r="ACJ127" s="34"/>
      <c r="ACK127" s="34"/>
      <c r="ACL127" s="34"/>
      <c r="ACM127" s="34"/>
      <c r="ACN127" s="34"/>
      <c r="ACO127" s="34"/>
      <c r="ACP127" s="34"/>
      <c r="ACQ127" s="34"/>
      <c r="ACR127" s="34"/>
      <c r="ACS127" s="34"/>
      <c r="ACT127" s="34"/>
      <c r="ACU127" s="34"/>
      <c r="ACV127" s="34"/>
      <c r="ACW127" s="34"/>
      <c r="ACX127" s="34"/>
      <c r="ACY127" s="34"/>
      <c r="ACZ127" s="34"/>
      <c r="ADA127" s="34"/>
      <c r="ADB127" s="34"/>
      <c r="ADC127" s="34"/>
      <c r="ADD127" s="34"/>
      <c r="ADE127" s="34"/>
      <c r="ADF127" s="34"/>
      <c r="ADG127" s="34"/>
      <c r="ADH127" s="34"/>
      <c r="ADI127" s="34"/>
      <c r="ADJ127" s="34"/>
      <c r="ADK127" s="34"/>
      <c r="ADL127" s="34"/>
      <c r="ADM127" s="34"/>
      <c r="ADN127" s="34"/>
      <c r="ADO127" s="34"/>
      <c r="ADP127" s="34"/>
      <c r="ADQ127" s="34"/>
      <c r="ADR127" s="34"/>
      <c r="ADS127" s="34"/>
      <c r="ADT127" s="34"/>
      <c r="ADU127" s="34"/>
      <c r="ADV127" s="34"/>
      <c r="ADW127" s="34"/>
      <c r="ADX127" s="34"/>
      <c r="ADY127" s="34"/>
      <c r="ADZ127" s="34"/>
      <c r="AEA127" s="34"/>
      <c r="AEB127" s="34"/>
      <c r="AEC127" s="34"/>
      <c r="AED127" s="34"/>
      <c r="AEE127" s="34"/>
      <c r="AEF127" s="34"/>
      <c r="AEG127" s="34"/>
      <c r="AEH127" s="34"/>
      <c r="AEI127" s="34"/>
      <c r="AEJ127" s="34"/>
      <c r="AEK127" s="34"/>
      <c r="AEL127" s="34"/>
      <c r="AEM127" s="34"/>
      <c r="AEN127" s="34"/>
      <c r="AEO127" s="34"/>
      <c r="AEP127" s="34"/>
      <c r="AEQ127" s="34"/>
      <c r="AER127" s="34"/>
      <c r="AES127" s="34"/>
      <c r="AET127" s="34"/>
      <c r="AEU127" s="34"/>
      <c r="AEV127" s="34"/>
      <c r="AEW127" s="34"/>
      <c r="AEX127" s="34"/>
      <c r="AEY127" s="34"/>
      <c r="AEZ127" s="34"/>
      <c r="AFA127" s="34"/>
      <c r="AFB127" s="34"/>
      <c r="AFC127" s="34"/>
      <c r="AFD127" s="34"/>
      <c r="AFE127" s="34"/>
      <c r="AFF127" s="34"/>
      <c r="AFG127" s="34"/>
      <c r="AFH127" s="34"/>
      <c r="AFI127" s="34"/>
      <c r="AFJ127" s="34"/>
      <c r="AFK127" s="34"/>
      <c r="AFL127" s="34"/>
      <c r="AFM127" s="34"/>
      <c r="AFN127" s="34"/>
      <c r="AFO127" s="34"/>
      <c r="AFP127" s="34"/>
      <c r="AFQ127" s="34"/>
      <c r="AFR127" s="34"/>
      <c r="AFS127" s="34"/>
      <c r="AFT127" s="34"/>
      <c r="AFU127" s="34"/>
      <c r="AFV127" s="34"/>
      <c r="AFW127" s="34"/>
      <c r="AFX127" s="34"/>
      <c r="AFY127" s="34"/>
      <c r="AFZ127" s="34"/>
      <c r="AGA127" s="34"/>
      <c r="AGB127" s="34"/>
      <c r="AGC127" s="34"/>
      <c r="AGD127" s="34"/>
      <c r="AGE127" s="34"/>
      <c r="AGF127" s="34"/>
      <c r="AGG127" s="34"/>
      <c r="AGH127" s="34"/>
      <c r="AGI127" s="34"/>
      <c r="AGJ127" s="34"/>
      <c r="AGK127" s="34"/>
      <c r="AGL127" s="34"/>
      <c r="AGM127" s="34"/>
      <c r="AGN127" s="34"/>
      <c r="AGO127" s="34"/>
      <c r="AGP127" s="34"/>
      <c r="AGQ127" s="34"/>
      <c r="AGR127" s="34"/>
      <c r="AGS127" s="34"/>
      <c r="AGT127" s="34"/>
      <c r="AGU127" s="34"/>
      <c r="AGV127" s="34"/>
      <c r="AGW127" s="34"/>
      <c r="AGX127" s="34"/>
      <c r="AGY127" s="34"/>
      <c r="AGZ127" s="34"/>
      <c r="AHA127" s="34"/>
      <c r="AHB127" s="34"/>
      <c r="AHC127" s="34"/>
      <c r="AHD127" s="34"/>
      <c r="AHE127" s="34"/>
      <c r="AHF127" s="34"/>
      <c r="AHG127" s="34"/>
      <c r="AHH127" s="34"/>
      <c r="AHI127" s="34"/>
      <c r="AHJ127" s="34"/>
      <c r="AHK127" s="34"/>
      <c r="AHL127" s="34"/>
      <c r="AHM127" s="34"/>
      <c r="AHN127" s="34"/>
      <c r="AHO127" s="34"/>
      <c r="AHP127" s="34"/>
      <c r="AHQ127" s="34"/>
      <c r="AHR127" s="34"/>
      <c r="AHS127" s="34"/>
      <c r="AHT127" s="34"/>
      <c r="AHU127" s="34"/>
      <c r="AHV127" s="34"/>
      <c r="AHW127" s="34"/>
      <c r="AHX127" s="34"/>
      <c r="AHY127" s="34"/>
      <c r="AHZ127" s="34"/>
      <c r="AIA127" s="34"/>
      <c r="AIB127" s="34"/>
      <c r="AIC127" s="34"/>
      <c r="AID127" s="34"/>
      <c r="AIE127" s="34"/>
      <c r="AIF127" s="34"/>
      <c r="AIG127" s="34"/>
      <c r="AIH127" s="34"/>
      <c r="AII127" s="34"/>
      <c r="AIJ127" s="34"/>
      <c r="AIK127" s="34"/>
      <c r="AIL127" s="34"/>
      <c r="AIM127" s="34"/>
      <c r="AIN127" s="34"/>
      <c r="AIO127" s="34"/>
      <c r="AIP127" s="34"/>
      <c r="AIQ127" s="34"/>
      <c r="AIR127" s="34"/>
      <c r="AIS127" s="34"/>
      <c r="AIT127" s="34"/>
      <c r="AIU127" s="34"/>
      <c r="AIV127" s="34"/>
      <c r="AIW127" s="34"/>
      <c r="AIX127" s="34"/>
      <c r="AIY127" s="34"/>
      <c r="AIZ127" s="34"/>
      <c r="AJA127" s="34"/>
      <c r="AJB127" s="34"/>
      <c r="AJC127" s="34"/>
      <c r="AJD127" s="34"/>
      <c r="AJE127" s="34"/>
      <c r="AJF127" s="34"/>
      <c r="AJG127" s="34"/>
      <c r="AJH127" s="34"/>
      <c r="AJI127" s="34"/>
      <c r="AJJ127" s="34"/>
      <c r="AJK127" s="34"/>
      <c r="AJL127" s="34"/>
      <c r="AJM127" s="34"/>
      <c r="AJN127" s="34"/>
      <c r="AJO127" s="34"/>
      <c r="AJP127" s="34"/>
      <c r="AJQ127" s="34"/>
      <c r="AJR127" s="34"/>
      <c r="AJS127" s="34"/>
      <c r="AJT127" s="34"/>
      <c r="AJU127" s="34"/>
      <c r="AJV127" s="34"/>
      <c r="AJW127" s="34"/>
      <c r="AJX127" s="34"/>
      <c r="AJY127" s="34"/>
      <c r="AJZ127" s="34"/>
      <c r="AKA127" s="34"/>
      <c r="AKB127" s="34"/>
      <c r="AKC127" s="34"/>
      <c r="AKD127" s="34"/>
      <c r="AKE127" s="34"/>
      <c r="AKF127" s="34"/>
      <c r="AKG127" s="34"/>
      <c r="AKH127" s="34"/>
      <c r="AKI127" s="34"/>
      <c r="AKJ127" s="34"/>
      <c r="AKK127" s="34"/>
      <c r="AKL127" s="34"/>
      <c r="AKM127" s="34"/>
      <c r="AKN127" s="34"/>
      <c r="AKO127" s="34"/>
      <c r="AKP127" s="34"/>
      <c r="AKQ127" s="34"/>
      <c r="AKR127" s="34"/>
      <c r="AKS127" s="34"/>
      <c r="AKT127" s="34"/>
      <c r="AKU127" s="34"/>
      <c r="AKV127" s="34"/>
      <c r="AKW127" s="34"/>
      <c r="AKX127" s="34"/>
      <c r="AKY127" s="34"/>
      <c r="AKZ127" s="34"/>
      <c r="ALA127" s="34"/>
      <c r="ALB127" s="34"/>
      <c r="ALC127" s="34"/>
      <c r="ALD127" s="34"/>
      <c r="ALE127" s="34"/>
      <c r="ALF127" s="34"/>
      <c r="ALG127" s="34"/>
      <c r="ALH127" s="34"/>
      <c r="ALI127" s="34"/>
      <c r="ALJ127" s="34"/>
      <c r="ALK127" s="34"/>
      <c r="ALL127" s="34"/>
      <c r="ALM127" s="34"/>
      <c r="ALN127" s="34"/>
      <c r="ALO127" s="34"/>
      <c r="ALP127" s="34"/>
      <c r="ALQ127" s="34"/>
      <c r="ALR127" s="34"/>
      <c r="ALS127" s="34"/>
      <c r="ALT127" s="34"/>
      <c r="ALU127" s="34"/>
      <c r="ALV127" s="34"/>
      <c r="ALW127" s="34"/>
      <c r="ALX127" s="34"/>
      <c r="ALY127" s="34"/>
      <c r="ALZ127" s="34"/>
      <c r="AMA127" s="34"/>
      <c r="AMB127" s="34"/>
      <c r="AMC127" s="34"/>
      <c r="AMD127" s="34"/>
      <c r="AME127" s="34"/>
      <c r="AMF127" s="34"/>
      <c r="AMG127" s="34"/>
      <c r="AMH127" s="34"/>
      <c r="AMI127" s="34"/>
      <c r="AMJ127" s="34"/>
      <c r="AMK127" s="34"/>
    </row>
    <row r="128" spans="1:1025" s="35" customFormat="1" ht="14.25" customHeight="1">
      <c r="A128" s="229" t="s">
        <v>23</v>
      </c>
      <c r="B128" s="367" t="s">
        <v>130</v>
      </c>
      <c r="C128" s="367"/>
      <c r="D128" s="367"/>
      <c r="E128" s="367"/>
      <c r="F128" s="367"/>
      <c r="G128" s="106">
        <f>ROUND(((3/30)/12)*($G$119),2)</f>
        <v>52.03</v>
      </c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  <c r="IV128" s="34"/>
      <c r="IW128" s="34"/>
      <c r="IX128" s="34"/>
      <c r="IY128" s="34"/>
      <c r="IZ128" s="34"/>
      <c r="JA128" s="34"/>
      <c r="JB128" s="34"/>
      <c r="JC128" s="34"/>
      <c r="JD128" s="34"/>
      <c r="JE128" s="34"/>
      <c r="JF128" s="34"/>
      <c r="JG128" s="34"/>
      <c r="JH128" s="34"/>
      <c r="JI128" s="34"/>
      <c r="JJ128" s="34"/>
      <c r="JK128" s="34"/>
      <c r="JL128" s="34"/>
      <c r="JM128" s="34"/>
      <c r="JN128" s="34"/>
      <c r="JO128" s="34"/>
      <c r="JP128" s="34"/>
      <c r="JQ128" s="34"/>
      <c r="JR128" s="34"/>
      <c r="JS128" s="34"/>
      <c r="JT128" s="34"/>
      <c r="JU128" s="34"/>
      <c r="JV128" s="34"/>
      <c r="JW128" s="34"/>
      <c r="JX128" s="34"/>
      <c r="JY128" s="34"/>
      <c r="JZ128" s="34"/>
      <c r="KA128" s="34"/>
      <c r="KB128" s="34"/>
      <c r="KC128" s="34"/>
      <c r="KD128" s="34"/>
      <c r="KE128" s="34"/>
      <c r="KF128" s="34"/>
      <c r="KG128" s="34"/>
      <c r="KH128" s="34"/>
      <c r="KI128" s="34"/>
      <c r="KJ128" s="34"/>
      <c r="KK128" s="34"/>
      <c r="KL128" s="34"/>
      <c r="KM128" s="34"/>
      <c r="KN128" s="34"/>
      <c r="KO128" s="34"/>
      <c r="KP128" s="34"/>
      <c r="KQ128" s="34"/>
      <c r="KR128" s="34"/>
      <c r="KS128" s="34"/>
      <c r="KT128" s="34"/>
      <c r="KU128" s="34"/>
      <c r="KV128" s="34"/>
      <c r="KW128" s="34"/>
      <c r="KX128" s="34"/>
      <c r="KY128" s="34"/>
      <c r="KZ128" s="34"/>
      <c r="LA128" s="34"/>
      <c r="LB128" s="34"/>
      <c r="LC128" s="34"/>
      <c r="LD128" s="34"/>
      <c r="LE128" s="34"/>
      <c r="LF128" s="34"/>
      <c r="LG128" s="34"/>
      <c r="LH128" s="34"/>
      <c r="LI128" s="34"/>
      <c r="LJ128" s="34"/>
      <c r="LK128" s="34"/>
      <c r="LL128" s="34"/>
      <c r="LM128" s="34"/>
      <c r="LN128" s="34"/>
      <c r="LO128" s="34"/>
      <c r="LP128" s="34"/>
      <c r="LQ128" s="34"/>
      <c r="LR128" s="34"/>
      <c r="LS128" s="34"/>
      <c r="LT128" s="34"/>
      <c r="LU128" s="34"/>
      <c r="LV128" s="34"/>
      <c r="LW128" s="34"/>
      <c r="LX128" s="34"/>
      <c r="LY128" s="34"/>
      <c r="LZ128" s="34"/>
      <c r="MA128" s="34"/>
      <c r="MB128" s="34"/>
      <c r="MC128" s="34"/>
      <c r="MD128" s="34"/>
      <c r="ME128" s="34"/>
      <c r="MF128" s="34"/>
      <c r="MG128" s="34"/>
      <c r="MH128" s="34"/>
      <c r="MI128" s="34"/>
      <c r="MJ128" s="34"/>
      <c r="MK128" s="34"/>
      <c r="ML128" s="34"/>
      <c r="MM128" s="34"/>
      <c r="MN128" s="34"/>
      <c r="MO128" s="34"/>
      <c r="MP128" s="34"/>
      <c r="MQ128" s="34"/>
      <c r="MR128" s="34"/>
      <c r="MS128" s="34"/>
      <c r="MT128" s="34"/>
      <c r="MU128" s="34"/>
      <c r="MV128" s="34"/>
      <c r="MW128" s="34"/>
      <c r="MX128" s="34"/>
      <c r="MY128" s="34"/>
      <c r="MZ128" s="34"/>
      <c r="NA128" s="34"/>
      <c r="NB128" s="34"/>
      <c r="NC128" s="34"/>
      <c r="ND128" s="34"/>
      <c r="NE128" s="34"/>
      <c r="NF128" s="34"/>
      <c r="NG128" s="34"/>
      <c r="NH128" s="34"/>
      <c r="NI128" s="34"/>
      <c r="NJ128" s="34"/>
      <c r="NK128" s="34"/>
      <c r="NL128" s="34"/>
      <c r="NM128" s="34"/>
      <c r="NN128" s="34"/>
      <c r="NO128" s="34"/>
      <c r="NP128" s="34"/>
      <c r="NQ128" s="34"/>
      <c r="NR128" s="34"/>
      <c r="NS128" s="34"/>
      <c r="NT128" s="34"/>
      <c r="NU128" s="34"/>
      <c r="NV128" s="34"/>
      <c r="NW128" s="34"/>
      <c r="NX128" s="34"/>
      <c r="NY128" s="34"/>
      <c r="NZ128" s="34"/>
      <c r="OA128" s="34"/>
      <c r="OB128" s="34"/>
      <c r="OC128" s="34"/>
      <c r="OD128" s="34"/>
      <c r="OE128" s="34"/>
      <c r="OF128" s="34"/>
      <c r="OG128" s="34"/>
      <c r="OH128" s="34"/>
      <c r="OI128" s="34"/>
      <c r="OJ128" s="34"/>
      <c r="OK128" s="34"/>
      <c r="OL128" s="34"/>
      <c r="OM128" s="34"/>
      <c r="ON128" s="34"/>
      <c r="OO128" s="34"/>
      <c r="OP128" s="34"/>
      <c r="OQ128" s="34"/>
      <c r="OR128" s="34"/>
      <c r="OS128" s="34"/>
      <c r="OT128" s="34"/>
      <c r="OU128" s="34"/>
      <c r="OV128" s="34"/>
      <c r="OW128" s="34"/>
      <c r="OX128" s="34"/>
      <c r="OY128" s="34"/>
      <c r="OZ128" s="34"/>
      <c r="PA128" s="34"/>
      <c r="PB128" s="34"/>
      <c r="PC128" s="34"/>
      <c r="PD128" s="34"/>
      <c r="PE128" s="34"/>
      <c r="PF128" s="34"/>
      <c r="PG128" s="34"/>
      <c r="PH128" s="34"/>
      <c r="PI128" s="34"/>
      <c r="PJ128" s="34"/>
      <c r="PK128" s="34"/>
      <c r="PL128" s="34"/>
      <c r="PM128" s="34"/>
      <c r="PN128" s="34"/>
      <c r="PO128" s="34"/>
      <c r="PP128" s="34"/>
      <c r="PQ128" s="34"/>
      <c r="PR128" s="34"/>
      <c r="PS128" s="34"/>
      <c r="PT128" s="34"/>
      <c r="PU128" s="34"/>
      <c r="PV128" s="34"/>
      <c r="PW128" s="34"/>
      <c r="PX128" s="34"/>
      <c r="PY128" s="34"/>
      <c r="PZ128" s="34"/>
      <c r="QA128" s="34"/>
      <c r="QB128" s="34"/>
      <c r="QC128" s="34"/>
      <c r="QD128" s="34"/>
      <c r="QE128" s="34"/>
      <c r="QF128" s="34"/>
      <c r="QG128" s="34"/>
      <c r="QH128" s="34"/>
      <c r="QI128" s="34"/>
      <c r="QJ128" s="34"/>
      <c r="QK128" s="34"/>
      <c r="QL128" s="34"/>
      <c r="QM128" s="34"/>
      <c r="QN128" s="34"/>
      <c r="QO128" s="34"/>
      <c r="QP128" s="34"/>
      <c r="QQ128" s="34"/>
      <c r="QR128" s="34"/>
      <c r="QS128" s="34"/>
      <c r="QT128" s="34"/>
      <c r="QU128" s="34"/>
      <c r="QV128" s="34"/>
      <c r="QW128" s="34"/>
      <c r="QX128" s="34"/>
      <c r="QY128" s="34"/>
      <c r="QZ128" s="34"/>
      <c r="RA128" s="34"/>
      <c r="RB128" s="34"/>
      <c r="RC128" s="34"/>
      <c r="RD128" s="34"/>
      <c r="RE128" s="34"/>
      <c r="RF128" s="34"/>
      <c r="RG128" s="34"/>
      <c r="RH128" s="34"/>
      <c r="RI128" s="34"/>
      <c r="RJ128" s="34"/>
      <c r="RK128" s="34"/>
      <c r="RL128" s="34"/>
      <c r="RM128" s="34"/>
      <c r="RN128" s="34"/>
      <c r="RO128" s="34"/>
      <c r="RP128" s="34"/>
      <c r="RQ128" s="34"/>
      <c r="RR128" s="34"/>
      <c r="RS128" s="34"/>
      <c r="RT128" s="34"/>
      <c r="RU128" s="34"/>
      <c r="RV128" s="34"/>
      <c r="RW128" s="34"/>
      <c r="RX128" s="34"/>
      <c r="RY128" s="34"/>
      <c r="RZ128" s="34"/>
      <c r="SA128" s="34"/>
      <c r="SB128" s="34"/>
      <c r="SC128" s="34"/>
      <c r="SD128" s="34"/>
      <c r="SE128" s="34"/>
      <c r="SF128" s="34"/>
      <c r="SG128" s="34"/>
      <c r="SH128" s="34"/>
      <c r="SI128" s="34"/>
      <c r="SJ128" s="34"/>
      <c r="SK128" s="34"/>
      <c r="SL128" s="34"/>
      <c r="SM128" s="34"/>
      <c r="SN128" s="34"/>
      <c r="SO128" s="34"/>
      <c r="SP128" s="34"/>
      <c r="SQ128" s="34"/>
      <c r="SR128" s="34"/>
      <c r="SS128" s="34"/>
      <c r="ST128" s="34"/>
      <c r="SU128" s="34"/>
      <c r="SV128" s="34"/>
      <c r="SW128" s="34"/>
      <c r="SX128" s="34"/>
      <c r="SY128" s="34"/>
      <c r="SZ128" s="34"/>
      <c r="TA128" s="34"/>
      <c r="TB128" s="34"/>
      <c r="TC128" s="34"/>
      <c r="TD128" s="34"/>
      <c r="TE128" s="34"/>
      <c r="TF128" s="34"/>
      <c r="TG128" s="34"/>
      <c r="TH128" s="34"/>
      <c r="TI128" s="34"/>
      <c r="TJ128" s="34"/>
      <c r="TK128" s="34"/>
      <c r="TL128" s="34"/>
      <c r="TM128" s="34"/>
      <c r="TN128" s="34"/>
      <c r="TO128" s="34"/>
      <c r="TP128" s="34"/>
      <c r="TQ128" s="34"/>
      <c r="TR128" s="34"/>
      <c r="TS128" s="34"/>
      <c r="TT128" s="34"/>
      <c r="TU128" s="34"/>
      <c r="TV128" s="34"/>
      <c r="TW128" s="34"/>
      <c r="TX128" s="34"/>
      <c r="TY128" s="34"/>
      <c r="TZ128" s="34"/>
      <c r="UA128" s="34"/>
      <c r="UB128" s="34"/>
      <c r="UC128" s="34"/>
      <c r="UD128" s="34"/>
      <c r="UE128" s="34"/>
      <c r="UF128" s="34"/>
      <c r="UG128" s="34"/>
      <c r="UH128" s="34"/>
      <c r="UI128" s="34"/>
      <c r="UJ128" s="34"/>
      <c r="UK128" s="34"/>
      <c r="UL128" s="34"/>
      <c r="UM128" s="34"/>
      <c r="UN128" s="34"/>
      <c r="UO128" s="34"/>
      <c r="UP128" s="34"/>
      <c r="UQ128" s="34"/>
      <c r="UR128" s="34"/>
      <c r="US128" s="34"/>
      <c r="UT128" s="34"/>
      <c r="UU128" s="34"/>
      <c r="UV128" s="34"/>
      <c r="UW128" s="34"/>
      <c r="UX128" s="34"/>
      <c r="UY128" s="34"/>
      <c r="UZ128" s="34"/>
      <c r="VA128" s="34"/>
      <c r="VB128" s="34"/>
      <c r="VC128" s="34"/>
      <c r="VD128" s="34"/>
      <c r="VE128" s="34"/>
      <c r="VF128" s="34"/>
      <c r="VG128" s="34"/>
      <c r="VH128" s="34"/>
      <c r="VI128" s="34"/>
      <c r="VJ128" s="34"/>
      <c r="VK128" s="34"/>
      <c r="VL128" s="34"/>
      <c r="VM128" s="34"/>
      <c r="VN128" s="34"/>
      <c r="VO128" s="34"/>
      <c r="VP128" s="34"/>
      <c r="VQ128" s="34"/>
      <c r="VR128" s="34"/>
      <c r="VS128" s="34"/>
      <c r="VT128" s="34"/>
      <c r="VU128" s="34"/>
      <c r="VV128" s="34"/>
      <c r="VW128" s="34"/>
      <c r="VX128" s="34"/>
      <c r="VY128" s="34"/>
      <c r="VZ128" s="34"/>
      <c r="WA128" s="34"/>
      <c r="WB128" s="34"/>
      <c r="WC128" s="34"/>
      <c r="WD128" s="34"/>
      <c r="WE128" s="34"/>
      <c r="WF128" s="34"/>
      <c r="WG128" s="34"/>
      <c r="WH128" s="34"/>
      <c r="WI128" s="34"/>
      <c r="WJ128" s="34"/>
      <c r="WK128" s="34"/>
      <c r="WL128" s="34"/>
      <c r="WM128" s="34"/>
      <c r="WN128" s="34"/>
      <c r="WO128" s="34"/>
      <c r="WP128" s="34"/>
      <c r="WQ128" s="34"/>
      <c r="WR128" s="34"/>
      <c r="WS128" s="34"/>
      <c r="WT128" s="34"/>
      <c r="WU128" s="34"/>
      <c r="WV128" s="34"/>
      <c r="WW128" s="34"/>
      <c r="WX128" s="34"/>
      <c r="WY128" s="34"/>
      <c r="WZ128" s="34"/>
      <c r="XA128" s="34"/>
      <c r="XB128" s="34"/>
      <c r="XC128" s="34"/>
      <c r="XD128" s="34"/>
      <c r="XE128" s="34"/>
      <c r="XF128" s="34"/>
      <c r="XG128" s="34"/>
      <c r="XH128" s="34"/>
      <c r="XI128" s="34"/>
      <c r="XJ128" s="34"/>
      <c r="XK128" s="34"/>
      <c r="XL128" s="34"/>
      <c r="XM128" s="34"/>
      <c r="XN128" s="34"/>
      <c r="XO128" s="34"/>
      <c r="XP128" s="34"/>
      <c r="XQ128" s="34"/>
      <c r="XR128" s="34"/>
      <c r="XS128" s="34"/>
      <c r="XT128" s="34"/>
      <c r="XU128" s="34"/>
      <c r="XV128" s="34"/>
      <c r="XW128" s="34"/>
      <c r="XX128" s="34"/>
      <c r="XY128" s="34"/>
      <c r="XZ128" s="34"/>
      <c r="YA128" s="34"/>
      <c r="YB128" s="34"/>
      <c r="YC128" s="34"/>
      <c r="YD128" s="34"/>
      <c r="YE128" s="34"/>
      <c r="YF128" s="34"/>
      <c r="YG128" s="34"/>
      <c r="YH128" s="34"/>
      <c r="YI128" s="34"/>
      <c r="YJ128" s="34"/>
      <c r="YK128" s="34"/>
      <c r="YL128" s="34"/>
      <c r="YM128" s="34"/>
      <c r="YN128" s="34"/>
      <c r="YO128" s="34"/>
      <c r="YP128" s="34"/>
      <c r="YQ128" s="34"/>
      <c r="YR128" s="34"/>
      <c r="YS128" s="34"/>
      <c r="YT128" s="34"/>
      <c r="YU128" s="34"/>
      <c r="YV128" s="34"/>
      <c r="YW128" s="34"/>
      <c r="YX128" s="34"/>
      <c r="YY128" s="34"/>
      <c r="YZ128" s="34"/>
      <c r="ZA128" s="34"/>
      <c r="ZB128" s="34"/>
      <c r="ZC128" s="34"/>
      <c r="ZD128" s="34"/>
      <c r="ZE128" s="34"/>
      <c r="ZF128" s="34"/>
      <c r="ZG128" s="34"/>
      <c r="ZH128" s="34"/>
      <c r="ZI128" s="34"/>
      <c r="ZJ128" s="34"/>
      <c r="ZK128" s="34"/>
      <c r="ZL128" s="34"/>
      <c r="ZM128" s="34"/>
      <c r="ZN128" s="34"/>
      <c r="ZO128" s="34"/>
      <c r="ZP128" s="34"/>
      <c r="ZQ128" s="34"/>
      <c r="ZR128" s="34"/>
      <c r="ZS128" s="34"/>
      <c r="ZT128" s="34"/>
      <c r="ZU128" s="34"/>
      <c r="ZV128" s="34"/>
      <c r="ZW128" s="34"/>
      <c r="ZX128" s="34"/>
      <c r="ZY128" s="34"/>
      <c r="ZZ128" s="34"/>
      <c r="AAA128" s="34"/>
      <c r="AAB128" s="34"/>
      <c r="AAC128" s="34"/>
      <c r="AAD128" s="34"/>
      <c r="AAE128" s="34"/>
      <c r="AAF128" s="34"/>
      <c r="AAG128" s="34"/>
      <c r="AAH128" s="34"/>
      <c r="AAI128" s="34"/>
      <c r="AAJ128" s="34"/>
      <c r="AAK128" s="34"/>
      <c r="AAL128" s="34"/>
      <c r="AAM128" s="34"/>
      <c r="AAN128" s="34"/>
      <c r="AAO128" s="34"/>
      <c r="AAP128" s="34"/>
      <c r="AAQ128" s="34"/>
      <c r="AAR128" s="34"/>
      <c r="AAS128" s="34"/>
      <c r="AAT128" s="34"/>
      <c r="AAU128" s="34"/>
      <c r="AAV128" s="34"/>
      <c r="AAW128" s="34"/>
      <c r="AAX128" s="34"/>
      <c r="AAY128" s="34"/>
      <c r="AAZ128" s="34"/>
      <c r="ABA128" s="34"/>
      <c r="ABB128" s="34"/>
      <c r="ABC128" s="34"/>
      <c r="ABD128" s="34"/>
      <c r="ABE128" s="34"/>
      <c r="ABF128" s="34"/>
      <c r="ABG128" s="34"/>
      <c r="ABH128" s="34"/>
      <c r="ABI128" s="34"/>
      <c r="ABJ128" s="34"/>
      <c r="ABK128" s="34"/>
      <c r="ABL128" s="34"/>
      <c r="ABM128" s="34"/>
      <c r="ABN128" s="34"/>
      <c r="ABO128" s="34"/>
      <c r="ABP128" s="34"/>
      <c r="ABQ128" s="34"/>
      <c r="ABR128" s="34"/>
      <c r="ABS128" s="34"/>
      <c r="ABT128" s="34"/>
      <c r="ABU128" s="34"/>
      <c r="ABV128" s="34"/>
      <c r="ABW128" s="34"/>
      <c r="ABX128" s="34"/>
      <c r="ABY128" s="34"/>
      <c r="ABZ128" s="34"/>
      <c r="ACA128" s="34"/>
      <c r="ACB128" s="34"/>
      <c r="ACC128" s="34"/>
      <c r="ACD128" s="34"/>
      <c r="ACE128" s="34"/>
      <c r="ACF128" s="34"/>
      <c r="ACG128" s="34"/>
      <c r="ACH128" s="34"/>
      <c r="ACI128" s="34"/>
      <c r="ACJ128" s="34"/>
      <c r="ACK128" s="34"/>
      <c r="ACL128" s="34"/>
      <c r="ACM128" s="34"/>
      <c r="ACN128" s="34"/>
      <c r="ACO128" s="34"/>
      <c r="ACP128" s="34"/>
      <c r="ACQ128" s="34"/>
      <c r="ACR128" s="34"/>
      <c r="ACS128" s="34"/>
      <c r="ACT128" s="34"/>
      <c r="ACU128" s="34"/>
      <c r="ACV128" s="34"/>
      <c r="ACW128" s="34"/>
      <c r="ACX128" s="34"/>
      <c r="ACY128" s="34"/>
      <c r="ACZ128" s="34"/>
      <c r="ADA128" s="34"/>
      <c r="ADB128" s="34"/>
      <c r="ADC128" s="34"/>
      <c r="ADD128" s="34"/>
      <c r="ADE128" s="34"/>
      <c r="ADF128" s="34"/>
      <c r="ADG128" s="34"/>
      <c r="ADH128" s="34"/>
      <c r="ADI128" s="34"/>
      <c r="ADJ128" s="34"/>
      <c r="ADK128" s="34"/>
      <c r="ADL128" s="34"/>
      <c r="ADM128" s="34"/>
      <c r="ADN128" s="34"/>
      <c r="ADO128" s="34"/>
      <c r="ADP128" s="34"/>
      <c r="ADQ128" s="34"/>
      <c r="ADR128" s="34"/>
      <c r="ADS128" s="34"/>
      <c r="ADT128" s="34"/>
      <c r="ADU128" s="34"/>
      <c r="ADV128" s="34"/>
      <c r="ADW128" s="34"/>
      <c r="ADX128" s="34"/>
      <c r="ADY128" s="34"/>
      <c r="ADZ128" s="34"/>
      <c r="AEA128" s="34"/>
      <c r="AEB128" s="34"/>
      <c r="AEC128" s="34"/>
      <c r="AED128" s="34"/>
      <c r="AEE128" s="34"/>
      <c r="AEF128" s="34"/>
      <c r="AEG128" s="34"/>
      <c r="AEH128" s="34"/>
      <c r="AEI128" s="34"/>
      <c r="AEJ128" s="34"/>
      <c r="AEK128" s="34"/>
      <c r="AEL128" s="34"/>
      <c r="AEM128" s="34"/>
      <c r="AEN128" s="34"/>
      <c r="AEO128" s="34"/>
      <c r="AEP128" s="34"/>
      <c r="AEQ128" s="34"/>
      <c r="AER128" s="34"/>
      <c r="AES128" s="34"/>
      <c r="AET128" s="34"/>
      <c r="AEU128" s="34"/>
      <c r="AEV128" s="34"/>
      <c r="AEW128" s="34"/>
      <c r="AEX128" s="34"/>
      <c r="AEY128" s="34"/>
      <c r="AEZ128" s="34"/>
      <c r="AFA128" s="34"/>
      <c r="AFB128" s="34"/>
      <c r="AFC128" s="34"/>
      <c r="AFD128" s="34"/>
      <c r="AFE128" s="34"/>
      <c r="AFF128" s="34"/>
      <c r="AFG128" s="34"/>
      <c r="AFH128" s="34"/>
      <c r="AFI128" s="34"/>
      <c r="AFJ128" s="34"/>
      <c r="AFK128" s="34"/>
      <c r="AFL128" s="34"/>
      <c r="AFM128" s="34"/>
      <c r="AFN128" s="34"/>
      <c r="AFO128" s="34"/>
      <c r="AFP128" s="34"/>
      <c r="AFQ128" s="34"/>
      <c r="AFR128" s="34"/>
      <c r="AFS128" s="34"/>
      <c r="AFT128" s="34"/>
      <c r="AFU128" s="34"/>
      <c r="AFV128" s="34"/>
      <c r="AFW128" s="34"/>
      <c r="AFX128" s="34"/>
      <c r="AFY128" s="34"/>
      <c r="AFZ128" s="34"/>
      <c r="AGA128" s="34"/>
      <c r="AGB128" s="34"/>
      <c r="AGC128" s="34"/>
      <c r="AGD128" s="34"/>
      <c r="AGE128" s="34"/>
      <c r="AGF128" s="34"/>
      <c r="AGG128" s="34"/>
      <c r="AGH128" s="34"/>
      <c r="AGI128" s="34"/>
      <c r="AGJ128" s="34"/>
      <c r="AGK128" s="34"/>
      <c r="AGL128" s="34"/>
      <c r="AGM128" s="34"/>
      <c r="AGN128" s="34"/>
      <c r="AGO128" s="34"/>
      <c r="AGP128" s="34"/>
      <c r="AGQ128" s="34"/>
      <c r="AGR128" s="34"/>
      <c r="AGS128" s="34"/>
      <c r="AGT128" s="34"/>
      <c r="AGU128" s="34"/>
      <c r="AGV128" s="34"/>
      <c r="AGW128" s="34"/>
      <c r="AGX128" s="34"/>
      <c r="AGY128" s="34"/>
      <c r="AGZ128" s="34"/>
      <c r="AHA128" s="34"/>
      <c r="AHB128" s="34"/>
      <c r="AHC128" s="34"/>
      <c r="AHD128" s="34"/>
      <c r="AHE128" s="34"/>
      <c r="AHF128" s="34"/>
      <c r="AHG128" s="34"/>
      <c r="AHH128" s="34"/>
      <c r="AHI128" s="34"/>
      <c r="AHJ128" s="34"/>
      <c r="AHK128" s="34"/>
      <c r="AHL128" s="34"/>
      <c r="AHM128" s="34"/>
      <c r="AHN128" s="34"/>
      <c r="AHO128" s="34"/>
      <c r="AHP128" s="34"/>
      <c r="AHQ128" s="34"/>
      <c r="AHR128" s="34"/>
      <c r="AHS128" s="34"/>
      <c r="AHT128" s="34"/>
      <c r="AHU128" s="34"/>
      <c r="AHV128" s="34"/>
      <c r="AHW128" s="34"/>
      <c r="AHX128" s="34"/>
      <c r="AHY128" s="34"/>
      <c r="AHZ128" s="34"/>
      <c r="AIA128" s="34"/>
      <c r="AIB128" s="34"/>
      <c r="AIC128" s="34"/>
      <c r="AID128" s="34"/>
      <c r="AIE128" s="34"/>
      <c r="AIF128" s="34"/>
      <c r="AIG128" s="34"/>
      <c r="AIH128" s="34"/>
      <c r="AII128" s="34"/>
      <c r="AIJ128" s="34"/>
      <c r="AIK128" s="34"/>
      <c r="AIL128" s="34"/>
      <c r="AIM128" s="34"/>
      <c r="AIN128" s="34"/>
      <c r="AIO128" s="34"/>
      <c r="AIP128" s="34"/>
      <c r="AIQ128" s="34"/>
      <c r="AIR128" s="34"/>
      <c r="AIS128" s="34"/>
      <c r="AIT128" s="34"/>
      <c r="AIU128" s="34"/>
      <c r="AIV128" s="34"/>
      <c r="AIW128" s="34"/>
      <c r="AIX128" s="34"/>
      <c r="AIY128" s="34"/>
      <c r="AIZ128" s="34"/>
      <c r="AJA128" s="34"/>
      <c r="AJB128" s="34"/>
      <c r="AJC128" s="34"/>
      <c r="AJD128" s="34"/>
      <c r="AJE128" s="34"/>
      <c r="AJF128" s="34"/>
      <c r="AJG128" s="34"/>
      <c r="AJH128" s="34"/>
      <c r="AJI128" s="34"/>
      <c r="AJJ128" s="34"/>
      <c r="AJK128" s="34"/>
      <c r="AJL128" s="34"/>
      <c r="AJM128" s="34"/>
      <c r="AJN128" s="34"/>
      <c r="AJO128" s="34"/>
      <c r="AJP128" s="34"/>
      <c r="AJQ128" s="34"/>
      <c r="AJR128" s="34"/>
      <c r="AJS128" s="34"/>
      <c r="AJT128" s="34"/>
      <c r="AJU128" s="34"/>
      <c r="AJV128" s="34"/>
      <c r="AJW128" s="34"/>
      <c r="AJX128" s="34"/>
      <c r="AJY128" s="34"/>
      <c r="AJZ128" s="34"/>
      <c r="AKA128" s="34"/>
      <c r="AKB128" s="34"/>
      <c r="AKC128" s="34"/>
      <c r="AKD128" s="34"/>
      <c r="AKE128" s="34"/>
      <c r="AKF128" s="34"/>
      <c r="AKG128" s="34"/>
      <c r="AKH128" s="34"/>
      <c r="AKI128" s="34"/>
      <c r="AKJ128" s="34"/>
      <c r="AKK128" s="34"/>
      <c r="AKL128" s="34"/>
      <c r="AKM128" s="34"/>
      <c r="AKN128" s="34"/>
      <c r="AKO128" s="34"/>
      <c r="AKP128" s="34"/>
      <c r="AKQ128" s="34"/>
      <c r="AKR128" s="34"/>
      <c r="AKS128" s="34"/>
      <c r="AKT128" s="34"/>
      <c r="AKU128" s="34"/>
      <c r="AKV128" s="34"/>
      <c r="AKW128" s="34"/>
      <c r="AKX128" s="34"/>
      <c r="AKY128" s="34"/>
      <c r="AKZ128" s="34"/>
      <c r="ALA128" s="34"/>
      <c r="ALB128" s="34"/>
      <c r="ALC128" s="34"/>
      <c r="ALD128" s="34"/>
      <c r="ALE128" s="34"/>
      <c r="ALF128" s="34"/>
      <c r="ALG128" s="34"/>
      <c r="ALH128" s="34"/>
      <c r="ALI128" s="34"/>
      <c r="ALJ128" s="34"/>
      <c r="ALK128" s="34"/>
      <c r="ALL128" s="34"/>
      <c r="ALM128" s="34"/>
      <c r="ALN128" s="34"/>
      <c r="ALO128" s="34"/>
      <c r="ALP128" s="34"/>
      <c r="ALQ128" s="34"/>
      <c r="ALR128" s="34"/>
      <c r="ALS128" s="34"/>
      <c r="ALT128" s="34"/>
      <c r="ALU128" s="34"/>
      <c r="ALV128" s="34"/>
      <c r="ALW128" s="34"/>
      <c r="ALX128" s="34"/>
      <c r="ALY128" s="34"/>
      <c r="ALZ128" s="34"/>
      <c r="AMA128" s="34"/>
      <c r="AMB128" s="34"/>
      <c r="AMC128" s="34"/>
      <c r="AMD128" s="34"/>
      <c r="AME128" s="34"/>
      <c r="AMF128" s="34"/>
      <c r="AMG128" s="34"/>
      <c r="AMH128" s="34"/>
      <c r="AMI128" s="34"/>
      <c r="AMJ128" s="34"/>
      <c r="AMK128" s="34"/>
    </row>
    <row r="129" spans="1:1025" s="31" customFormat="1" ht="15.75" customHeight="1">
      <c r="A129" s="362" t="s">
        <v>131</v>
      </c>
      <c r="B129" s="362"/>
      <c r="C129" s="362"/>
      <c r="D129" s="362"/>
      <c r="E129" s="362"/>
      <c r="F129" s="362"/>
      <c r="G129" s="59">
        <f>SUM(G123:G128)</f>
        <v>640.64999999999986</v>
      </c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HN129" s="33"/>
      <c r="HO129" s="33"/>
      <c r="HP129" s="33"/>
      <c r="HQ129" s="33"/>
      <c r="HR129" s="33"/>
      <c r="HS129" s="33"/>
      <c r="HT129" s="33"/>
      <c r="HU129" s="33"/>
      <c r="HV129" s="33"/>
      <c r="HW129" s="33"/>
      <c r="HX129" s="33"/>
      <c r="HY129" s="33"/>
      <c r="HZ129" s="33"/>
      <c r="IA129" s="33"/>
      <c r="IB129" s="33"/>
      <c r="IC129" s="33"/>
      <c r="ID129" s="33"/>
      <c r="IE129" s="33"/>
      <c r="IF129" s="33"/>
      <c r="IG129" s="33"/>
      <c r="IH129" s="33"/>
      <c r="II129" s="33"/>
      <c r="IJ129" s="33"/>
      <c r="IK129" s="33"/>
      <c r="IL129" s="33"/>
      <c r="IM129" s="33"/>
      <c r="IN129" s="33"/>
      <c r="IO129" s="33"/>
      <c r="IP129" s="33"/>
      <c r="IQ129" s="33"/>
      <c r="IR129" s="33"/>
      <c r="IS129" s="33"/>
      <c r="IT129" s="33"/>
      <c r="IU129" s="33"/>
      <c r="IV129" s="33"/>
      <c r="IW129" s="33"/>
      <c r="IX129" s="33"/>
      <c r="IY129" s="33"/>
      <c r="IZ129" s="33"/>
      <c r="JA129" s="33"/>
      <c r="JB129" s="33"/>
      <c r="JC129" s="33"/>
      <c r="JD129" s="33"/>
      <c r="JE129" s="33"/>
      <c r="JF129" s="33"/>
      <c r="JG129" s="33"/>
      <c r="JH129" s="33"/>
      <c r="JI129" s="33"/>
      <c r="JJ129" s="33"/>
      <c r="JK129" s="33"/>
      <c r="JL129" s="33"/>
      <c r="JM129" s="33"/>
      <c r="JN129" s="33"/>
      <c r="JO129" s="33"/>
      <c r="JP129" s="33"/>
      <c r="JQ129" s="33"/>
      <c r="JR129" s="33"/>
      <c r="JS129" s="33"/>
      <c r="JT129" s="33"/>
      <c r="JU129" s="33"/>
      <c r="JV129" s="33"/>
      <c r="JW129" s="33"/>
      <c r="JX129" s="33"/>
      <c r="JY129" s="33"/>
      <c r="JZ129" s="33"/>
      <c r="KA129" s="33"/>
      <c r="KB129" s="33"/>
      <c r="KC129" s="33"/>
      <c r="KD129" s="33"/>
      <c r="KE129" s="33"/>
      <c r="KF129" s="33"/>
      <c r="KG129" s="33"/>
      <c r="KH129" s="33"/>
      <c r="KI129" s="33"/>
      <c r="KJ129" s="33"/>
      <c r="KK129" s="33"/>
      <c r="KL129" s="33"/>
      <c r="KM129" s="33"/>
      <c r="KN129" s="33"/>
      <c r="KO129" s="33"/>
      <c r="KP129" s="33"/>
      <c r="KQ129" s="33"/>
      <c r="KR129" s="33"/>
      <c r="KS129" s="33"/>
      <c r="KT129" s="33"/>
      <c r="KU129" s="33"/>
      <c r="KV129" s="33"/>
      <c r="KW129" s="33"/>
      <c r="KX129" s="33"/>
      <c r="KY129" s="33"/>
      <c r="KZ129" s="33"/>
      <c r="LA129" s="33"/>
      <c r="LB129" s="33"/>
      <c r="LC129" s="33"/>
      <c r="LD129" s="33"/>
      <c r="LE129" s="33"/>
      <c r="LF129" s="33"/>
      <c r="LG129" s="33"/>
      <c r="LH129" s="33"/>
      <c r="LI129" s="33"/>
      <c r="LJ129" s="33"/>
      <c r="LK129" s="33"/>
      <c r="LL129" s="33"/>
      <c r="LM129" s="33"/>
      <c r="LN129" s="33"/>
      <c r="LO129" s="33"/>
      <c r="LP129" s="33"/>
      <c r="LQ129" s="33"/>
      <c r="LR129" s="33"/>
      <c r="LS129" s="33"/>
      <c r="LT129" s="33"/>
      <c r="LU129" s="33"/>
      <c r="LV129" s="33"/>
      <c r="LW129" s="33"/>
      <c r="LX129" s="33"/>
      <c r="LY129" s="33"/>
      <c r="LZ129" s="33"/>
      <c r="MA129" s="33"/>
      <c r="MB129" s="33"/>
      <c r="MC129" s="33"/>
      <c r="MD129" s="33"/>
      <c r="ME129" s="33"/>
      <c r="MF129" s="33"/>
      <c r="MG129" s="33"/>
      <c r="MH129" s="33"/>
      <c r="MI129" s="33"/>
      <c r="MJ129" s="33"/>
      <c r="MK129" s="33"/>
      <c r="ML129" s="33"/>
      <c r="MM129" s="33"/>
      <c r="MN129" s="33"/>
      <c r="MO129" s="33"/>
      <c r="MP129" s="33"/>
      <c r="MQ129" s="33"/>
      <c r="MR129" s="33"/>
      <c r="MS129" s="33"/>
      <c r="MT129" s="33"/>
      <c r="MU129" s="33"/>
      <c r="MV129" s="33"/>
      <c r="MW129" s="33"/>
      <c r="MX129" s="33"/>
      <c r="MY129" s="33"/>
      <c r="MZ129" s="33"/>
      <c r="NA129" s="33"/>
      <c r="NB129" s="33"/>
      <c r="NC129" s="33"/>
      <c r="ND129" s="33"/>
      <c r="NE129" s="33"/>
      <c r="NF129" s="33"/>
      <c r="NG129" s="33"/>
      <c r="NH129" s="33"/>
      <c r="NI129" s="33"/>
      <c r="NJ129" s="33"/>
      <c r="NK129" s="33"/>
      <c r="NL129" s="33"/>
      <c r="NM129" s="33"/>
      <c r="NN129" s="33"/>
      <c r="NO129" s="33"/>
      <c r="NP129" s="33"/>
      <c r="NQ129" s="33"/>
      <c r="NR129" s="33"/>
      <c r="NS129" s="33"/>
      <c r="NT129" s="33"/>
      <c r="NU129" s="33"/>
      <c r="NV129" s="33"/>
      <c r="NW129" s="33"/>
      <c r="NX129" s="33"/>
      <c r="NY129" s="33"/>
      <c r="NZ129" s="33"/>
      <c r="OA129" s="33"/>
      <c r="OB129" s="33"/>
      <c r="OC129" s="33"/>
      <c r="OD129" s="33"/>
      <c r="OE129" s="33"/>
      <c r="OF129" s="33"/>
      <c r="OG129" s="33"/>
      <c r="OH129" s="33"/>
      <c r="OI129" s="33"/>
      <c r="OJ129" s="33"/>
      <c r="OK129" s="33"/>
      <c r="OL129" s="33"/>
      <c r="OM129" s="33"/>
      <c r="ON129" s="33"/>
      <c r="OO129" s="33"/>
      <c r="OP129" s="33"/>
      <c r="OQ129" s="33"/>
      <c r="OR129" s="33"/>
      <c r="OS129" s="33"/>
      <c r="OT129" s="33"/>
      <c r="OU129" s="33"/>
      <c r="OV129" s="33"/>
      <c r="OW129" s="33"/>
      <c r="OX129" s="33"/>
      <c r="OY129" s="33"/>
      <c r="OZ129" s="33"/>
      <c r="PA129" s="33"/>
      <c r="PB129" s="33"/>
      <c r="PC129" s="33"/>
      <c r="PD129" s="33"/>
      <c r="PE129" s="33"/>
      <c r="PF129" s="33"/>
      <c r="PG129" s="33"/>
      <c r="PH129" s="33"/>
      <c r="PI129" s="33"/>
      <c r="PJ129" s="33"/>
      <c r="PK129" s="33"/>
      <c r="PL129" s="33"/>
      <c r="PM129" s="33"/>
      <c r="PN129" s="33"/>
      <c r="PO129" s="33"/>
      <c r="PP129" s="33"/>
      <c r="PQ129" s="33"/>
      <c r="PR129" s="33"/>
      <c r="PS129" s="33"/>
      <c r="PT129" s="33"/>
      <c r="PU129" s="33"/>
      <c r="PV129" s="33"/>
      <c r="PW129" s="33"/>
      <c r="PX129" s="33"/>
      <c r="PY129" s="33"/>
      <c r="PZ129" s="33"/>
      <c r="QA129" s="33"/>
      <c r="QB129" s="33"/>
      <c r="QC129" s="33"/>
      <c r="QD129" s="33"/>
      <c r="QE129" s="33"/>
      <c r="QF129" s="33"/>
      <c r="QG129" s="33"/>
      <c r="QH129" s="33"/>
      <c r="QI129" s="33"/>
      <c r="QJ129" s="33"/>
      <c r="QK129" s="33"/>
      <c r="QL129" s="33"/>
      <c r="QM129" s="33"/>
      <c r="QN129" s="33"/>
      <c r="QO129" s="33"/>
      <c r="QP129" s="33"/>
      <c r="QQ129" s="33"/>
      <c r="QR129" s="33"/>
      <c r="QS129" s="33"/>
      <c r="QT129" s="33"/>
      <c r="QU129" s="33"/>
      <c r="QV129" s="33"/>
      <c r="QW129" s="33"/>
      <c r="QX129" s="33"/>
      <c r="QY129" s="33"/>
      <c r="QZ129" s="33"/>
      <c r="RA129" s="33"/>
      <c r="RB129" s="33"/>
      <c r="RC129" s="33"/>
      <c r="RD129" s="33"/>
      <c r="RE129" s="33"/>
      <c r="RF129" s="33"/>
      <c r="RG129" s="33"/>
      <c r="RH129" s="33"/>
      <c r="RI129" s="33"/>
      <c r="RJ129" s="33"/>
      <c r="RK129" s="33"/>
      <c r="RL129" s="33"/>
      <c r="RM129" s="33"/>
      <c r="RN129" s="33"/>
      <c r="RO129" s="33"/>
      <c r="RP129" s="33"/>
      <c r="RQ129" s="33"/>
      <c r="RR129" s="33"/>
      <c r="RS129" s="33"/>
      <c r="RT129" s="33"/>
      <c r="RU129" s="33"/>
      <c r="RV129" s="33"/>
      <c r="RW129" s="33"/>
      <c r="RX129" s="33"/>
      <c r="RY129" s="33"/>
      <c r="RZ129" s="33"/>
      <c r="SA129" s="33"/>
      <c r="SB129" s="33"/>
      <c r="SC129" s="33"/>
      <c r="SD129" s="33"/>
      <c r="SE129" s="33"/>
      <c r="SF129" s="33"/>
      <c r="SG129" s="33"/>
      <c r="SH129" s="33"/>
      <c r="SI129" s="33"/>
      <c r="SJ129" s="33"/>
      <c r="SK129" s="33"/>
      <c r="SL129" s="33"/>
      <c r="SM129" s="33"/>
      <c r="SN129" s="33"/>
      <c r="SO129" s="33"/>
      <c r="SP129" s="33"/>
      <c r="SQ129" s="33"/>
      <c r="SR129" s="33"/>
      <c r="SS129" s="33"/>
      <c r="ST129" s="33"/>
      <c r="SU129" s="33"/>
      <c r="SV129" s="33"/>
      <c r="SW129" s="33"/>
      <c r="SX129" s="33"/>
      <c r="SY129" s="33"/>
      <c r="SZ129" s="33"/>
      <c r="TA129" s="33"/>
      <c r="TB129" s="33"/>
      <c r="TC129" s="33"/>
      <c r="TD129" s="33"/>
      <c r="TE129" s="33"/>
      <c r="TF129" s="33"/>
      <c r="TG129" s="33"/>
      <c r="TH129" s="33"/>
      <c r="TI129" s="33"/>
      <c r="TJ129" s="33"/>
      <c r="TK129" s="33"/>
      <c r="TL129" s="33"/>
      <c r="TM129" s="33"/>
      <c r="TN129" s="33"/>
      <c r="TO129" s="33"/>
      <c r="TP129" s="33"/>
      <c r="TQ129" s="33"/>
      <c r="TR129" s="33"/>
      <c r="TS129" s="33"/>
      <c r="TT129" s="33"/>
      <c r="TU129" s="33"/>
      <c r="TV129" s="33"/>
      <c r="TW129" s="33"/>
      <c r="TX129" s="33"/>
      <c r="TY129" s="33"/>
      <c r="TZ129" s="33"/>
      <c r="UA129" s="33"/>
      <c r="UB129" s="33"/>
      <c r="UC129" s="33"/>
      <c r="UD129" s="33"/>
      <c r="UE129" s="33"/>
      <c r="UF129" s="33"/>
      <c r="UG129" s="33"/>
      <c r="UH129" s="33"/>
      <c r="UI129" s="33"/>
      <c r="UJ129" s="33"/>
      <c r="UK129" s="33"/>
      <c r="UL129" s="33"/>
      <c r="UM129" s="33"/>
      <c r="UN129" s="33"/>
      <c r="UO129" s="33"/>
      <c r="UP129" s="33"/>
      <c r="UQ129" s="33"/>
      <c r="UR129" s="33"/>
      <c r="US129" s="33"/>
      <c r="UT129" s="33"/>
      <c r="UU129" s="33"/>
      <c r="UV129" s="33"/>
      <c r="UW129" s="33"/>
      <c r="UX129" s="33"/>
      <c r="UY129" s="33"/>
      <c r="UZ129" s="33"/>
      <c r="VA129" s="33"/>
      <c r="VB129" s="33"/>
      <c r="VC129" s="33"/>
      <c r="VD129" s="33"/>
      <c r="VE129" s="33"/>
      <c r="VF129" s="33"/>
      <c r="VG129" s="33"/>
      <c r="VH129" s="33"/>
      <c r="VI129" s="33"/>
      <c r="VJ129" s="33"/>
      <c r="VK129" s="33"/>
      <c r="VL129" s="33"/>
      <c r="VM129" s="33"/>
      <c r="VN129" s="33"/>
      <c r="VO129" s="33"/>
      <c r="VP129" s="33"/>
      <c r="VQ129" s="33"/>
      <c r="VR129" s="33"/>
      <c r="VS129" s="33"/>
      <c r="VT129" s="33"/>
      <c r="VU129" s="33"/>
      <c r="VV129" s="33"/>
      <c r="VW129" s="33"/>
      <c r="VX129" s="33"/>
      <c r="VY129" s="33"/>
      <c r="VZ129" s="33"/>
      <c r="WA129" s="33"/>
      <c r="WB129" s="33"/>
      <c r="WC129" s="33"/>
      <c r="WD129" s="33"/>
      <c r="WE129" s="33"/>
      <c r="WF129" s="33"/>
      <c r="WG129" s="33"/>
      <c r="WH129" s="33"/>
      <c r="WI129" s="33"/>
      <c r="WJ129" s="33"/>
      <c r="WK129" s="33"/>
      <c r="WL129" s="33"/>
      <c r="WM129" s="33"/>
      <c r="WN129" s="33"/>
      <c r="WO129" s="33"/>
      <c r="WP129" s="33"/>
      <c r="WQ129" s="33"/>
      <c r="WR129" s="33"/>
      <c r="WS129" s="33"/>
      <c r="WT129" s="33"/>
      <c r="WU129" s="33"/>
      <c r="WV129" s="33"/>
      <c r="WW129" s="33"/>
      <c r="WX129" s="33"/>
      <c r="WY129" s="33"/>
      <c r="WZ129" s="33"/>
      <c r="XA129" s="33"/>
      <c r="XB129" s="33"/>
      <c r="XC129" s="33"/>
      <c r="XD129" s="33"/>
      <c r="XE129" s="33"/>
      <c r="XF129" s="33"/>
      <c r="XG129" s="33"/>
      <c r="XH129" s="33"/>
      <c r="XI129" s="33"/>
      <c r="XJ129" s="33"/>
      <c r="XK129" s="33"/>
      <c r="XL129" s="33"/>
      <c r="XM129" s="33"/>
      <c r="XN129" s="33"/>
      <c r="XO129" s="33"/>
      <c r="XP129" s="33"/>
      <c r="XQ129" s="33"/>
      <c r="XR129" s="33"/>
      <c r="XS129" s="33"/>
      <c r="XT129" s="33"/>
      <c r="XU129" s="33"/>
      <c r="XV129" s="33"/>
      <c r="XW129" s="33"/>
      <c r="XX129" s="33"/>
      <c r="XY129" s="33"/>
      <c r="XZ129" s="33"/>
      <c r="YA129" s="33"/>
      <c r="YB129" s="33"/>
      <c r="YC129" s="33"/>
      <c r="YD129" s="33"/>
      <c r="YE129" s="33"/>
      <c r="YF129" s="33"/>
      <c r="YG129" s="33"/>
      <c r="YH129" s="33"/>
      <c r="YI129" s="33"/>
      <c r="YJ129" s="33"/>
      <c r="YK129" s="33"/>
      <c r="YL129" s="33"/>
      <c r="YM129" s="33"/>
      <c r="YN129" s="33"/>
      <c r="YO129" s="33"/>
      <c r="YP129" s="33"/>
      <c r="YQ129" s="33"/>
      <c r="YR129" s="33"/>
      <c r="YS129" s="33"/>
      <c r="YT129" s="33"/>
      <c r="YU129" s="33"/>
      <c r="YV129" s="33"/>
      <c r="YW129" s="33"/>
      <c r="YX129" s="33"/>
      <c r="YY129" s="33"/>
      <c r="YZ129" s="33"/>
      <c r="ZA129" s="33"/>
      <c r="ZB129" s="33"/>
      <c r="ZC129" s="33"/>
      <c r="ZD129" s="33"/>
      <c r="ZE129" s="33"/>
      <c r="ZF129" s="33"/>
      <c r="ZG129" s="33"/>
      <c r="ZH129" s="33"/>
      <c r="ZI129" s="33"/>
      <c r="ZJ129" s="33"/>
      <c r="ZK129" s="33"/>
      <c r="ZL129" s="33"/>
      <c r="ZM129" s="33"/>
      <c r="ZN129" s="33"/>
      <c r="ZO129" s="33"/>
      <c r="ZP129" s="33"/>
      <c r="ZQ129" s="33"/>
      <c r="ZR129" s="33"/>
      <c r="ZS129" s="33"/>
      <c r="ZT129" s="33"/>
      <c r="ZU129" s="33"/>
      <c r="ZV129" s="33"/>
      <c r="ZW129" s="33"/>
      <c r="ZX129" s="33"/>
      <c r="ZY129" s="33"/>
      <c r="ZZ129" s="33"/>
      <c r="AAA129" s="33"/>
      <c r="AAB129" s="33"/>
      <c r="AAC129" s="33"/>
      <c r="AAD129" s="33"/>
      <c r="AAE129" s="33"/>
      <c r="AAF129" s="33"/>
      <c r="AAG129" s="33"/>
      <c r="AAH129" s="33"/>
      <c r="AAI129" s="33"/>
      <c r="AAJ129" s="33"/>
      <c r="AAK129" s="33"/>
      <c r="AAL129" s="33"/>
      <c r="AAM129" s="33"/>
      <c r="AAN129" s="33"/>
      <c r="AAO129" s="33"/>
      <c r="AAP129" s="33"/>
      <c r="AAQ129" s="33"/>
      <c r="AAR129" s="33"/>
      <c r="AAS129" s="33"/>
      <c r="AAT129" s="33"/>
      <c r="AAU129" s="33"/>
      <c r="AAV129" s="33"/>
      <c r="AAW129" s="33"/>
      <c r="AAX129" s="33"/>
      <c r="AAY129" s="33"/>
      <c r="AAZ129" s="33"/>
      <c r="ABA129" s="33"/>
      <c r="ABB129" s="33"/>
      <c r="ABC129" s="33"/>
      <c r="ABD129" s="33"/>
      <c r="ABE129" s="33"/>
      <c r="ABF129" s="33"/>
      <c r="ABG129" s="33"/>
      <c r="ABH129" s="33"/>
      <c r="ABI129" s="33"/>
      <c r="ABJ129" s="33"/>
      <c r="ABK129" s="33"/>
      <c r="ABL129" s="33"/>
      <c r="ABM129" s="33"/>
      <c r="ABN129" s="33"/>
      <c r="ABO129" s="33"/>
      <c r="ABP129" s="33"/>
      <c r="ABQ129" s="33"/>
      <c r="ABR129" s="33"/>
      <c r="ABS129" s="33"/>
      <c r="ABT129" s="33"/>
      <c r="ABU129" s="33"/>
      <c r="ABV129" s="33"/>
      <c r="ABW129" s="33"/>
      <c r="ABX129" s="33"/>
      <c r="ABY129" s="33"/>
      <c r="ABZ129" s="33"/>
      <c r="ACA129" s="33"/>
      <c r="ACB129" s="33"/>
      <c r="ACC129" s="33"/>
      <c r="ACD129" s="33"/>
      <c r="ACE129" s="33"/>
      <c r="ACF129" s="33"/>
      <c r="ACG129" s="33"/>
      <c r="ACH129" s="33"/>
      <c r="ACI129" s="33"/>
      <c r="ACJ129" s="33"/>
      <c r="ACK129" s="33"/>
      <c r="ACL129" s="33"/>
      <c r="ACM129" s="33"/>
      <c r="ACN129" s="33"/>
      <c r="ACO129" s="33"/>
      <c r="ACP129" s="33"/>
      <c r="ACQ129" s="33"/>
      <c r="ACR129" s="33"/>
      <c r="ACS129" s="33"/>
      <c r="ACT129" s="33"/>
      <c r="ACU129" s="33"/>
      <c r="ACV129" s="33"/>
      <c r="ACW129" s="33"/>
      <c r="ACX129" s="33"/>
      <c r="ACY129" s="33"/>
      <c r="ACZ129" s="33"/>
      <c r="ADA129" s="33"/>
      <c r="ADB129" s="33"/>
      <c r="ADC129" s="33"/>
      <c r="ADD129" s="33"/>
      <c r="ADE129" s="33"/>
      <c r="ADF129" s="33"/>
      <c r="ADG129" s="33"/>
      <c r="ADH129" s="33"/>
      <c r="ADI129" s="33"/>
      <c r="ADJ129" s="33"/>
      <c r="ADK129" s="33"/>
      <c r="ADL129" s="33"/>
      <c r="ADM129" s="33"/>
      <c r="ADN129" s="33"/>
      <c r="ADO129" s="33"/>
      <c r="ADP129" s="33"/>
      <c r="ADQ129" s="33"/>
      <c r="ADR129" s="33"/>
      <c r="ADS129" s="33"/>
      <c r="ADT129" s="33"/>
      <c r="ADU129" s="33"/>
      <c r="ADV129" s="33"/>
      <c r="ADW129" s="33"/>
      <c r="ADX129" s="33"/>
      <c r="ADY129" s="33"/>
      <c r="ADZ129" s="33"/>
      <c r="AEA129" s="33"/>
      <c r="AEB129" s="33"/>
      <c r="AEC129" s="33"/>
      <c r="AED129" s="33"/>
      <c r="AEE129" s="33"/>
      <c r="AEF129" s="33"/>
      <c r="AEG129" s="33"/>
      <c r="AEH129" s="33"/>
      <c r="AEI129" s="33"/>
      <c r="AEJ129" s="33"/>
      <c r="AEK129" s="33"/>
      <c r="AEL129" s="33"/>
      <c r="AEM129" s="33"/>
      <c r="AEN129" s="33"/>
      <c r="AEO129" s="33"/>
      <c r="AEP129" s="33"/>
      <c r="AEQ129" s="33"/>
      <c r="AER129" s="33"/>
      <c r="AES129" s="33"/>
      <c r="AET129" s="33"/>
      <c r="AEU129" s="33"/>
      <c r="AEV129" s="33"/>
      <c r="AEW129" s="33"/>
      <c r="AEX129" s="33"/>
      <c r="AEY129" s="33"/>
      <c r="AEZ129" s="33"/>
      <c r="AFA129" s="33"/>
      <c r="AFB129" s="33"/>
      <c r="AFC129" s="33"/>
      <c r="AFD129" s="33"/>
      <c r="AFE129" s="33"/>
      <c r="AFF129" s="33"/>
      <c r="AFG129" s="33"/>
      <c r="AFH129" s="33"/>
      <c r="AFI129" s="33"/>
      <c r="AFJ129" s="33"/>
      <c r="AFK129" s="33"/>
      <c r="AFL129" s="33"/>
      <c r="AFM129" s="33"/>
      <c r="AFN129" s="33"/>
      <c r="AFO129" s="33"/>
      <c r="AFP129" s="33"/>
      <c r="AFQ129" s="33"/>
      <c r="AFR129" s="33"/>
      <c r="AFS129" s="33"/>
      <c r="AFT129" s="33"/>
      <c r="AFU129" s="33"/>
      <c r="AFV129" s="33"/>
      <c r="AFW129" s="33"/>
      <c r="AFX129" s="33"/>
      <c r="AFY129" s="33"/>
      <c r="AFZ129" s="33"/>
      <c r="AGA129" s="33"/>
      <c r="AGB129" s="33"/>
      <c r="AGC129" s="33"/>
      <c r="AGD129" s="33"/>
      <c r="AGE129" s="33"/>
      <c r="AGF129" s="33"/>
      <c r="AGG129" s="33"/>
      <c r="AGH129" s="33"/>
      <c r="AGI129" s="33"/>
      <c r="AGJ129" s="33"/>
      <c r="AGK129" s="33"/>
      <c r="AGL129" s="33"/>
      <c r="AGM129" s="33"/>
      <c r="AGN129" s="33"/>
      <c r="AGO129" s="33"/>
      <c r="AGP129" s="33"/>
      <c r="AGQ129" s="33"/>
      <c r="AGR129" s="33"/>
      <c r="AGS129" s="33"/>
      <c r="AGT129" s="33"/>
      <c r="AGU129" s="33"/>
      <c r="AGV129" s="33"/>
      <c r="AGW129" s="33"/>
      <c r="AGX129" s="33"/>
      <c r="AGY129" s="33"/>
      <c r="AGZ129" s="33"/>
      <c r="AHA129" s="33"/>
      <c r="AHB129" s="33"/>
      <c r="AHC129" s="33"/>
      <c r="AHD129" s="33"/>
      <c r="AHE129" s="33"/>
      <c r="AHF129" s="33"/>
      <c r="AHG129" s="33"/>
      <c r="AHH129" s="33"/>
      <c r="AHI129" s="33"/>
      <c r="AHJ129" s="33"/>
      <c r="AHK129" s="33"/>
      <c r="AHL129" s="33"/>
      <c r="AHM129" s="33"/>
      <c r="AHN129" s="33"/>
      <c r="AHO129" s="33"/>
      <c r="AHP129" s="33"/>
      <c r="AHQ129" s="33"/>
      <c r="AHR129" s="33"/>
      <c r="AHS129" s="33"/>
      <c r="AHT129" s="33"/>
      <c r="AHU129" s="33"/>
      <c r="AHV129" s="33"/>
      <c r="AHW129" s="33"/>
      <c r="AHX129" s="33"/>
      <c r="AHY129" s="33"/>
      <c r="AHZ129" s="33"/>
      <c r="AIA129" s="33"/>
      <c r="AIB129" s="33"/>
      <c r="AIC129" s="33"/>
      <c r="AID129" s="33"/>
      <c r="AIE129" s="33"/>
      <c r="AIF129" s="33"/>
      <c r="AIG129" s="33"/>
      <c r="AIH129" s="33"/>
      <c r="AII129" s="33"/>
      <c r="AIJ129" s="33"/>
      <c r="AIK129" s="33"/>
      <c r="AIL129" s="33"/>
      <c r="AIM129" s="33"/>
      <c r="AIN129" s="33"/>
      <c r="AIO129" s="33"/>
      <c r="AIP129" s="33"/>
      <c r="AIQ129" s="33"/>
      <c r="AIR129" s="33"/>
      <c r="AIS129" s="33"/>
      <c r="AIT129" s="33"/>
      <c r="AIU129" s="33"/>
      <c r="AIV129" s="33"/>
      <c r="AIW129" s="33"/>
      <c r="AIX129" s="33"/>
      <c r="AIY129" s="33"/>
      <c r="AIZ129" s="33"/>
      <c r="AJA129" s="33"/>
      <c r="AJB129" s="33"/>
      <c r="AJC129" s="33"/>
      <c r="AJD129" s="33"/>
      <c r="AJE129" s="33"/>
      <c r="AJF129" s="33"/>
      <c r="AJG129" s="33"/>
      <c r="AJH129" s="33"/>
      <c r="AJI129" s="33"/>
      <c r="AJJ129" s="33"/>
      <c r="AJK129" s="33"/>
      <c r="AJL129" s="33"/>
      <c r="AJM129" s="33"/>
      <c r="AJN129" s="33"/>
      <c r="AJO129" s="33"/>
      <c r="AJP129" s="33"/>
      <c r="AJQ129" s="33"/>
      <c r="AJR129" s="33"/>
      <c r="AJS129" s="33"/>
      <c r="AJT129" s="33"/>
      <c r="AJU129" s="33"/>
      <c r="AJV129" s="33"/>
      <c r="AJW129" s="33"/>
      <c r="AJX129" s="33"/>
      <c r="AJY129" s="33"/>
      <c r="AJZ129" s="33"/>
      <c r="AKA129" s="33"/>
      <c r="AKB129" s="33"/>
      <c r="AKC129" s="33"/>
      <c r="AKD129" s="33"/>
      <c r="AKE129" s="33"/>
      <c r="AKF129" s="33"/>
      <c r="AKG129" s="33"/>
      <c r="AKH129" s="33"/>
      <c r="AKI129" s="33"/>
      <c r="AKJ129" s="33"/>
      <c r="AKK129" s="33"/>
      <c r="AKL129" s="33"/>
      <c r="AKM129" s="33"/>
      <c r="AKN129" s="33"/>
      <c r="AKO129" s="33"/>
      <c r="AKP129" s="33"/>
      <c r="AKQ129" s="33"/>
      <c r="AKR129" s="33"/>
      <c r="AKS129" s="33"/>
      <c r="AKT129" s="33"/>
      <c r="AKU129" s="33"/>
      <c r="AKV129" s="33"/>
      <c r="AKW129" s="33"/>
      <c r="AKX129" s="33"/>
      <c r="AKY129" s="33"/>
      <c r="AKZ129" s="33"/>
      <c r="ALA129" s="33"/>
      <c r="ALB129" s="33"/>
      <c r="ALC129" s="33"/>
      <c r="ALD129" s="33"/>
      <c r="ALE129" s="33"/>
      <c r="ALF129" s="33"/>
      <c r="ALG129" s="33"/>
      <c r="ALH129" s="33"/>
      <c r="ALI129" s="33"/>
      <c r="ALJ129" s="33"/>
      <c r="ALK129" s="33"/>
      <c r="ALL129" s="33"/>
      <c r="ALM129" s="33"/>
      <c r="ALN129" s="33"/>
      <c r="ALO129" s="33"/>
      <c r="ALP129" s="33"/>
      <c r="ALQ129" s="33"/>
      <c r="ALR129" s="33"/>
      <c r="ALS129" s="33"/>
      <c r="ALT129" s="33"/>
      <c r="ALU129" s="33"/>
      <c r="ALV129" s="33"/>
      <c r="ALW129" s="33"/>
      <c r="ALX129" s="33"/>
      <c r="ALY129" s="33"/>
      <c r="ALZ129" s="33"/>
      <c r="AMA129" s="33"/>
      <c r="AMB129" s="33"/>
      <c r="AMC129" s="33"/>
      <c r="AMD129" s="33"/>
      <c r="AME129" s="33"/>
      <c r="AMF129" s="33"/>
      <c r="AMG129" s="33"/>
      <c r="AMH129" s="33"/>
      <c r="AMI129" s="33"/>
      <c r="AMJ129" s="33"/>
      <c r="AMK129" s="33"/>
    </row>
    <row r="130" spans="1:1025" s="31" customFormat="1" ht="19.5" customHeight="1">
      <c r="A130" s="197"/>
      <c r="B130" s="197"/>
      <c r="C130" s="197"/>
      <c r="D130" s="203"/>
      <c r="E130" s="204"/>
      <c r="F130" s="204"/>
      <c r="G130" s="204"/>
      <c r="H130" s="36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33"/>
      <c r="HE130" s="33"/>
      <c r="HF130" s="33"/>
      <c r="HG130" s="33"/>
      <c r="HH130" s="33"/>
      <c r="HI130" s="33"/>
      <c r="HJ130" s="33"/>
      <c r="HK130" s="33"/>
      <c r="HL130" s="33"/>
      <c r="HM130" s="33"/>
      <c r="HN130" s="33"/>
      <c r="HO130" s="33"/>
      <c r="HP130" s="33"/>
      <c r="HQ130" s="33"/>
      <c r="HR130" s="33"/>
      <c r="HS130" s="33"/>
      <c r="HT130" s="33"/>
      <c r="HU130" s="33"/>
      <c r="HV130" s="33"/>
      <c r="HW130" s="33"/>
      <c r="HX130" s="33"/>
      <c r="HY130" s="33"/>
      <c r="HZ130" s="33"/>
      <c r="IA130" s="33"/>
      <c r="IB130" s="33"/>
      <c r="IC130" s="33"/>
      <c r="ID130" s="33"/>
      <c r="IE130" s="33"/>
      <c r="IF130" s="33"/>
      <c r="IG130" s="33"/>
      <c r="IH130" s="33"/>
      <c r="II130" s="33"/>
      <c r="IJ130" s="33"/>
      <c r="IK130" s="33"/>
      <c r="IL130" s="33"/>
      <c r="IM130" s="33"/>
      <c r="IN130" s="33"/>
      <c r="IO130" s="33"/>
      <c r="IP130" s="33"/>
      <c r="IQ130" s="33"/>
      <c r="IR130" s="33"/>
      <c r="IS130" s="33"/>
      <c r="IT130" s="33"/>
      <c r="IU130" s="33"/>
      <c r="IV130" s="33"/>
      <c r="IW130" s="33"/>
      <c r="IX130" s="33"/>
      <c r="IY130" s="33"/>
      <c r="IZ130" s="33"/>
      <c r="JA130" s="33"/>
      <c r="JB130" s="33"/>
      <c r="JC130" s="33"/>
      <c r="JD130" s="33"/>
      <c r="JE130" s="33"/>
      <c r="JF130" s="33"/>
      <c r="JG130" s="33"/>
      <c r="JH130" s="33"/>
      <c r="JI130" s="33"/>
      <c r="JJ130" s="33"/>
      <c r="JK130" s="33"/>
      <c r="JL130" s="33"/>
      <c r="JM130" s="33"/>
      <c r="JN130" s="33"/>
      <c r="JO130" s="33"/>
      <c r="JP130" s="33"/>
      <c r="JQ130" s="33"/>
      <c r="JR130" s="33"/>
      <c r="JS130" s="33"/>
      <c r="JT130" s="33"/>
      <c r="JU130" s="33"/>
      <c r="JV130" s="33"/>
      <c r="JW130" s="33"/>
      <c r="JX130" s="33"/>
      <c r="JY130" s="33"/>
      <c r="JZ130" s="33"/>
      <c r="KA130" s="33"/>
      <c r="KB130" s="33"/>
      <c r="KC130" s="33"/>
      <c r="KD130" s="33"/>
      <c r="KE130" s="33"/>
      <c r="KF130" s="33"/>
      <c r="KG130" s="33"/>
      <c r="KH130" s="33"/>
      <c r="KI130" s="33"/>
      <c r="KJ130" s="33"/>
      <c r="KK130" s="33"/>
      <c r="KL130" s="33"/>
      <c r="KM130" s="33"/>
      <c r="KN130" s="33"/>
      <c r="KO130" s="33"/>
      <c r="KP130" s="33"/>
      <c r="KQ130" s="33"/>
      <c r="KR130" s="33"/>
      <c r="KS130" s="33"/>
      <c r="KT130" s="33"/>
      <c r="KU130" s="33"/>
      <c r="KV130" s="33"/>
      <c r="KW130" s="33"/>
      <c r="KX130" s="33"/>
      <c r="KY130" s="33"/>
      <c r="KZ130" s="33"/>
      <c r="LA130" s="33"/>
      <c r="LB130" s="33"/>
      <c r="LC130" s="33"/>
      <c r="LD130" s="33"/>
      <c r="LE130" s="33"/>
      <c r="LF130" s="33"/>
      <c r="LG130" s="33"/>
      <c r="LH130" s="33"/>
      <c r="LI130" s="33"/>
      <c r="LJ130" s="33"/>
      <c r="LK130" s="33"/>
      <c r="LL130" s="33"/>
      <c r="LM130" s="33"/>
      <c r="LN130" s="33"/>
      <c r="LO130" s="33"/>
      <c r="LP130" s="33"/>
      <c r="LQ130" s="33"/>
      <c r="LR130" s="33"/>
      <c r="LS130" s="33"/>
      <c r="LT130" s="33"/>
      <c r="LU130" s="33"/>
      <c r="LV130" s="33"/>
      <c r="LW130" s="33"/>
      <c r="LX130" s="33"/>
      <c r="LY130" s="33"/>
      <c r="LZ130" s="33"/>
      <c r="MA130" s="33"/>
      <c r="MB130" s="33"/>
      <c r="MC130" s="33"/>
      <c r="MD130" s="33"/>
      <c r="ME130" s="33"/>
      <c r="MF130" s="33"/>
      <c r="MG130" s="33"/>
      <c r="MH130" s="33"/>
      <c r="MI130" s="33"/>
      <c r="MJ130" s="33"/>
      <c r="MK130" s="33"/>
      <c r="ML130" s="33"/>
      <c r="MM130" s="33"/>
      <c r="MN130" s="33"/>
      <c r="MO130" s="33"/>
      <c r="MP130" s="33"/>
      <c r="MQ130" s="33"/>
      <c r="MR130" s="33"/>
      <c r="MS130" s="33"/>
      <c r="MT130" s="33"/>
      <c r="MU130" s="33"/>
      <c r="MV130" s="33"/>
      <c r="MW130" s="33"/>
      <c r="MX130" s="33"/>
      <c r="MY130" s="33"/>
      <c r="MZ130" s="33"/>
      <c r="NA130" s="33"/>
      <c r="NB130" s="33"/>
      <c r="NC130" s="33"/>
      <c r="ND130" s="33"/>
      <c r="NE130" s="33"/>
      <c r="NF130" s="33"/>
      <c r="NG130" s="33"/>
      <c r="NH130" s="33"/>
      <c r="NI130" s="33"/>
      <c r="NJ130" s="33"/>
      <c r="NK130" s="33"/>
      <c r="NL130" s="33"/>
      <c r="NM130" s="33"/>
      <c r="NN130" s="33"/>
      <c r="NO130" s="33"/>
      <c r="NP130" s="33"/>
      <c r="NQ130" s="33"/>
      <c r="NR130" s="33"/>
      <c r="NS130" s="33"/>
      <c r="NT130" s="33"/>
      <c r="NU130" s="33"/>
      <c r="NV130" s="33"/>
      <c r="NW130" s="33"/>
      <c r="NX130" s="33"/>
      <c r="NY130" s="33"/>
      <c r="NZ130" s="33"/>
      <c r="OA130" s="33"/>
      <c r="OB130" s="33"/>
      <c r="OC130" s="33"/>
      <c r="OD130" s="33"/>
      <c r="OE130" s="33"/>
      <c r="OF130" s="33"/>
      <c r="OG130" s="33"/>
      <c r="OH130" s="33"/>
      <c r="OI130" s="33"/>
      <c r="OJ130" s="33"/>
      <c r="OK130" s="33"/>
      <c r="OL130" s="33"/>
      <c r="OM130" s="33"/>
      <c r="ON130" s="33"/>
      <c r="OO130" s="33"/>
      <c r="OP130" s="33"/>
      <c r="OQ130" s="33"/>
      <c r="OR130" s="33"/>
      <c r="OS130" s="33"/>
      <c r="OT130" s="33"/>
      <c r="OU130" s="33"/>
      <c r="OV130" s="33"/>
      <c r="OW130" s="33"/>
      <c r="OX130" s="33"/>
      <c r="OY130" s="33"/>
      <c r="OZ130" s="33"/>
      <c r="PA130" s="33"/>
      <c r="PB130" s="33"/>
      <c r="PC130" s="33"/>
      <c r="PD130" s="33"/>
      <c r="PE130" s="33"/>
      <c r="PF130" s="33"/>
      <c r="PG130" s="33"/>
      <c r="PH130" s="33"/>
      <c r="PI130" s="33"/>
      <c r="PJ130" s="33"/>
      <c r="PK130" s="33"/>
      <c r="PL130" s="33"/>
      <c r="PM130" s="33"/>
      <c r="PN130" s="33"/>
      <c r="PO130" s="33"/>
      <c r="PP130" s="33"/>
      <c r="PQ130" s="33"/>
      <c r="PR130" s="33"/>
      <c r="PS130" s="33"/>
      <c r="PT130" s="33"/>
      <c r="PU130" s="33"/>
      <c r="PV130" s="33"/>
      <c r="PW130" s="33"/>
      <c r="PX130" s="33"/>
      <c r="PY130" s="33"/>
      <c r="PZ130" s="33"/>
      <c r="QA130" s="33"/>
      <c r="QB130" s="33"/>
      <c r="QC130" s="33"/>
      <c r="QD130" s="33"/>
      <c r="QE130" s="33"/>
      <c r="QF130" s="33"/>
      <c r="QG130" s="33"/>
      <c r="QH130" s="33"/>
      <c r="QI130" s="33"/>
      <c r="QJ130" s="33"/>
      <c r="QK130" s="33"/>
      <c r="QL130" s="33"/>
      <c r="QM130" s="33"/>
      <c r="QN130" s="33"/>
      <c r="QO130" s="33"/>
      <c r="QP130" s="33"/>
      <c r="QQ130" s="33"/>
      <c r="QR130" s="33"/>
      <c r="QS130" s="33"/>
      <c r="QT130" s="33"/>
      <c r="QU130" s="33"/>
      <c r="QV130" s="33"/>
      <c r="QW130" s="33"/>
      <c r="QX130" s="33"/>
      <c r="QY130" s="33"/>
      <c r="QZ130" s="33"/>
      <c r="RA130" s="33"/>
      <c r="RB130" s="33"/>
      <c r="RC130" s="33"/>
      <c r="RD130" s="33"/>
      <c r="RE130" s="33"/>
      <c r="RF130" s="33"/>
      <c r="RG130" s="33"/>
      <c r="RH130" s="33"/>
      <c r="RI130" s="33"/>
      <c r="RJ130" s="33"/>
      <c r="RK130" s="33"/>
      <c r="RL130" s="33"/>
      <c r="RM130" s="33"/>
      <c r="RN130" s="33"/>
      <c r="RO130" s="33"/>
      <c r="RP130" s="33"/>
      <c r="RQ130" s="33"/>
      <c r="RR130" s="33"/>
      <c r="RS130" s="33"/>
      <c r="RT130" s="33"/>
      <c r="RU130" s="33"/>
      <c r="RV130" s="33"/>
      <c r="RW130" s="33"/>
      <c r="RX130" s="33"/>
      <c r="RY130" s="33"/>
      <c r="RZ130" s="33"/>
      <c r="SA130" s="33"/>
      <c r="SB130" s="33"/>
      <c r="SC130" s="33"/>
      <c r="SD130" s="33"/>
      <c r="SE130" s="33"/>
      <c r="SF130" s="33"/>
      <c r="SG130" s="33"/>
      <c r="SH130" s="33"/>
      <c r="SI130" s="33"/>
      <c r="SJ130" s="33"/>
      <c r="SK130" s="33"/>
      <c r="SL130" s="33"/>
      <c r="SM130" s="33"/>
      <c r="SN130" s="33"/>
      <c r="SO130" s="33"/>
      <c r="SP130" s="33"/>
      <c r="SQ130" s="33"/>
      <c r="SR130" s="33"/>
      <c r="SS130" s="33"/>
      <c r="ST130" s="33"/>
      <c r="SU130" s="33"/>
      <c r="SV130" s="33"/>
      <c r="SW130" s="33"/>
      <c r="SX130" s="33"/>
      <c r="SY130" s="33"/>
      <c r="SZ130" s="33"/>
      <c r="TA130" s="33"/>
      <c r="TB130" s="33"/>
      <c r="TC130" s="33"/>
      <c r="TD130" s="33"/>
      <c r="TE130" s="33"/>
      <c r="TF130" s="33"/>
      <c r="TG130" s="33"/>
      <c r="TH130" s="33"/>
      <c r="TI130" s="33"/>
      <c r="TJ130" s="33"/>
      <c r="TK130" s="33"/>
      <c r="TL130" s="33"/>
      <c r="TM130" s="33"/>
      <c r="TN130" s="33"/>
      <c r="TO130" s="33"/>
      <c r="TP130" s="33"/>
      <c r="TQ130" s="33"/>
      <c r="TR130" s="33"/>
      <c r="TS130" s="33"/>
      <c r="TT130" s="33"/>
      <c r="TU130" s="33"/>
      <c r="TV130" s="33"/>
      <c r="TW130" s="33"/>
      <c r="TX130" s="33"/>
      <c r="TY130" s="33"/>
      <c r="TZ130" s="33"/>
      <c r="UA130" s="33"/>
      <c r="UB130" s="33"/>
      <c r="UC130" s="33"/>
      <c r="UD130" s="33"/>
      <c r="UE130" s="33"/>
      <c r="UF130" s="33"/>
      <c r="UG130" s="33"/>
      <c r="UH130" s="33"/>
      <c r="UI130" s="33"/>
      <c r="UJ130" s="33"/>
      <c r="UK130" s="33"/>
      <c r="UL130" s="33"/>
      <c r="UM130" s="33"/>
      <c r="UN130" s="33"/>
      <c r="UO130" s="33"/>
      <c r="UP130" s="33"/>
      <c r="UQ130" s="33"/>
      <c r="UR130" s="33"/>
      <c r="US130" s="33"/>
      <c r="UT130" s="33"/>
      <c r="UU130" s="33"/>
      <c r="UV130" s="33"/>
      <c r="UW130" s="33"/>
      <c r="UX130" s="33"/>
      <c r="UY130" s="33"/>
      <c r="UZ130" s="33"/>
      <c r="VA130" s="33"/>
      <c r="VB130" s="33"/>
      <c r="VC130" s="33"/>
      <c r="VD130" s="33"/>
      <c r="VE130" s="33"/>
      <c r="VF130" s="33"/>
      <c r="VG130" s="33"/>
      <c r="VH130" s="33"/>
      <c r="VI130" s="33"/>
      <c r="VJ130" s="33"/>
      <c r="VK130" s="33"/>
      <c r="VL130" s="33"/>
      <c r="VM130" s="33"/>
      <c r="VN130" s="33"/>
      <c r="VO130" s="33"/>
      <c r="VP130" s="33"/>
      <c r="VQ130" s="33"/>
      <c r="VR130" s="33"/>
      <c r="VS130" s="33"/>
      <c r="VT130" s="33"/>
      <c r="VU130" s="33"/>
      <c r="VV130" s="33"/>
      <c r="VW130" s="33"/>
      <c r="VX130" s="33"/>
      <c r="VY130" s="33"/>
      <c r="VZ130" s="33"/>
      <c r="WA130" s="33"/>
      <c r="WB130" s="33"/>
      <c r="WC130" s="33"/>
      <c r="WD130" s="33"/>
      <c r="WE130" s="33"/>
      <c r="WF130" s="33"/>
      <c r="WG130" s="33"/>
      <c r="WH130" s="33"/>
      <c r="WI130" s="33"/>
      <c r="WJ130" s="33"/>
      <c r="WK130" s="33"/>
      <c r="WL130" s="33"/>
      <c r="WM130" s="33"/>
      <c r="WN130" s="33"/>
      <c r="WO130" s="33"/>
      <c r="WP130" s="33"/>
      <c r="WQ130" s="33"/>
      <c r="WR130" s="33"/>
      <c r="WS130" s="33"/>
      <c r="WT130" s="33"/>
      <c r="WU130" s="33"/>
      <c r="WV130" s="33"/>
      <c r="WW130" s="33"/>
      <c r="WX130" s="33"/>
      <c r="WY130" s="33"/>
      <c r="WZ130" s="33"/>
      <c r="XA130" s="33"/>
      <c r="XB130" s="33"/>
      <c r="XC130" s="33"/>
      <c r="XD130" s="33"/>
      <c r="XE130" s="33"/>
      <c r="XF130" s="33"/>
      <c r="XG130" s="33"/>
      <c r="XH130" s="33"/>
      <c r="XI130" s="33"/>
      <c r="XJ130" s="33"/>
      <c r="XK130" s="33"/>
      <c r="XL130" s="33"/>
      <c r="XM130" s="33"/>
      <c r="XN130" s="33"/>
      <c r="XO130" s="33"/>
      <c r="XP130" s="33"/>
      <c r="XQ130" s="33"/>
      <c r="XR130" s="33"/>
      <c r="XS130" s="33"/>
      <c r="XT130" s="33"/>
      <c r="XU130" s="33"/>
      <c r="XV130" s="33"/>
      <c r="XW130" s="33"/>
      <c r="XX130" s="33"/>
      <c r="XY130" s="33"/>
      <c r="XZ130" s="33"/>
      <c r="YA130" s="33"/>
      <c r="YB130" s="33"/>
      <c r="YC130" s="33"/>
      <c r="YD130" s="33"/>
      <c r="YE130" s="33"/>
      <c r="YF130" s="33"/>
      <c r="YG130" s="33"/>
      <c r="YH130" s="33"/>
      <c r="YI130" s="33"/>
      <c r="YJ130" s="33"/>
      <c r="YK130" s="33"/>
      <c r="YL130" s="33"/>
      <c r="YM130" s="33"/>
      <c r="YN130" s="33"/>
      <c r="YO130" s="33"/>
      <c r="YP130" s="33"/>
      <c r="YQ130" s="33"/>
      <c r="YR130" s="33"/>
      <c r="YS130" s="33"/>
      <c r="YT130" s="33"/>
      <c r="YU130" s="33"/>
      <c r="YV130" s="33"/>
      <c r="YW130" s="33"/>
      <c r="YX130" s="33"/>
      <c r="YY130" s="33"/>
      <c r="YZ130" s="33"/>
      <c r="ZA130" s="33"/>
      <c r="ZB130" s="33"/>
      <c r="ZC130" s="33"/>
      <c r="ZD130" s="33"/>
      <c r="ZE130" s="33"/>
      <c r="ZF130" s="33"/>
      <c r="ZG130" s="33"/>
      <c r="ZH130" s="33"/>
      <c r="ZI130" s="33"/>
      <c r="ZJ130" s="33"/>
      <c r="ZK130" s="33"/>
      <c r="ZL130" s="33"/>
      <c r="ZM130" s="33"/>
      <c r="ZN130" s="33"/>
      <c r="ZO130" s="33"/>
      <c r="ZP130" s="33"/>
      <c r="ZQ130" s="33"/>
      <c r="ZR130" s="33"/>
      <c r="ZS130" s="33"/>
      <c r="ZT130" s="33"/>
      <c r="ZU130" s="33"/>
      <c r="ZV130" s="33"/>
      <c r="ZW130" s="33"/>
      <c r="ZX130" s="33"/>
      <c r="ZY130" s="33"/>
      <c r="ZZ130" s="33"/>
      <c r="AAA130" s="33"/>
      <c r="AAB130" s="33"/>
      <c r="AAC130" s="33"/>
      <c r="AAD130" s="33"/>
      <c r="AAE130" s="33"/>
      <c r="AAF130" s="33"/>
      <c r="AAG130" s="33"/>
      <c r="AAH130" s="33"/>
      <c r="AAI130" s="33"/>
      <c r="AAJ130" s="33"/>
      <c r="AAK130" s="33"/>
      <c r="AAL130" s="33"/>
      <c r="AAM130" s="33"/>
      <c r="AAN130" s="33"/>
      <c r="AAO130" s="33"/>
      <c r="AAP130" s="33"/>
      <c r="AAQ130" s="33"/>
      <c r="AAR130" s="33"/>
      <c r="AAS130" s="33"/>
      <c r="AAT130" s="33"/>
      <c r="AAU130" s="33"/>
      <c r="AAV130" s="33"/>
      <c r="AAW130" s="33"/>
      <c r="AAX130" s="33"/>
      <c r="AAY130" s="33"/>
      <c r="AAZ130" s="33"/>
      <c r="ABA130" s="33"/>
      <c r="ABB130" s="33"/>
      <c r="ABC130" s="33"/>
      <c r="ABD130" s="33"/>
      <c r="ABE130" s="33"/>
      <c r="ABF130" s="33"/>
      <c r="ABG130" s="33"/>
      <c r="ABH130" s="33"/>
      <c r="ABI130" s="33"/>
      <c r="ABJ130" s="33"/>
      <c r="ABK130" s="33"/>
      <c r="ABL130" s="33"/>
      <c r="ABM130" s="33"/>
      <c r="ABN130" s="33"/>
      <c r="ABO130" s="33"/>
      <c r="ABP130" s="33"/>
      <c r="ABQ130" s="33"/>
      <c r="ABR130" s="33"/>
      <c r="ABS130" s="33"/>
      <c r="ABT130" s="33"/>
      <c r="ABU130" s="33"/>
      <c r="ABV130" s="33"/>
      <c r="ABW130" s="33"/>
      <c r="ABX130" s="33"/>
      <c r="ABY130" s="33"/>
      <c r="ABZ130" s="33"/>
      <c r="ACA130" s="33"/>
      <c r="ACB130" s="33"/>
      <c r="ACC130" s="33"/>
      <c r="ACD130" s="33"/>
      <c r="ACE130" s="33"/>
      <c r="ACF130" s="33"/>
      <c r="ACG130" s="33"/>
      <c r="ACH130" s="33"/>
      <c r="ACI130" s="33"/>
      <c r="ACJ130" s="33"/>
      <c r="ACK130" s="33"/>
      <c r="ACL130" s="33"/>
      <c r="ACM130" s="33"/>
      <c r="ACN130" s="33"/>
      <c r="ACO130" s="33"/>
      <c r="ACP130" s="33"/>
      <c r="ACQ130" s="33"/>
      <c r="ACR130" s="33"/>
      <c r="ACS130" s="33"/>
      <c r="ACT130" s="33"/>
      <c r="ACU130" s="33"/>
      <c r="ACV130" s="33"/>
      <c r="ACW130" s="33"/>
      <c r="ACX130" s="33"/>
      <c r="ACY130" s="33"/>
      <c r="ACZ130" s="33"/>
      <c r="ADA130" s="33"/>
      <c r="ADB130" s="33"/>
      <c r="ADC130" s="33"/>
      <c r="ADD130" s="33"/>
      <c r="ADE130" s="33"/>
      <c r="ADF130" s="33"/>
      <c r="ADG130" s="33"/>
      <c r="ADH130" s="33"/>
      <c r="ADI130" s="33"/>
      <c r="ADJ130" s="33"/>
      <c r="ADK130" s="33"/>
      <c r="ADL130" s="33"/>
      <c r="ADM130" s="33"/>
      <c r="ADN130" s="33"/>
      <c r="ADO130" s="33"/>
      <c r="ADP130" s="33"/>
      <c r="ADQ130" s="33"/>
      <c r="ADR130" s="33"/>
      <c r="ADS130" s="33"/>
      <c r="ADT130" s="33"/>
      <c r="ADU130" s="33"/>
      <c r="ADV130" s="33"/>
      <c r="ADW130" s="33"/>
      <c r="ADX130" s="33"/>
      <c r="ADY130" s="33"/>
      <c r="ADZ130" s="33"/>
      <c r="AEA130" s="33"/>
      <c r="AEB130" s="33"/>
      <c r="AEC130" s="33"/>
      <c r="AED130" s="33"/>
      <c r="AEE130" s="33"/>
      <c r="AEF130" s="33"/>
      <c r="AEG130" s="33"/>
      <c r="AEH130" s="33"/>
      <c r="AEI130" s="33"/>
      <c r="AEJ130" s="33"/>
      <c r="AEK130" s="33"/>
      <c r="AEL130" s="33"/>
      <c r="AEM130" s="33"/>
      <c r="AEN130" s="33"/>
      <c r="AEO130" s="33"/>
      <c r="AEP130" s="33"/>
      <c r="AEQ130" s="33"/>
      <c r="AER130" s="33"/>
      <c r="AES130" s="33"/>
      <c r="AET130" s="33"/>
      <c r="AEU130" s="33"/>
      <c r="AEV130" s="33"/>
      <c r="AEW130" s="33"/>
      <c r="AEX130" s="33"/>
      <c r="AEY130" s="33"/>
      <c r="AEZ130" s="33"/>
      <c r="AFA130" s="33"/>
      <c r="AFB130" s="33"/>
      <c r="AFC130" s="33"/>
      <c r="AFD130" s="33"/>
      <c r="AFE130" s="33"/>
      <c r="AFF130" s="33"/>
      <c r="AFG130" s="33"/>
      <c r="AFH130" s="33"/>
      <c r="AFI130" s="33"/>
      <c r="AFJ130" s="33"/>
      <c r="AFK130" s="33"/>
      <c r="AFL130" s="33"/>
      <c r="AFM130" s="33"/>
      <c r="AFN130" s="33"/>
      <c r="AFO130" s="33"/>
      <c r="AFP130" s="33"/>
      <c r="AFQ130" s="33"/>
      <c r="AFR130" s="33"/>
      <c r="AFS130" s="33"/>
      <c r="AFT130" s="33"/>
      <c r="AFU130" s="33"/>
      <c r="AFV130" s="33"/>
      <c r="AFW130" s="33"/>
      <c r="AFX130" s="33"/>
      <c r="AFY130" s="33"/>
      <c r="AFZ130" s="33"/>
      <c r="AGA130" s="33"/>
      <c r="AGB130" s="33"/>
      <c r="AGC130" s="33"/>
      <c r="AGD130" s="33"/>
      <c r="AGE130" s="33"/>
      <c r="AGF130" s="33"/>
      <c r="AGG130" s="33"/>
      <c r="AGH130" s="33"/>
      <c r="AGI130" s="33"/>
      <c r="AGJ130" s="33"/>
      <c r="AGK130" s="33"/>
      <c r="AGL130" s="33"/>
      <c r="AGM130" s="33"/>
      <c r="AGN130" s="33"/>
      <c r="AGO130" s="33"/>
      <c r="AGP130" s="33"/>
      <c r="AGQ130" s="33"/>
      <c r="AGR130" s="33"/>
      <c r="AGS130" s="33"/>
      <c r="AGT130" s="33"/>
      <c r="AGU130" s="33"/>
      <c r="AGV130" s="33"/>
      <c r="AGW130" s="33"/>
      <c r="AGX130" s="33"/>
      <c r="AGY130" s="33"/>
      <c r="AGZ130" s="33"/>
      <c r="AHA130" s="33"/>
      <c r="AHB130" s="33"/>
      <c r="AHC130" s="33"/>
      <c r="AHD130" s="33"/>
      <c r="AHE130" s="33"/>
      <c r="AHF130" s="33"/>
      <c r="AHG130" s="33"/>
      <c r="AHH130" s="33"/>
      <c r="AHI130" s="33"/>
      <c r="AHJ130" s="33"/>
      <c r="AHK130" s="33"/>
      <c r="AHL130" s="33"/>
      <c r="AHM130" s="33"/>
      <c r="AHN130" s="33"/>
      <c r="AHO130" s="33"/>
      <c r="AHP130" s="33"/>
      <c r="AHQ130" s="33"/>
      <c r="AHR130" s="33"/>
      <c r="AHS130" s="33"/>
      <c r="AHT130" s="33"/>
      <c r="AHU130" s="33"/>
      <c r="AHV130" s="33"/>
      <c r="AHW130" s="33"/>
      <c r="AHX130" s="33"/>
      <c r="AHY130" s="33"/>
      <c r="AHZ130" s="33"/>
      <c r="AIA130" s="33"/>
      <c r="AIB130" s="33"/>
      <c r="AIC130" s="33"/>
      <c r="AID130" s="33"/>
      <c r="AIE130" s="33"/>
      <c r="AIF130" s="33"/>
      <c r="AIG130" s="33"/>
      <c r="AIH130" s="33"/>
      <c r="AII130" s="33"/>
      <c r="AIJ130" s="33"/>
      <c r="AIK130" s="33"/>
      <c r="AIL130" s="33"/>
      <c r="AIM130" s="33"/>
      <c r="AIN130" s="33"/>
      <c r="AIO130" s="33"/>
      <c r="AIP130" s="33"/>
      <c r="AIQ130" s="33"/>
      <c r="AIR130" s="33"/>
      <c r="AIS130" s="33"/>
      <c r="AIT130" s="33"/>
      <c r="AIU130" s="33"/>
      <c r="AIV130" s="33"/>
      <c r="AIW130" s="33"/>
      <c r="AIX130" s="33"/>
      <c r="AIY130" s="33"/>
      <c r="AIZ130" s="33"/>
      <c r="AJA130" s="33"/>
      <c r="AJB130" s="33"/>
      <c r="AJC130" s="33"/>
      <c r="AJD130" s="33"/>
      <c r="AJE130" s="33"/>
      <c r="AJF130" s="33"/>
      <c r="AJG130" s="33"/>
      <c r="AJH130" s="33"/>
      <c r="AJI130" s="33"/>
      <c r="AJJ130" s="33"/>
      <c r="AJK130" s="33"/>
      <c r="AJL130" s="33"/>
      <c r="AJM130" s="33"/>
      <c r="AJN130" s="33"/>
      <c r="AJO130" s="33"/>
      <c r="AJP130" s="33"/>
      <c r="AJQ130" s="33"/>
      <c r="AJR130" s="33"/>
      <c r="AJS130" s="33"/>
      <c r="AJT130" s="33"/>
      <c r="AJU130" s="33"/>
      <c r="AJV130" s="33"/>
      <c r="AJW130" s="33"/>
      <c r="AJX130" s="33"/>
      <c r="AJY130" s="33"/>
      <c r="AJZ130" s="33"/>
      <c r="AKA130" s="33"/>
      <c r="AKB130" s="33"/>
      <c r="AKC130" s="33"/>
      <c r="AKD130" s="33"/>
      <c r="AKE130" s="33"/>
      <c r="AKF130" s="33"/>
      <c r="AKG130" s="33"/>
      <c r="AKH130" s="33"/>
      <c r="AKI130" s="33"/>
      <c r="AKJ130" s="33"/>
      <c r="AKK130" s="33"/>
      <c r="AKL130" s="33"/>
      <c r="AKM130" s="33"/>
      <c r="AKN130" s="33"/>
      <c r="AKO130" s="33"/>
      <c r="AKP130" s="33"/>
      <c r="AKQ130" s="33"/>
      <c r="AKR130" s="33"/>
      <c r="AKS130" s="33"/>
      <c r="AKT130" s="33"/>
      <c r="AKU130" s="33"/>
      <c r="AKV130" s="33"/>
      <c r="AKW130" s="33"/>
      <c r="AKX130" s="33"/>
      <c r="AKY130" s="33"/>
      <c r="AKZ130" s="33"/>
      <c r="ALA130" s="33"/>
      <c r="ALB130" s="33"/>
      <c r="ALC130" s="33"/>
      <c r="ALD130" s="33"/>
      <c r="ALE130" s="33"/>
      <c r="ALF130" s="33"/>
      <c r="ALG130" s="33"/>
      <c r="ALH130" s="33"/>
      <c r="ALI130" s="33"/>
      <c r="ALJ130" s="33"/>
      <c r="ALK130" s="33"/>
      <c r="ALL130" s="33"/>
      <c r="ALM130" s="33"/>
      <c r="ALN130" s="33"/>
      <c r="ALO130" s="33"/>
      <c r="ALP130" s="33"/>
      <c r="ALQ130" s="33"/>
      <c r="ALR130" s="33"/>
      <c r="ALS130" s="33"/>
      <c r="ALT130" s="33"/>
      <c r="ALU130" s="33"/>
      <c r="ALV130" s="33"/>
      <c r="ALW130" s="33"/>
      <c r="ALX130" s="33"/>
      <c r="ALY130" s="33"/>
      <c r="ALZ130" s="33"/>
      <c r="AMA130" s="33"/>
      <c r="AMB130" s="33"/>
      <c r="AMC130" s="33"/>
      <c r="AMD130" s="33"/>
      <c r="AME130" s="33"/>
      <c r="AMF130" s="33"/>
      <c r="AMG130" s="33"/>
      <c r="AMH130" s="33"/>
      <c r="AMI130" s="33"/>
      <c r="AMJ130" s="33"/>
      <c r="AMK130" s="33"/>
    </row>
    <row r="131" spans="1:1025" ht="15" customHeight="1">
      <c r="A131" s="58" t="s">
        <v>30</v>
      </c>
      <c r="B131" s="277" t="s">
        <v>132</v>
      </c>
      <c r="C131" s="277"/>
      <c r="D131" s="277"/>
      <c r="E131" s="277"/>
      <c r="F131" s="277"/>
      <c r="G131" s="61" t="s">
        <v>18</v>
      </c>
      <c r="H131" s="3"/>
    </row>
    <row r="132" spans="1:1025">
      <c r="A132" s="180" t="s">
        <v>8</v>
      </c>
      <c r="B132" s="368" t="s">
        <v>246</v>
      </c>
      <c r="C132" s="369"/>
      <c r="D132" s="369"/>
      <c r="E132" s="369"/>
      <c r="F132" s="369"/>
      <c r="G132" s="230">
        <v>0</v>
      </c>
      <c r="H132" s="3"/>
    </row>
    <row r="133" spans="1:1025" ht="16.5" customHeight="1">
      <c r="A133" s="381" t="s">
        <v>296</v>
      </c>
      <c r="B133" s="381"/>
      <c r="C133" s="381"/>
      <c r="D133" s="381"/>
      <c r="E133" s="381"/>
      <c r="F133" s="381"/>
      <c r="G133" s="62">
        <f>SUM(G132:G132)</f>
        <v>0</v>
      </c>
      <c r="H133" s="3"/>
    </row>
    <row r="134" spans="1:1025" ht="21.75" customHeight="1">
      <c r="A134" s="231"/>
      <c r="B134" s="232"/>
      <c r="C134" s="233"/>
      <c r="D134" s="217"/>
      <c r="E134" s="217"/>
      <c r="F134" s="217"/>
      <c r="G134" s="217"/>
      <c r="H134" s="3"/>
    </row>
    <row r="135" spans="1:1025" s="30" customFormat="1" ht="15.75" customHeight="1">
      <c r="A135" s="385" t="s">
        <v>140</v>
      </c>
      <c r="B135" s="385"/>
      <c r="C135" s="385"/>
      <c r="D135" s="385"/>
      <c r="E135" s="385"/>
      <c r="F135" s="385"/>
      <c r="G135" s="385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  <c r="MJ135" s="29"/>
      <c r="MK135" s="29"/>
      <c r="ML135" s="29"/>
      <c r="MM135" s="29"/>
      <c r="MN135" s="29"/>
      <c r="MO135" s="29"/>
      <c r="MP135" s="29"/>
      <c r="MQ135" s="29"/>
      <c r="MR135" s="29"/>
      <c r="MS135" s="29"/>
      <c r="MT135" s="29"/>
      <c r="MU135" s="29"/>
      <c r="MV135" s="29"/>
      <c r="MW135" s="29"/>
      <c r="MX135" s="29"/>
      <c r="MY135" s="29"/>
      <c r="MZ135" s="29"/>
      <c r="NA135" s="29"/>
      <c r="NB135" s="29"/>
      <c r="NC135" s="29"/>
      <c r="ND135" s="29"/>
      <c r="NE135" s="29"/>
      <c r="NF135" s="29"/>
      <c r="NG135" s="29"/>
      <c r="NH135" s="29"/>
      <c r="NI135" s="29"/>
      <c r="NJ135" s="29"/>
      <c r="NK135" s="29"/>
      <c r="NL135" s="29"/>
      <c r="NM135" s="29"/>
      <c r="NN135" s="29"/>
      <c r="NO135" s="29"/>
      <c r="NP135" s="29"/>
      <c r="NQ135" s="29"/>
      <c r="NR135" s="29"/>
      <c r="NS135" s="29"/>
      <c r="NT135" s="29"/>
      <c r="NU135" s="29"/>
      <c r="NV135" s="29"/>
      <c r="NW135" s="29"/>
      <c r="NX135" s="29"/>
      <c r="NY135" s="29"/>
      <c r="NZ135" s="29"/>
      <c r="OA135" s="29"/>
      <c r="OB135" s="29"/>
      <c r="OC135" s="29"/>
      <c r="OD135" s="29"/>
      <c r="OE135" s="29"/>
      <c r="OF135" s="29"/>
      <c r="OG135" s="29"/>
      <c r="OH135" s="29"/>
      <c r="OI135" s="29"/>
      <c r="OJ135" s="29"/>
      <c r="OK135" s="29"/>
      <c r="OL135" s="29"/>
      <c r="OM135" s="29"/>
      <c r="ON135" s="29"/>
      <c r="OO135" s="29"/>
      <c r="OP135" s="29"/>
      <c r="OQ135" s="29"/>
      <c r="OR135" s="29"/>
      <c r="OS135" s="29"/>
      <c r="OT135" s="29"/>
      <c r="OU135" s="29"/>
      <c r="OV135" s="29"/>
      <c r="OW135" s="29"/>
      <c r="OX135" s="29"/>
      <c r="OY135" s="29"/>
      <c r="OZ135" s="29"/>
      <c r="PA135" s="29"/>
      <c r="PB135" s="29"/>
      <c r="PC135" s="29"/>
      <c r="PD135" s="29"/>
      <c r="PE135" s="29"/>
      <c r="PF135" s="29"/>
      <c r="PG135" s="29"/>
      <c r="PH135" s="29"/>
      <c r="PI135" s="29"/>
      <c r="PJ135" s="29"/>
      <c r="PK135" s="29"/>
      <c r="PL135" s="29"/>
      <c r="PM135" s="29"/>
      <c r="PN135" s="29"/>
      <c r="PO135" s="29"/>
      <c r="PP135" s="29"/>
      <c r="PQ135" s="29"/>
      <c r="PR135" s="29"/>
      <c r="PS135" s="29"/>
      <c r="PT135" s="29"/>
      <c r="PU135" s="29"/>
      <c r="PV135" s="29"/>
      <c r="PW135" s="29"/>
      <c r="PX135" s="29"/>
      <c r="PY135" s="29"/>
      <c r="PZ135" s="29"/>
      <c r="QA135" s="29"/>
      <c r="QB135" s="29"/>
      <c r="QC135" s="29"/>
      <c r="QD135" s="29"/>
      <c r="QE135" s="29"/>
      <c r="QF135" s="29"/>
      <c r="QG135" s="29"/>
      <c r="QH135" s="29"/>
      <c r="QI135" s="29"/>
      <c r="QJ135" s="29"/>
      <c r="QK135" s="29"/>
      <c r="QL135" s="29"/>
      <c r="QM135" s="29"/>
      <c r="QN135" s="29"/>
      <c r="QO135" s="29"/>
      <c r="QP135" s="29"/>
      <c r="QQ135" s="29"/>
      <c r="QR135" s="29"/>
      <c r="QS135" s="29"/>
      <c r="QT135" s="29"/>
      <c r="QU135" s="29"/>
      <c r="QV135" s="29"/>
      <c r="QW135" s="29"/>
      <c r="QX135" s="29"/>
      <c r="QY135" s="29"/>
      <c r="QZ135" s="29"/>
      <c r="RA135" s="29"/>
      <c r="RB135" s="29"/>
      <c r="RC135" s="29"/>
      <c r="RD135" s="29"/>
      <c r="RE135" s="29"/>
      <c r="RF135" s="29"/>
      <c r="RG135" s="29"/>
      <c r="RH135" s="29"/>
      <c r="RI135" s="29"/>
      <c r="RJ135" s="29"/>
      <c r="RK135" s="29"/>
      <c r="RL135" s="29"/>
      <c r="RM135" s="29"/>
      <c r="RN135" s="29"/>
      <c r="RO135" s="29"/>
      <c r="RP135" s="29"/>
      <c r="RQ135" s="29"/>
      <c r="RR135" s="29"/>
      <c r="RS135" s="29"/>
      <c r="RT135" s="29"/>
      <c r="RU135" s="29"/>
      <c r="RV135" s="29"/>
      <c r="RW135" s="29"/>
      <c r="RX135" s="29"/>
      <c r="RY135" s="29"/>
      <c r="RZ135" s="29"/>
      <c r="SA135" s="29"/>
      <c r="SB135" s="29"/>
      <c r="SC135" s="29"/>
      <c r="SD135" s="29"/>
      <c r="SE135" s="29"/>
      <c r="SF135" s="29"/>
      <c r="SG135" s="29"/>
      <c r="SH135" s="29"/>
      <c r="SI135" s="29"/>
      <c r="SJ135" s="29"/>
      <c r="SK135" s="29"/>
      <c r="SL135" s="29"/>
      <c r="SM135" s="29"/>
      <c r="SN135" s="29"/>
      <c r="SO135" s="29"/>
      <c r="SP135" s="29"/>
      <c r="SQ135" s="29"/>
      <c r="SR135" s="29"/>
      <c r="SS135" s="29"/>
      <c r="ST135" s="29"/>
      <c r="SU135" s="29"/>
      <c r="SV135" s="29"/>
      <c r="SW135" s="29"/>
      <c r="SX135" s="29"/>
      <c r="SY135" s="29"/>
      <c r="SZ135" s="29"/>
      <c r="TA135" s="29"/>
      <c r="TB135" s="29"/>
      <c r="TC135" s="29"/>
      <c r="TD135" s="29"/>
      <c r="TE135" s="29"/>
      <c r="TF135" s="29"/>
      <c r="TG135" s="29"/>
      <c r="TH135" s="29"/>
      <c r="TI135" s="29"/>
      <c r="TJ135" s="29"/>
      <c r="TK135" s="29"/>
      <c r="TL135" s="29"/>
      <c r="TM135" s="29"/>
      <c r="TN135" s="29"/>
      <c r="TO135" s="29"/>
      <c r="TP135" s="29"/>
      <c r="TQ135" s="29"/>
      <c r="TR135" s="29"/>
      <c r="TS135" s="29"/>
      <c r="TT135" s="29"/>
      <c r="TU135" s="29"/>
      <c r="TV135" s="29"/>
      <c r="TW135" s="29"/>
      <c r="TX135" s="29"/>
      <c r="TY135" s="29"/>
      <c r="TZ135" s="29"/>
      <c r="UA135" s="29"/>
      <c r="UB135" s="29"/>
      <c r="UC135" s="29"/>
      <c r="UD135" s="29"/>
      <c r="UE135" s="29"/>
      <c r="UF135" s="29"/>
      <c r="UG135" s="29"/>
      <c r="UH135" s="29"/>
      <c r="UI135" s="29"/>
      <c r="UJ135" s="29"/>
      <c r="UK135" s="29"/>
      <c r="UL135" s="29"/>
      <c r="UM135" s="29"/>
      <c r="UN135" s="29"/>
      <c r="UO135" s="29"/>
      <c r="UP135" s="29"/>
      <c r="UQ135" s="29"/>
      <c r="UR135" s="29"/>
      <c r="US135" s="29"/>
      <c r="UT135" s="29"/>
      <c r="UU135" s="29"/>
      <c r="UV135" s="29"/>
      <c r="UW135" s="29"/>
      <c r="UX135" s="29"/>
      <c r="UY135" s="29"/>
      <c r="UZ135" s="29"/>
      <c r="VA135" s="29"/>
      <c r="VB135" s="29"/>
      <c r="VC135" s="29"/>
      <c r="VD135" s="29"/>
      <c r="VE135" s="29"/>
      <c r="VF135" s="29"/>
      <c r="VG135" s="29"/>
      <c r="VH135" s="29"/>
      <c r="VI135" s="29"/>
      <c r="VJ135" s="29"/>
      <c r="VK135" s="29"/>
      <c r="VL135" s="29"/>
      <c r="VM135" s="29"/>
      <c r="VN135" s="29"/>
      <c r="VO135" s="29"/>
      <c r="VP135" s="29"/>
      <c r="VQ135" s="29"/>
      <c r="VR135" s="29"/>
      <c r="VS135" s="29"/>
      <c r="VT135" s="29"/>
      <c r="VU135" s="29"/>
      <c r="VV135" s="29"/>
      <c r="VW135" s="29"/>
      <c r="VX135" s="29"/>
      <c r="VY135" s="29"/>
      <c r="VZ135" s="29"/>
      <c r="WA135" s="29"/>
      <c r="WB135" s="29"/>
      <c r="WC135" s="29"/>
      <c r="WD135" s="29"/>
      <c r="WE135" s="29"/>
      <c r="WF135" s="29"/>
      <c r="WG135" s="29"/>
      <c r="WH135" s="29"/>
      <c r="WI135" s="29"/>
      <c r="WJ135" s="29"/>
      <c r="WK135" s="29"/>
      <c r="WL135" s="29"/>
      <c r="WM135" s="29"/>
      <c r="WN135" s="29"/>
      <c r="WO135" s="29"/>
      <c r="WP135" s="29"/>
      <c r="WQ135" s="29"/>
      <c r="WR135" s="29"/>
      <c r="WS135" s="29"/>
      <c r="WT135" s="29"/>
      <c r="WU135" s="29"/>
      <c r="WV135" s="29"/>
      <c r="WW135" s="29"/>
      <c r="WX135" s="29"/>
      <c r="WY135" s="29"/>
      <c r="WZ135" s="29"/>
      <c r="XA135" s="29"/>
      <c r="XB135" s="29"/>
      <c r="XC135" s="29"/>
      <c r="XD135" s="29"/>
      <c r="XE135" s="29"/>
      <c r="XF135" s="29"/>
      <c r="XG135" s="29"/>
      <c r="XH135" s="29"/>
      <c r="XI135" s="29"/>
      <c r="XJ135" s="29"/>
      <c r="XK135" s="29"/>
      <c r="XL135" s="29"/>
      <c r="XM135" s="29"/>
      <c r="XN135" s="29"/>
      <c r="XO135" s="29"/>
      <c r="XP135" s="29"/>
      <c r="XQ135" s="29"/>
      <c r="XR135" s="29"/>
      <c r="XS135" s="29"/>
      <c r="XT135" s="29"/>
      <c r="XU135" s="29"/>
      <c r="XV135" s="29"/>
      <c r="XW135" s="29"/>
      <c r="XX135" s="29"/>
      <c r="XY135" s="29"/>
      <c r="XZ135" s="29"/>
      <c r="YA135" s="29"/>
      <c r="YB135" s="29"/>
      <c r="YC135" s="29"/>
      <c r="YD135" s="29"/>
      <c r="YE135" s="29"/>
      <c r="YF135" s="29"/>
      <c r="YG135" s="29"/>
      <c r="YH135" s="29"/>
      <c r="YI135" s="29"/>
      <c r="YJ135" s="29"/>
      <c r="YK135" s="29"/>
      <c r="YL135" s="29"/>
      <c r="YM135" s="29"/>
      <c r="YN135" s="29"/>
      <c r="YO135" s="29"/>
      <c r="YP135" s="29"/>
      <c r="YQ135" s="29"/>
      <c r="YR135" s="29"/>
      <c r="YS135" s="29"/>
      <c r="YT135" s="29"/>
      <c r="YU135" s="29"/>
      <c r="YV135" s="29"/>
      <c r="YW135" s="29"/>
      <c r="YX135" s="29"/>
      <c r="YY135" s="29"/>
      <c r="YZ135" s="29"/>
      <c r="ZA135" s="29"/>
      <c r="ZB135" s="29"/>
      <c r="ZC135" s="29"/>
      <c r="ZD135" s="29"/>
      <c r="ZE135" s="29"/>
      <c r="ZF135" s="29"/>
      <c r="ZG135" s="29"/>
      <c r="ZH135" s="29"/>
      <c r="ZI135" s="29"/>
      <c r="ZJ135" s="29"/>
      <c r="ZK135" s="29"/>
      <c r="ZL135" s="29"/>
      <c r="ZM135" s="29"/>
      <c r="ZN135" s="29"/>
      <c r="ZO135" s="29"/>
      <c r="ZP135" s="29"/>
      <c r="ZQ135" s="29"/>
      <c r="ZR135" s="29"/>
      <c r="ZS135" s="29"/>
      <c r="ZT135" s="29"/>
      <c r="ZU135" s="29"/>
      <c r="ZV135" s="29"/>
      <c r="ZW135" s="29"/>
      <c r="ZX135" s="29"/>
      <c r="ZY135" s="29"/>
      <c r="ZZ135" s="29"/>
      <c r="AAA135" s="29"/>
      <c r="AAB135" s="29"/>
      <c r="AAC135" s="29"/>
      <c r="AAD135" s="29"/>
      <c r="AAE135" s="29"/>
      <c r="AAF135" s="29"/>
      <c r="AAG135" s="29"/>
      <c r="AAH135" s="29"/>
      <c r="AAI135" s="29"/>
      <c r="AAJ135" s="29"/>
      <c r="AAK135" s="29"/>
      <c r="AAL135" s="29"/>
      <c r="AAM135" s="29"/>
      <c r="AAN135" s="29"/>
      <c r="AAO135" s="29"/>
      <c r="AAP135" s="29"/>
      <c r="AAQ135" s="29"/>
      <c r="AAR135" s="29"/>
      <c r="AAS135" s="29"/>
      <c r="AAT135" s="29"/>
      <c r="AAU135" s="29"/>
      <c r="AAV135" s="29"/>
      <c r="AAW135" s="29"/>
      <c r="AAX135" s="29"/>
      <c r="AAY135" s="29"/>
      <c r="AAZ135" s="29"/>
      <c r="ABA135" s="29"/>
      <c r="ABB135" s="29"/>
      <c r="ABC135" s="29"/>
      <c r="ABD135" s="29"/>
      <c r="ABE135" s="29"/>
      <c r="ABF135" s="29"/>
      <c r="ABG135" s="29"/>
      <c r="ABH135" s="29"/>
      <c r="ABI135" s="29"/>
      <c r="ABJ135" s="29"/>
      <c r="ABK135" s="29"/>
      <c r="ABL135" s="29"/>
      <c r="ABM135" s="29"/>
      <c r="ABN135" s="29"/>
      <c r="ABO135" s="29"/>
      <c r="ABP135" s="29"/>
      <c r="ABQ135" s="29"/>
      <c r="ABR135" s="29"/>
      <c r="ABS135" s="29"/>
      <c r="ABT135" s="29"/>
      <c r="ABU135" s="29"/>
      <c r="ABV135" s="29"/>
      <c r="ABW135" s="29"/>
      <c r="ABX135" s="29"/>
      <c r="ABY135" s="29"/>
      <c r="ABZ135" s="29"/>
      <c r="ACA135" s="29"/>
      <c r="ACB135" s="29"/>
      <c r="ACC135" s="29"/>
      <c r="ACD135" s="29"/>
      <c r="ACE135" s="29"/>
      <c r="ACF135" s="29"/>
      <c r="ACG135" s="29"/>
      <c r="ACH135" s="29"/>
      <c r="ACI135" s="29"/>
      <c r="ACJ135" s="29"/>
      <c r="ACK135" s="29"/>
      <c r="ACL135" s="29"/>
      <c r="ACM135" s="29"/>
      <c r="ACN135" s="29"/>
      <c r="ACO135" s="29"/>
      <c r="ACP135" s="29"/>
      <c r="ACQ135" s="29"/>
      <c r="ACR135" s="29"/>
      <c r="ACS135" s="29"/>
      <c r="ACT135" s="29"/>
      <c r="ACU135" s="29"/>
      <c r="ACV135" s="29"/>
      <c r="ACW135" s="29"/>
      <c r="ACX135" s="29"/>
      <c r="ACY135" s="29"/>
      <c r="ACZ135" s="29"/>
      <c r="ADA135" s="29"/>
      <c r="ADB135" s="29"/>
      <c r="ADC135" s="29"/>
      <c r="ADD135" s="29"/>
      <c r="ADE135" s="29"/>
      <c r="ADF135" s="29"/>
      <c r="ADG135" s="29"/>
      <c r="ADH135" s="29"/>
      <c r="ADI135" s="29"/>
      <c r="ADJ135" s="29"/>
      <c r="ADK135" s="29"/>
      <c r="ADL135" s="29"/>
      <c r="ADM135" s="29"/>
      <c r="ADN135" s="29"/>
      <c r="ADO135" s="29"/>
      <c r="ADP135" s="29"/>
      <c r="ADQ135" s="29"/>
      <c r="ADR135" s="29"/>
      <c r="ADS135" s="29"/>
      <c r="ADT135" s="29"/>
      <c r="ADU135" s="29"/>
      <c r="ADV135" s="29"/>
      <c r="ADW135" s="29"/>
      <c r="ADX135" s="29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29"/>
      <c r="AEW135" s="29"/>
      <c r="AEX135" s="29"/>
      <c r="AEY135" s="29"/>
      <c r="AEZ135" s="29"/>
      <c r="AFA135" s="29"/>
      <c r="AFB135" s="29"/>
      <c r="AFC135" s="29"/>
      <c r="AFD135" s="29"/>
      <c r="AFE135" s="29"/>
      <c r="AFF135" s="29"/>
      <c r="AFG135" s="29"/>
      <c r="AFH135" s="29"/>
      <c r="AFI135" s="29"/>
      <c r="AFJ135" s="29"/>
      <c r="AFK135" s="29"/>
      <c r="AFL135" s="29"/>
      <c r="AFM135" s="29"/>
      <c r="AFN135" s="29"/>
      <c r="AFO135" s="29"/>
      <c r="AFP135" s="29"/>
      <c r="AFQ135" s="29"/>
      <c r="AFR135" s="29"/>
      <c r="AFS135" s="29"/>
      <c r="AFT135" s="29"/>
      <c r="AFU135" s="29"/>
      <c r="AFV135" s="29"/>
      <c r="AFW135" s="29"/>
      <c r="AFX135" s="29"/>
      <c r="AFY135" s="29"/>
      <c r="AFZ135" s="29"/>
      <c r="AGA135" s="29"/>
      <c r="AGB135" s="29"/>
      <c r="AGC135" s="29"/>
      <c r="AGD135" s="29"/>
      <c r="AGE135" s="29"/>
      <c r="AGF135" s="29"/>
      <c r="AGG135" s="29"/>
      <c r="AGH135" s="29"/>
      <c r="AGI135" s="29"/>
      <c r="AGJ135" s="29"/>
      <c r="AGK135" s="29"/>
      <c r="AGL135" s="29"/>
      <c r="AGM135" s="29"/>
      <c r="AGN135" s="29"/>
      <c r="AGO135" s="29"/>
      <c r="AGP135" s="29"/>
      <c r="AGQ135" s="29"/>
      <c r="AGR135" s="29"/>
      <c r="AGS135" s="29"/>
      <c r="AGT135" s="29"/>
      <c r="AGU135" s="29"/>
      <c r="AGV135" s="29"/>
      <c r="AGW135" s="29"/>
      <c r="AGX135" s="29"/>
      <c r="AGY135" s="29"/>
      <c r="AGZ135" s="29"/>
      <c r="AHA135" s="29"/>
      <c r="AHB135" s="29"/>
      <c r="AHC135" s="29"/>
      <c r="AHD135" s="29"/>
      <c r="AHE135" s="29"/>
      <c r="AHF135" s="29"/>
      <c r="AHG135" s="29"/>
      <c r="AHH135" s="29"/>
      <c r="AHI135" s="29"/>
      <c r="AHJ135" s="29"/>
      <c r="AHK135" s="29"/>
      <c r="AHL135" s="29"/>
      <c r="AHM135" s="29"/>
      <c r="AHN135" s="29"/>
      <c r="AHO135" s="29"/>
      <c r="AHP135" s="29"/>
      <c r="AHQ135" s="29"/>
      <c r="AHR135" s="29"/>
      <c r="AHS135" s="29"/>
      <c r="AHT135" s="29"/>
      <c r="AHU135" s="29"/>
      <c r="AHV135" s="29"/>
      <c r="AHW135" s="29"/>
      <c r="AHX135" s="29"/>
      <c r="AHY135" s="29"/>
      <c r="AHZ135" s="29"/>
      <c r="AIA135" s="29"/>
      <c r="AIB135" s="29"/>
      <c r="AIC135" s="29"/>
      <c r="AID135" s="29"/>
      <c r="AIE135" s="29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29"/>
      <c r="AIZ135" s="29"/>
      <c r="AJA135" s="29"/>
      <c r="AJB135" s="29"/>
      <c r="AJC135" s="29"/>
      <c r="AJD135" s="29"/>
      <c r="AJE135" s="29"/>
      <c r="AJF135" s="29"/>
      <c r="AJG135" s="29"/>
      <c r="AJH135" s="29"/>
      <c r="AJI135" s="29"/>
      <c r="AJJ135" s="29"/>
      <c r="AJK135" s="29"/>
      <c r="AJL135" s="29"/>
      <c r="AJM135" s="29"/>
      <c r="AJN135" s="29"/>
      <c r="AJO135" s="29"/>
      <c r="AJP135" s="29"/>
      <c r="AJQ135" s="29"/>
      <c r="AJR135" s="29"/>
      <c r="AJS135" s="29"/>
      <c r="AJT135" s="29"/>
      <c r="AJU135" s="29"/>
      <c r="AJV135" s="29"/>
      <c r="AJW135" s="29"/>
      <c r="AJX135" s="29"/>
      <c r="AJY135" s="29"/>
      <c r="AJZ135" s="29"/>
      <c r="AKA135" s="29"/>
      <c r="AKB135" s="29"/>
      <c r="AKC135" s="29"/>
      <c r="AKD135" s="29"/>
      <c r="AKE135" s="29"/>
      <c r="AKF135" s="29"/>
      <c r="AKG135" s="29"/>
      <c r="AKH135" s="29"/>
      <c r="AKI135" s="29"/>
      <c r="AKJ135" s="29"/>
      <c r="AKK135" s="29"/>
      <c r="AKL135" s="29"/>
      <c r="AKM135" s="29"/>
      <c r="AKN135" s="29"/>
      <c r="AKO135" s="29"/>
      <c r="AKP135" s="29"/>
      <c r="AKQ135" s="29"/>
      <c r="AKR135" s="29"/>
      <c r="AKS135" s="29"/>
      <c r="AKT135" s="29"/>
      <c r="AKU135" s="29"/>
      <c r="AKV135" s="29"/>
      <c r="AKW135" s="29"/>
      <c r="AKX135" s="29"/>
      <c r="AKY135" s="29"/>
      <c r="AKZ135" s="29"/>
      <c r="ALA135" s="29"/>
      <c r="ALB135" s="29"/>
      <c r="ALC135" s="29"/>
      <c r="ALD135" s="29"/>
      <c r="ALE135" s="29"/>
      <c r="ALF135" s="29"/>
      <c r="ALG135" s="29"/>
      <c r="ALH135" s="29"/>
      <c r="ALI135" s="29"/>
      <c r="ALJ135" s="29"/>
      <c r="ALK135" s="29"/>
      <c r="ALL135" s="29"/>
      <c r="ALM135" s="29"/>
      <c r="ALN135" s="29"/>
      <c r="ALO135" s="29"/>
      <c r="ALP135" s="29"/>
      <c r="ALQ135" s="29"/>
      <c r="ALR135" s="29"/>
      <c r="ALS135" s="29"/>
      <c r="ALT135" s="29"/>
      <c r="ALU135" s="29"/>
      <c r="ALV135" s="29"/>
      <c r="ALW135" s="29"/>
      <c r="ALX135" s="29"/>
      <c r="ALY135" s="29"/>
      <c r="ALZ135" s="29"/>
      <c r="AMA135" s="29"/>
      <c r="AMB135" s="29"/>
      <c r="AMC135" s="29"/>
      <c r="AMD135" s="29"/>
      <c r="AME135" s="29"/>
      <c r="AMF135" s="29"/>
      <c r="AMG135" s="29"/>
      <c r="AMH135" s="29"/>
      <c r="AMI135" s="29"/>
      <c r="AMJ135" s="29"/>
      <c r="AMK135" s="29"/>
    </row>
    <row r="136" spans="1:1025" s="30" customFormat="1">
      <c r="A136" s="43" t="s">
        <v>141</v>
      </c>
      <c r="B136" s="383" t="s">
        <v>117</v>
      </c>
      <c r="C136" s="383"/>
      <c r="D136" s="383"/>
      <c r="E136" s="383"/>
      <c r="F136" s="383"/>
      <c r="G136" s="164" t="s">
        <v>18</v>
      </c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>
      <c r="A137" s="231" t="s">
        <v>27</v>
      </c>
      <c r="B137" s="360" t="s">
        <v>142</v>
      </c>
      <c r="C137" s="360"/>
      <c r="D137" s="360"/>
      <c r="E137" s="360"/>
      <c r="F137" s="360"/>
      <c r="G137" s="234">
        <f>G129</f>
        <v>640.64999999999986</v>
      </c>
      <c r="H137" s="3"/>
    </row>
    <row r="138" spans="1:1025" s="21" customFormat="1" ht="15.75" customHeight="1">
      <c r="A138" s="231" t="s">
        <v>30</v>
      </c>
      <c r="B138" s="360" t="s">
        <v>132</v>
      </c>
      <c r="C138" s="360"/>
      <c r="D138" s="360"/>
      <c r="E138" s="360"/>
      <c r="F138" s="360"/>
      <c r="G138" s="91">
        <f>G133</f>
        <v>0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/>
      <c r="JT138" s="20"/>
      <c r="JU138" s="20"/>
      <c r="JV138" s="20"/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  <c r="LT138" s="20"/>
      <c r="LU138" s="20"/>
      <c r="LV138" s="20"/>
      <c r="LW138" s="20"/>
      <c r="LX138" s="20"/>
      <c r="LY138" s="20"/>
      <c r="LZ138" s="20"/>
      <c r="MA138" s="20"/>
      <c r="MB138" s="20"/>
      <c r="MC138" s="20"/>
      <c r="MD138" s="20"/>
      <c r="ME138" s="20"/>
      <c r="MF138" s="20"/>
      <c r="MG138" s="20"/>
      <c r="MH138" s="20"/>
      <c r="MI138" s="20"/>
      <c r="MJ138" s="20"/>
      <c r="MK138" s="20"/>
      <c r="ML138" s="20"/>
      <c r="MM138" s="20"/>
      <c r="MN138" s="20"/>
      <c r="MO138" s="20"/>
      <c r="MP138" s="20"/>
      <c r="MQ138" s="20"/>
      <c r="MR138" s="20"/>
      <c r="MS138" s="20"/>
      <c r="MT138" s="20"/>
      <c r="MU138" s="20"/>
      <c r="MV138" s="20"/>
      <c r="MW138" s="20"/>
      <c r="MX138" s="20"/>
      <c r="MY138" s="20"/>
      <c r="MZ138" s="20"/>
      <c r="NA138" s="20"/>
      <c r="NB138" s="20"/>
      <c r="NC138" s="20"/>
      <c r="ND138" s="20"/>
      <c r="NE138" s="20"/>
      <c r="NF138" s="20"/>
      <c r="NG138" s="20"/>
      <c r="NH138" s="20"/>
      <c r="NI138" s="20"/>
      <c r="NJ138" s="20"/>
      <c r="NK138" s="20"/>
      <c r="NL138" s="20"/>
      <c r="NM138" s="20"/>
      <c r="NN138" s="20"/>
      <c r="NO138" s="20"/>
      <c r="NP138" s="20"/>
      <c r="NQ138" s="20"/>
      <c r="NR138" s="20"/>
      <c r="NS138" s="20"/>
      <c r="NT138" s="20"/>
      <c r="NU138" s="20"/>
      <c r="NV138" s="20"/>
      <c r="NW138" s="20"/>
      <c r="NX138" s="20"/>
      <c r="NY138" s="20"/>
      <c r="NZ138" s="20"/>
      <c r="OA138" s="20"/>
      <c r="OB138" s="20"/>
      <c r="OC138" s="20"/>
      <c r="OD138" s="20"/>
      <c r="OE138" s="20"/>
      <c r="OF138" s="20"/>
      <c r="OG138" s="20"/>
      <c r="OH138" s="20"/>
      <c r="OI138" s="20"/>
      <c r="OJ138" s="20"/>
      <c r="OK138" s="20"/>
      <c r="OL138" s="20"/>
      <c r="OM138" s="20"/>
      <c r="ON138" s="20"/>
      <c r="OO138" s="20"/>
      <c r="OP138" s="20"/>
      <c r="OQ138" s="20"/>
      <c r="OR138" s="20"/>
      <c r="OS138" s="20"/>
      <c r="OT138" s="20"/>
      <c r="OU138" s="20"/>
      <c r="OV138" s="20"/>
      <c r="OW138" s="20"/>
      <c r="OX138" s="20"/>
      <c r="OY138" s="20"/>
      <c r="OZ138" s="20"/>
      <c r="PA138" s="20"/>
      <c r="PB138" s="20"/>
      <c r="PC138" s="20"/>
      <c r="PD138" s="20"/>
      <c r="PE138" s="20"/>
      <c r="PF138" s="20"/>
      <c r="PG138" s="20"/>
      <c r="PH138" s="20"/>
      <c r="PI138" s="20"/>
      <c r="PJ138" s="20"/>
      <c r="PK138" s="20"/>
      <c r="PL138" s="20"/>
      <c r="PM138" s="20"/>
      <c r="PN138" s="20"/>
      <c r="PO138" s="20"/>
      <c r="PP138" s="20"/>
      <c r="PQ138" s="20"/>
      <c r="PR138" s="20"/>
      <c r="PS138" s="20"/>
      <c r="PT138" s="20"/>
      <c r="PU138" s="20"/>
      <c r="PV138" s="20"/>
      <c r="PW138" s="20"/>
      <c r="PX138" s="20"/>
      <c r="PY138" s="20"/>
      <c r="PZ138" s="20"/>
      <c r="QA138" s="20"/>
      <c r="QB138" s="20"/>
      <c r="QC138" s="20"/>
      <c r="QD138" s="20"/>
      <c r="QE138" s="20"/>
      <c r="QF138" s="20"/>
      <c r="QG138" s="20"/>
      <c r="QH138" s="20"/>
      <c r="QI138" s="20"/>
      <c r="QJ138" s="20"/>
      <c r="QK138" s="20"/>
      <c r="QL138" s="20"/>
      <c r="QM138" s="20"/>
      <c r="QN138" s="20"/>
      <c r="QO138" s="20"/>
      <c r="QP138" s="20"/>
      <c r="QQ138" s="20"/>
      <c r="QR138" s="20"/>
      <c r="QS138" s="20"/>
      <c r="QT138" s="20"/>
      <c r="QU138" s="20"/>
      <c r="QV138" s="20"/>
      <c r="QW138" s="20"/>
      <c r="QX138" s="20"/>
      <c r="QY138" s="20"/>
      <c r="QZ138" s="20"/>
      <c r="RA138" s="20"/>
      <c r="RB138" s="20"/>
      <c r="RC138" s="20"/>
      <c r="RD138" s="20"/>
      <c r="RE138" s="20"/>
      <c r="RF138" s="20"/>
      <c r="RG138" s="20"/>
      <c r="RH138" s="20"/>
      <c r="RI138" s="20"/>
      <c r="RJ138" s="20"/>
      <c r="RK138" s="20"/>
      <c r="RL138" s="20"/>
      <c r="RM138" s="20"/>
      <c r="RN138" s="20"/>
      <c r="RO138" s="20"/>
      <c r="RP138" s="20"/>
      <c r="RQ138" s="20"/>
      <c r="RR138" s="20"/>
      <c r="RS138" s="20"/>
      <c r="RT138" s="20"/>
      <c r="RU138" s="20"/>
      <c r="RV138" s="20"/>
      <c r="RW138" s="20"/>
      <c r="RX138" s="20"/>
      <c r="RY138" s="20"/>
      <c r="RZ138" s="20"/>
      <c r="SA138" s="20"/>
      <c r="SB138" s="20"/>
      <c r="SC138" s="20"/>
      <c r="SD138" s="20"/>
      <c r="SE138" s="20"/>
      <c r="SF138" s="20"/>
      <c r="SG138" s="20"/>
      <c r="SH138" s="20"/>
      <c r="SI138" s="20"/>
      <c r="SJ138" s="20"/>
      <c r="SK138" s="20"/>
      <c r="SL138" s="20"/>
      <c r="SM138" s="20"/>
      <c r="SN138" s="20"/>
      <c r="SO138" s="20"/>
      <c r="SP138" s="20"/>
      <c r="SQ138" s="20"/>
      <c r="SR138" s="20"/>
      <c r="SS138" s="20"/>
      <c r="ST138" s="20"/>
      <c r="SU138" s="20"/>
      <c r="SV138" s="20"/>
      <c r="SW138" s="20"/>
      <c r="SX138" s="20"/>
      <c r="SY138" s="20"/>
      <c r="SZ138" s="20"/>
      <c r="TA138" s="20"/>
      <c r="TB138" s="20"/>
      <c r="TC138" s="20"/>
      <c r="TD138" s="20"/>
      <c r="TE138" s="20"/>
      <c r="TF138" s="20"/>
      <c r="TG138" s="20"/>
      <c r="TH138" s="20"/>
      <c r="TI138" s="20"/>
      <c r="TJ138" s="20"/>
      <c r="TK138" s="20"/>
      <c r="TL138" s="20"/>
      <c r="TM138" s="20"/>
      <c r="TN138" s="20"/>
      <c r="TO138" s="20"/>
      <c r="TP138" s="20"/>
      <c r="TQ138" s="20"/>
      <c r="TR138" s="20"/>
      <c r="TS138" s="20"/>
      <c r="TT138" s="20"/>
      <c r="TU138" s="20"/>
      <c r="TV138" s="20"/>
      <c r="TW138" s="20"/>
      <c r="TX138" s="20"/>
      <c r="TY138" s="20"/>
      <c r="TZ138" s="20"/>
      <c r="UA138" s="20"/>
      <c r="UB138" s="20"/>
      <c r="UC138" s="20"/>
      <c r="UD138" s="20"/>
      <c r="UE138" s="20"/>
      <c r="UF138" s="20"/>
      <c r="UG138" s="20"/>
      <c r="UH138" s="20"/>
      <c r="UI138" s="20"/>
      <c r="UJ138" s="20"/>
      <c r="UK138" s="20"/>
      <c r="UL138" s="20"/>
      <c r="UM138" s="20"/>
      <c r="UN138" s="20"/>
      <c r="UO138" s="20"/>
      <c r="UP138" s="20"/>
      <c r="UQ138" s="20"/>
      <c r="UR138" s="20"/>
      <c r="US138" s="20"/>
      <c r="UT138" s="20"/>
      <c r="UU138" s="20"/>
      <c r="UV138" s="20"/>
      <c r="UW138" s="20"/>
      <c r="UX138" s="20"/>
      <c r="UY138" s="20"/>
      <c r="UZ138" s="20"/>
      <c r="VA138" s="20"/>
      <c r="VB138" s="20"/>
      <c r="VC138" s="20"/>
      <c r="VD138" s="20"/>
      <c r="VE138" s="20"/>
      <c r="VF138" s="20"/>
      <c r="VG138" s="20"/>
      <c r="VH138" s="20"/>
      <c r="VI138" s="20"/>
      <c r="VJ138" s="20"/>
      <c r="VK138" s="20"/>
      <c r="VL138" s="20"/>
      <c r="VM138" s="20"/>
      <c r="VN138" s="20"/>
      <c r="VO138" s="20"/>
      <c r="VP138" s="20"/>
      <c r="VQ138" s="20"/>
      <c r="VR138" s="20"/>
      <c r="VS138" s="20"/>
      <c r="VT138" s="20"/>
      <c r="VU138" s="20"/>
      <c r="VV138" s="20"/>
      <c r="VW138" s="20"/>
      <c r="VX138" s="20"/>
      <c r="VY138" s="20"/>
      <c r="VZ138" s="20"/>
      <c r="WA138" s="20"/>
      <c r="WB138" s="20"/>
      <c r="WC138" s="20"/>
      <c r="WD138" s="20"/>
      <c r="WE138" s="20"/>
      <c r="WF138" s="20"/>
      <c r="WG138" s="20"/>
      <c r="WH138" s="20"/>
      <c r="WI138" s="20"/>
      <c r="WJ138" s="20"/>
      <c r="WK138" s="20"/>
      <c r="WL138" s="20"/>
      <c r="WM138" s="20"/>
      <c r="WN138" s="20"/>
      <c r="WO138" s="20"/>
      <c r="WP138" s="20"/>
      <c r="WQ138" s="20"/>
      <c r="WR138" s="20"/>
      <c r="WS138" s="20"/>
      <c r="WT138" s="20"/>
      <c r="WU138" s="20"/>
      <c r="WV138" s="20"/>
      <c r="WW138" s="20"/>
      <c r="WX138" s="20"/>
      <c r="WY138" s="20"/>
      <c r="WZ138" s="20"/>
      <c r="XA138" s="20"/>
      <c r="XB138" s="20"/>
      <c r="XC138" s="20"/>
      <c r="XD138" s="20"/>
      <c r="XE138" s="20"/>
      <c r="XF138" s="20"/>
      <c r="XG138" s="20"/>
      <c r="XH138" s="20"/>
      <c r="XI138" s="20"/>
      <c r="XJ138" s="20"/>
      <c r="XK138" s="20"/>
      <c r="XL138" s="20"/>
      <c r="XM138" s="20"/>
      <c r="XN138" s="20"/>
      <c r="XO138" s="20"/>
      <c r="XP138" s="20"/>
      <c r="XQ138" s="20"/>
      <c r="XR138" s="20"/>
      <c r="XS138" s="20"/>
      <c r="XT138" s="20"/>
      <c r="XU138" s="20"/>
      <c r="XV138" s="20"/>
      <c r="XW138" s="20"/>
      <c r="XX138" s="20"/>
      <c r="XY138" s="20"/>
      <c r="XZ138" s="20"/>
      <c r="YA138" s="20"/>
      <c r="YB138" s="20"/>
      <c r="YC138" s="20"/>
      <c r="YD138" s="20"/>
      <c r="YE138" s="20"/>
      <c r="YF138" s="20"/>
      <c r="YG138" s="20"/>
      <c r="YH138" s="20"/>
      <c r="YI138" s="20"/>
      <c r="YJ138" s="20"/>
      <c r="YK138" s="20"/>
      <c r="YL138" s="20"/>
      <c r="YM138" s="20"/>
      <c r="YN138" s="20"/>
      <c r="YO138" s="20"/>
      <c r="YP138" s="20"/>
      <c r="YQ138" s="20"/>
      <c r="YR138" s="20"/>
      <c r="YS138" s="20"/>
      <c r="YT138" s="20"/>
      <c r="YU138" s="20"/>
      <c r="YV138" s="20"/>
      <c r="YW138" s="20"/>
      <c r="YX138" s="20"/>
      <c r="YY138" s="20"/>
      <c r="YZ138" s="20"/>
      <c r="ZA138" s="20"/>
      <c r="ZB138" s="20"/>
      <c r="ZC138" s="20"/>
      <c r="ZD138" s="20"/>
      <c r="ZE138" s="20"/>
      <c r="ZF138" s="20"/>
      <c r="ZG138" s="20"/>
      <c r="ZH138" s="20"/>
      <c r="ZI138" s="20"/>
      <c r="ZJ138" s="20"/>
      <c r="ZK138" s="20"/>
      <c r="ZL138" s="20"/>
      <c r="ZM138" s="20"/>
      <c r="ZN138" s="20"/>
      <c r="ZO138" s="20"/>
      <c r="ZP138" s="20"/>
      <c r="ZQ138" s="20"/>
      <c r="ZR138" s="20"/>
      <c r="ZS138" s="20"/>
      <c r="ZT138" s="20"/>
      <c r="ZU138" s="20"/>
      <c r="ZV138" s="20"/>
      <c r="ZW138" s="20"/>
      <c r="ZX138" s="20"/>
      <c r="ZY138" s="20"/>
      <c r="ZZ138" s="20"/>
      <c r="AAA138" s="20"/>
      <c r="AAB138" s="20"/>
      <c r="AAC138" s="20"/>
      <c r="AAD138" s="20"/>
      <c r="AAE138" s="20"/>
      <c r="AAF138" s="20"/>
      <c r="AAG138" s="20"/>
      <c r="AAH138" s="20"/>
      <c r="AAI138" s="20"/>
      <c r="AAJ138" s="20"/>
      <c r="AAK138" s="20"/>
      <c r="AAL138" s="20"/>
      <c r="AAM138" s="20"/>
      <c r="AAN138" s="20"/>
      <c r="AAO138" s="20"/>
      <c r="AAP138" s="20"/>
      <c r="AAQ138" s="20"/>
      <c r="AAR138" s="20"/>
      <c r="AAS138" s="20"/>
      <c r="AAT138" s="20"/>
      <c r="AAU138" s="20"/>
      <c r="AAV138" s="20"/>
      <c r="AAW138" s="20"/>
      <c r="AAX138" s="20"/>
      <c r="AAY138" s="20"/>
      <c r="AAZ138" s="20"/>
      <c r="ABA138" s="20"/>
      <c r="ABB138" s="20"/>
      <c r="ABC138" s="20"/>
      <c r="ABD138" s="20"/>
      <c r="ABE138" s="20"/>
      <c r="ABF138" s="20"/>
      <c r="ABG138" s="20"/>
      <c r="ABH138" s="20"/>
      <c r="ABI138" s="20"/>
      <c r="ABJ138" s="20"/>
      <c r="ABK138" s="20"/>
      <c r="ABL138" s="20"/>
      <c r="ABM138" s="20"/>
      <c r="ABN138" s="20"/>
      <c r="ABO138" s="20"/>
      <c r="ABP138" s="20"/>
      <c r="ABQ138" s="20"/>
      <c r="ABR138" s="20"/>
      <c r="ABS138" s="20"/>
      <c r="ABT138" s="20"/>
      <c r="ABU138" s="20"/>
      <c r="ABV138" s="20"/>
      <c r="ABW138" s="20"/>
      <c r="ABX138" s="20"/>
      <c r="ABY138" s="20"/>
      <c r="ABZ138" s="20"/>
      <c r="ACA138" s="20"/>
      <c r="ACB138" s="20"/>
      <c r="ACC138" s="20"/>
      <c r="ACD138" s="20"/>
      <c r="ACE138" s="20"/>
      <c r="ACF138" s="20"/>
      <c r="ACG138" s="20"/>
      <c r="ACH138" s="20"/>
      <c r="ACI138" s="20"/>
      <c r="ACJ138" s="20"/>
      <c r="ACK138" s="20"/>
      <c r="ACL138" s="20"/>
      <c r="ACM138" s="20"/>
      <c r="ACN138" s="20"/>
      <c r="ACO138" s="20"/>
      <c r="ACP138" s="20"/>
      <c r="ACQ138" s="20"/>
      <c r="ACR138" s="20"/>
      <c r="ACS138" s="20"/>
      <c r="ACT138" s="20"/>
      <c r="ACU138" s="20"/>
      <c r="ACV138" s="20"/>
      <c r="ACW138" s="20"/>
      <c r="ACX138" s="20"/>
      <c r="ACY138" s="20"/>
      <c r="ACZ138" s="20"/>
      <c r="ADA138" s="20"/>
      <c r="ADB138" s="20"/>
      <c r="ADC138" s="20"/>
      <c r="ADD138" s="20"/>
      <c r="ADE138" s="20"/>
      <c r="ADF138" s="20"/>
      <c r="ADG138" s="20"/>
      <c r="ADH138" s="20"/>
      <c r="ADI138" s="20"/>
      <c r="ADJ138" s="20"/>
      <c r="ADK138" s="20"/>
      <c r="ADL138" s="20"/>
      <c r="ADM138" s="20"/>
      <c r="ADN138" s="20"/>
      <c r="ADO138" s="20"/>
      <c r="ADP138" s="20"/>
      <c r="ADQ138" s="20"/>
      <c r="ADR138" s="20"/>
      <c r="ADS138" s="20"/>
      <c r="ADT138" s="20"/>
      <c r="ADU138" s="20"/>
      <c r="ADV138" s="20"/>
      <c r="ADW138" s="20"/>
      <c r="ADX138" s="20"/>
      <c r="ADY138" s="20"/>
      <c r="ADZ138" s="20"/>
      <c r="AEA138" s="20"/>
      <c r="AEB138" s="20"/>
      <c r="AEC138" s="20"/>
      <c r="AED138" s="20"/>
      <c r="AEE138" s="20"/>
      <c r="AEF138" s="20"/>
      <c r="AEG138" s="20"/>
      <c r="AEH138" s="20"/>
      <c r="AEI138" s="20"/>
      <c r="AEJ138" s="20"/>
      <c r="AEK138" s="20"/>
      <c r="AEL138" s="20"/>
      <c r="AEM138" s="20"/>
      <c r="AEN138" s="20"/>
      <c r="AEO138" s="20"/>
      <c r="AEP138" s="20"/>
      <c r="AEQ138" s="20"/>
      <c r="AER138" s="20"/>
      <c r="AES138" s="20"/>
      <c r="AET138" s="20"/>
      <c r="AEU138" s="20"/>
      <c r="AEV138" s="20"/>
      <c r="AEW138" s="20"/>
      <c r="AEX138" s="20"/>
      <c r="AEY138" s="20"/>
      <c r="AEZ138" s="20"/>
      <c r="AFA138" s="20"/>
      <c r="AFB138" s="20"/>
      <c r="AFC138" s="20"/>
      <c r="AFD138" s="20"/>
      <c r="AFE138" s="20"/>
      <c r="AFF138" s="20"/>
      <c r="AFG138" s="20"/>
      <c r="AFH138" s="20"/>
      <c r="AFI138" s="20"/>
      <c r="AFJ138" s="20"/>
      <c r="AFK138" s="20"/>
      <c r="AFL138" s="20"/>
      <c r="AFM138" s="20"/>
      <c r="AFN138" s="20"/>
      <c r="AFO138" s="20"/>
      <c r="AFP138" s="20"/>
      <c r="AFQ138" s="20"/>
      <c r="AFR138" s="20"/>
      <c r="AFS138" s="20"/>
      <c r="AFT138" s="20"/>
      <c r="AFU138" s="20"/>
      <c r="AFV138" s="20"/>
      <c r="AFW138" s="20"/>
      <c r="AFX138" s="20"/>
      <c r="AFY138" s="20"/>
      <c r="AFZ138" s="20"/>
      <c r="AGA138" s="20"/>
      <c r="AGB138" s="20"/>
      <c r="AGC138" s="20"/>
      <c r="AGD138" s="20"/>
      <c r="AGE138" s="20"/>
      <c r="AGF138" s="20"/>
      <c r="AGG138" s="20"/>
      <c r="AGH138" s="20"/>
      <c r="AGI138" s="20"/>
      <c r="AGJ138" s="20"/>
      <c r="AGK138" s="20"/>
      <c r="AGL138" s="20"/>
      <c r="AGM138" s="20"/>
      <c r="AGN138" s="20"/>
      <c r="AGO138" s="20"/>
      <c r="AGP138" s="20"/>
      <c r="AGQ138" s="20"/>
      <c r="AGR138" s="20"/>
      <c r="AGS138" s="20"/>
      <c r="AGT138" s="20"/>
      <c r="AGU138" s="20"/>
      <c r="AGV138" s="20"/>
      <c r="AGW138" s="20"/>
      <c r="AGX138" s="20"/>
      <c r="AGY138" s="20"/>
      <c r="AGZ138" s="20"/>
      <c r="AHA138" s="20"/>
      <c r="AHB138" s="20"/>
      <c r="AHC138" s="20"/>
      <c r="AHD138" s="20"/>
      <c r="AHE138" s="20"/>
      <c r="AHF138" s="20"/>
      <c r="AHG138" s="20"/>
      <c r="AHH138" s="20"/>
      <c r="AHI138" s="20"/>
      <c r="AHJ138" s="20"/>
      <c r="AHK138" s="20"/>
      <c r="AHL138" s="20"/>
      <c r="AHM138" s="20"/>
      <c r="AHN138" s="20"/>
      <c r="AHO138" s="20"/>
      <c r="AHP138" s="20"/>
      <c r="AHQ138" s="20"/>
      <c r="AHR138" s="20"/>
      <c r="AHS138" s="20"/>
      <c r="AHT138" s="20"/>
      <c r="AHU138" s="20"/>
      <c r="AHV138" s="20"/>
      <c r="AHW138" s="20"/>
      <c r="AHX138" s="20"/>
      <c r="AHY138" s="20"/>
      <c r="AHZ138" s="20"/>
      <c r="AIA138" s="20"/>
      <c r="AIB138" s="20"/>
      <c r="AIC138" s="20"/>
      <c r="AID138" s="20"/>
      <c r="AIE138" s="20"/>
      <c r="AIF138" s="20"/>
      <c r="AIG138" s="20"/>
      <c r="AIH138" s="20"/>
      <c r="AII138" s="20"/>
      <c r="AIJ138" s="20"/>
      <c r="AIK138" s="20"/>
      <c r="AIL138" s="20"/>
      <c r="AIM138" s="20"/>
      <c r="AIN138" s="20"/>
      <c r="AIO138" s="20"/>
      <c r="AIP138" s="20"/>
      <c r="AIQ138" s="20"/>
      <c r="AIR138" s="20"/>
      <c r="AIS138" s="20"/>
      <c r="AIT138" s="20"/>
      <c r="AIU138" s="20"/>
      <c r="AIV138" s="20"/>
      <c r="AIW138" s="20"/>
      <c r="AIX138" s="20"/>
      <c r="AIY138" s="20"/>
      <c r="AIZ138" s="20"/>
      <c r="AJA138" s="20"/>
      <c r="AJB138" s="20"/>
      <c r="AJC138" s="20"/>
      <c r="AJD138" s="20"/>
      <c r="AJE138" s="20"/>
      <c r="AJF138" s="20"/>
      <c r="AJG138" s="20"/>
      <c r="AJH138" s="20"/>
      <c r="AJI138" s="20"/>
      <c r="AJJ138" s="20"/>
      <c r="AJK138" s="20"/>
      <c r="AJL138" s="20"/>
      <c r="AJM138" s="20"/>
      <c r="AJN138" s="20"/>
      <c r="AJO138" s="20"/>
      <c r="AJP138" s="20"/>
      <c r="AJQ138" s="20"/>
      <c r="AJR138" s="20"/>
      <c r="AJS138" s="20"/>
      <c r="AJT138" s="20"/>
      <c r="AJU138" s="20"/>
      <c r="AJV138" s="20"/>
      <c r="AJW138" s="20"/>
      <c r="AJX138" s="20"/>
      <c r="AJY138" s="20"/>
      <c r="AJZ138" s="20"/>
      <c r="AKA138" s="20"/>
      <c r="AKB138" s="20"/>
      <c r="AKC138" s="20"/>
      <c r="AKD138" s="20"/>
      <c r="AKE138" s="20"/>
      <c r="AKF138" s="20"/>
      <c r="AKG138" s="20"/>
      <c r="AKH138" s="20"/>
      <c r="AKI138" s="20"/>
      <c r="AKJ138" s="20"/>
      <c r="AKK138" s="20"/>
      <c r="AKL138" s="20"/>
      <c r="AKM138" s="20"/>
      <c r="AKN138" s="20"/>
      <c r="AKO138" s="20"/>
      <c r="AKP138" s="20"/>
      <c r="AKQ138" s="20"/>
      <c r="AKR138" s="20"/>
      <c r="AKS138" s="20"/>
      <c r="AKT138" s="20"/>
      <c r="AKU138" s="20"/>
      <c r="AKV138" s="20"/>
      <c r="AKW138" s="20"/>
      <c r="AKX138" s="20"/>
      <c r="AKY138" s="20"/>
      <c r="AKZ138" s="20"/>
      <c r="ALA138" s="20"/>
      <c r="ALB138" s="20"/>
      <c r="ALC138" s="20"/>
      <c r="ALD138" s="20"/>
      <c r="ALE138" s="20"/>
      <c r="ALF138" s="20"/>
      <c r="ALG138" s="20"/>
      <c r="ALH138" s="20"/>
      <c r="ALI138" s="20"/>
      <c r="ALJ138" s="20"/>
      <c r="ALK138" s="20"/>
      <c r="ALL138" s="20"/>
      <c r="ALM138" s="20"/>
      <c r="ALN138" s="20"/>
      <c r="ALO138" s="20"/>
      <c r="ALP138" s="20"/>
      <c r="ALQ138" s="20"/>
      <c r="ALR138" s="20"/>
      <c r="ALS138" s="20"/>
      <c r="ALT138" s="20"/>
      <c r="ALU138" s="20"/>
      <c r="ALV138" s="20"/>
      <c r="ALW138" s="20"/>
      <c r="ALX138" s="20"/>
      <c r="ALY138" s="20"/>
      <c r="ALZ138" s="20"/>
      <c r="AMA138" s="20"/>
      <c r="AMB138" s="20"/>
      <c r="AMC138" s="20"/>
      <c r="AMD138" s="20"/>
      <c r="AME138" s="20"/>
      <c r="AMF138" s="20"/>
      <c r="AMG138" s="20"/>
      <c r="AMH138" s="20"/>
      <c r="AMI138" s="20"/>
      <c r="AMJ138" s="20"/>
      <c r="AMK138" s="20"/>
    </row>
    <row r="139" spans="1:1025" ht="15.75" customHeight="1">
      <c r="A139" s="357" t="s">
        <v>143</v>
      </c>
      <c r="B139" s="357"/>
      <c r="C139" s="357"/>
      <c r="D139" s="357"/>
      <c r="E139" s="357"/>
      <c r="F139" s="357"/>
      <c r="G139" s="63">
        <f>SUM(G137:G138)</f>
        <v>640.64999999999986</v>
      </c>
      <c r="H139" s="3"/>
    </row>
    <row r="140" spans="1:1025" ht="27.75" customHeight="1">
      <c r="A140" s="123" t="s">
        <v>107</v>
      </c>
      <c r="B140" s="279" t="s">
        <v>243</v>
      </c>
      <c r="C140" s="279"/>
      <c r="D140" s="279"/>
      <c r="E140" s="279"/>
      <c r="F140" s="279"/>
      <c r="G140" s="279"/>
      <c r="H140" s="3"/>
    </row>
    <row r="141" spans="1:1025" s="31" customFormat="1">
      <c r="A141" s="215"/>
      <c r="B141" s="215"/>
      <c r="C141" s="215"/>
      <c r="D141" s="203"/>
      <c r="E141" s="204"/>
      <c r="F141" s="204"/>
      <c r="G141" s="204"/>
      <c r="H141" s="36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  <c r="FZ141" s="33"/>
      <c r="GA141" s="33"/>
      <c r="GB141" s="33"/>
      <c r="GC141" s="33"/>
      <c r="GD141" s="33"/>
      <c r="GE141" s="33"/>
      <c r="GF141" s="33"/>
      <c r="GG141" s="33"/>
      <c r="GH141" s="33"/>
      <c r="GI141" s="33"/>
      <c r="GJ141" s="33"/>
      <c r="GK141" s="33"/>
      <c r="GL141" s="33"/>
      <c r="GM141" s="33"/>
      <c r="GN141" s="33"/>
      <c r="GO141" s="33"/>
      <c r="GP141" s="33"/>
      <c r="GQ141" s="33"/>
      <c r="GR141" s="33"/>
      <c r="GS141" s="33"/>
      <c r="GT141" s="33"/>
      <c r="GU141" s="33"/>
      <c r="GV141" s="33"/>
      <c r="GW141" s="33"/>
      <c r="GX141" s="33"/>
      <c r="GY141" s="33"/>
      <c r="GZ141" s="33"/>
      <c r="HA141" s="33"/>
      <c r="HB141" s="33"/>
      <c r="HC141" s="33"/>
      <c r="HD141" s="33"/>
      <c r="HE141" s="33"/>
      <c r="HF141" s="33"/>
      <c r="HG141" s="33"/>
      <c r="HH141" s="33"/>
      <c r="HI141" s="33"/>
      <c r="HJ141" s="33"/>
      <c r="HK141" s="33"/>
      <c r="HL141" s="33"/>
      <c r="HM141" s="33"/>
      <c r="HN141" s="33"/>
      <c r="HO141" s="33"/>
      <c r="HP141" s="33"/>
      <c r="HQ141" s="33"/>
      <c r="HR141" s="33"/>
      <c r="HS141" s="33"/>
      <c r="HT141" s="33"/>
      <c r="HU141" s="33"/>
      <c r="HV141" s="33"/>
      <c r="HW141" s="33"/>
      <c r="HX141" s="33"/>
      <c r="HY141" s="33"/>
      <c r="HZ141" s="33"/>
      <c r="IA141" s="33"/>
      <c r="IB141" s="33"/>
      <c r="IC141" s="33"/>
      <c r="ID141" s="33"/>
      <c r="IE141" s="33"/>
      <c r="IF141" s="33"/>
      <c r="IG141" s="33"/>
      <c r="IH141" s="33"/>
      <c r="II141" s="33"/>
      <c r="IJ141" s="33"/>
      <c r="IK141" s="33"/>
      <c r="IL141" s="33"/>
      <c r="IM141" s="33"/>
      <c r="IN141" s="33"/>
      <c r="IO141" s="33"/>
      <c r="IP141" s="33"/>
      <c r="IQ141" s="33"/>
      <c r="IR141" s="33"/>
      <c r="IS141" s="33"/>
      <c r="IT141" s="33"/>
      <c r="IU141" s="33"/>
      <c r="IV141" s="33"/>
      <c r="IW141" s="33"/>
      <c r="IX141" s="33"/>
      <c r="IY141" s="33"/>
      <c r="IZ141" s="33"/>
      <c r="JA141" s="33"/>
      <c r="JB141" s="33"/>
      <c r="JC141" s="33"/>
      <c r="JD141" s="33"/>
      <c r="JE141" s="33"/>
      <c r="JF141" s="33"/>
      <c r="JG141" s="33"/>
      <c r="JH141" s="33"/>
      <c r="JI141" s="33"/>
      <c r="JJ141" s="33"/>
      <c r="JK141" s="33"/>
      <c r="JL141" s="33"/>
      <c r="JM141" s="33"/>
      <c r="JN141" s="33"/>
      <c r="JO141" s="33"/>
      <c r="JP141" s="33"/>
      <c r="JQ141" s="33"/>
      <c r="JR141" s="33"/>
      <c r="JS141" s="33"/>
      <c r="JT141" s="33"/>
      <c r="JU141" s="33"/>
      <c r="JV141" s="33"/>
      <c r="JW141" s="33"/>
      <c r="JX141" s="33"/>
      <c r="JY141" s="33"/>
      <c r="JZ141" s="33"/>
      <c r="KA141" s="33"/>
      <c r="KB141" s="33"/>
      <c r="KC141" s="33"/>
      <c r="KD141" s="33"/>
      <c r="KE141" s="33"/>
      <c r="KF141" s="33"/>
      <c r="KG141" s="33"/>
      <c r="KH141" s="33"/>
      <c r="KI141" s="33"/>
      <c r="KJ141" s="33"/>
      <c r="KK141" s="33"/>
      <c r="KL141" s="33"/>
      <c r="KM141" s="33"/>
      <c r="KN141" s="33"/>
      <c r="KO141" s="33"/>
      <c r="KP141" s="33"/>
      <c r="KQ141" s="33"/>
      <c r="KR141" s="33"/>
      <c r="KS141" s="33"/>
      <c r="KT141" s="33"/>
      <c r="KU141" s="33"/>
      <c r="KV141" s="33"/>
      <c r="KW141" s="33"/>
      <c r="KX141" s="33"/>
      <c r="KY141" s="33"/>
      <c r="KZ141" s="33"/>
      <c r="LA141" s="33"/>
      <c r="LB141" s="33"/>
      <c r="LC141" s="33"/>
      <c r="LD141" s="33"/>
      <c r="LE141" s="33"/>
      <c r="LF141" s="33"/>
      <c r="LG141" s="33"/>
      <c r="LH141" s="33"/>
      <c r="LI141" s="33"/>
      <c r="LJ141" s="33"/>
      <c r="LK141" s="33"/>
      <c r="LL141" s="33"/>
      <c r="LM141" s="33"/>
      <c r="LN141" s="33"/>
      <c r="LO141" s="33"/>
      <c r="LP141" s="33"/>
      <c r="LQ141" s="33"/>
      <c r="LR141" s="33"/>
      <c r="LS141" s="33"/>
      <c r="LT141" s="33"/>
      <c r="LU141" s="33"/>
      <c r="LV141" s="33"/>
      <c r="LW141" s="33"/>
      <c r="LX141" s="33"/>
      <c r="LY141" s="33"/>
      <c r="LZ141" s="33"/>
      <c r="MA141" s="33"/>
      <c r="MB141" s="33"/>
      <c r="MC141" s="33"/>
      <c r="MD141" s="33"/>
      <c r="ME141" s="33"/>
      <c r="MF141" s="33"/>
      <c r="MG141" s="33"/>
      <c r="MH141" s="33"/>
      <c r="MI141" s="33"/>
      <c r="MJ141" s="33"/>
      <c r="MK141" s="33"/>
      <c r="ML141" s="33"/>
      <c r="MM141" s="33"/>
      <c r="MN141" s="33"/>
      <c r="MO141" s="33"/>
      <c r="MP141" s="33"/>
      <c r="MQ141" s="33"/>
      <c r="MR141" s="33"/>
      <c r="MS141" s="33"/>
      <c r="MT141" s="33"/>
      <c r="MU141" s="33"/>
      <c r="MV141" s="33"/>
      <c r="MW141" s="33"/>
      <c r="MX141" s="33"/>
      <c r="MY141" s="33"/>
      <c r="MZ141" s="33"/>
      <c r="NA141" s="33"/>
      <c r="NB141" s="33"/>
      <c r="NC141" s="33"/>
      <c r="ND141" s="33"/>
      <c r="NE141" s="33"/>
      <c r="NF141" s="33"/>
      <c r="NG141" s="33"/>
      <c r="NH141" s="33"/>
      <c r="NI141" s="33"/>
      <c r="NJ141" s="33"/>
      <c r="NK141" s="33"/>
      <c r="NL141" s="33"/>
      <c r="NM141" s="33"/>
      <c r="NN141" s="33"/>
      <c r="NO141" s="33"/>
      <c r="NP141" s="33"/>
      <c r="NQ141" s="33"/>
      <c r="NR141" s="33"/>
      <c r="NS141" s="33"/>
      <c r="NT141" s="33"/>
      <c r="NU141" s="33"/>
      <c r="NV141" s="33"/>
      <c r="NW141" s="33"/>
      <c r="NX141" s="33"/>
      <c r="NY141" s="33"/>
      <c r="NZ141" s="33"/>
      <c r="OA141" s="33"/>
      <c r="OB141" s="33"/>
      <c r="OC141" s="33"/>
      <c r="OD141" s="33"/>
      <c r="OE141" s="33"/>
      <c r="OF141" s="33"/>
      <c r="OG141" s="33"/>
      <c r="OH141" s="33"/>
      <c r="OI141" s="33"/>
      <c r="OJ141" s="33"/>
      <c r="OK141" s="33"/>
      <c r="OL141" s="33"/>
      <c r="OM141" s="33"/>
      <c r="ON141" s="33"/>
      <c r="OO141" s="33"/>
      <c r="OP141" s="33"/>
      <c r="OQ141" s="33"/>
      <c r="OR141" s="33"/>
      <c r="OS141" s="33"/>
      <c r="OT141" s="33"/>
      <c r="OU141" s="33"/>
      <c r="OV141" s="33"/>
      <c r="OW141" s="33"/>
      <c r="OX141" s="33"/>
      <c r="OY141" s="33"/>
      <c r="OZ141" s="33"/>
      <c r="PA141" s="33"/>
      <c r="PB141" s="33"/>
      <c r="PC141" s="33"/>
      <c r="PD141" s="33"/>
      <c r="PE141" s="33"/>
      <c r="PF141" s="33"/>
      <c r="PG141" s="33"/>
      <c r="PH141" s="33"/>
      <c r="PI141" s="33"/>
      <c r="PJ141" s="33"/>
      <c r="PK141" s="33"/>
      <c r="PL141" s="33"/>
      <c r="PM141" s="33"/>
      <c r="PN141" s="33"/>
      <c r="PO141" s="33"/>
      <c r="PP141" s="33"/>
      <c r="PQ141" s="33"/>
      <c r="PR141" s="33"/>
      <c r="PS141" s="33"/>
      <c r="PT141" s="33"/>
      <c r="PU141" s="33"/>
      <c r="PV141" s="33"/>
      <c r="PW141" s="33"/>
      <c r="PX141" s="33"/>
      <c r="PY141" s="33"/>
      <c r="PZ141" s="33"/>
      <c r="QA141" s="33"/>
      <c r="QB141" s="33"/>
      <c r="QC141" s="33"/>
      <c r="QD141" s="33"/>
      <c r="QE141" s="33"/>
      <c r="QF141" s="33"/>
      <c r="QG141" s="33"/>
      <c r="QH141" s="33"/>
      <c r="QI141" s="33"/>
      <c r="QJ141" s="33"/>
      <c r="QK141" s="33"/>
      <c r="QL141" s="33"/>
      <c r="QM141" s="33"/>
      <c r="QN141" s="33"/>
      <c r="QO141" s="33"/>
      <c r="QP141" s="33"/>
      <c r="QQ141" s="33"/>
      <c r="QR141" s="33"/>
      <c r="QS141" s="33"/>
      <c r="QT141" s="33"/>
      <c r="QU141" s="33"/>
      <c r="QV141" s="33"/>
      <c r="QW141" s="33"/>
      <c r="QX141" s="33"/>
      <c r="QY141" s="33"/>
      <c r="QZ141" s="33"/>
      <c r="RA141" s="33"/>
      <c r="RB141" s="33"/>
      <c r="RC141" s="33"/>
      <c r="RD141" s="33"/>
      <c r="RE141" s="33"/>
      <c r="RF141" s="33"/>
      <c r="RG141" s="33"/>
      <c r="RH141" s="33"/>
      <c r="RI141" s="33"/>
      <c r="RJ141" s="33"/>
      <c r="RK141" s="33"/>
      <c r="RL141" s="33"/>
      <c r="RM141" s="33"/>
      <c r="RN141" s="33"/>
      <c r="RO141" s="33"/>
      <c r="RP141" s="33"/>
      <c r="RQ141" s="33"/>
      <c r="RR141" s="33"/>
      <c r="RS141" s="33"/>
      <c r="RT141" s="33"/>
      <c r="RU141" s="33"/>
      <c r="RV141" s="33"/>
      <c r="RW141" s="33"/>
      <c r="RX141" s="33"/>
      <c r="RY141" s="33"/>
      <c r="RZ141" s="33"/>
      <c r="SA141" s="33"/>
      <c r="SB141" s="33"/>
      <c r="SC141" s="33"/>
      <c r="SD141" s="33"/>
      <c r="SE141" s="33"/>
      <c r="SF141" s="33"/>
      <c r="SG141" s="33"/>
      <c r="SH141" s="33"/>
      <c r="SI141" s="33"/>
      <c r="SJ141" s="33"/>
      <c r="SK141" s="33"/>
      <c r="SL141" s="33"/>
      <c r="SM141" s="33"/>
      <c r="SN141" s="33"/>
      <c r="SO141" s="33"/>
      <c r="SP141" s="33"/>
      <c r="SQ141" s="33"/>
      <c r="SR141" s="33"/>
      <c r="SS141" s="33"/>
      <c r="ST141" s="33"/>
      <c r="SU141" s="33"/>
      <c r="SV141" s="33"/>
      <c r="SW141" s="33"/>
      <c r="SX141" s="33"/>
      <c r="SY141" s="33"/>
      <c r="SZ141" s="33"/>
      <c r="TA141" s="33"/>
      <c r="TB141" s="33"/>
      <c r="TC141" s="33"/>
      <c r="TD141" s="33"/>
      <c r="TE141" s="33"/>
      <c r="TF141" s="33"/>
      <c r="TG141" s="33"/>
      <c r="TH141" s="33"/>
      <c r="TI141" s="33"/>
      <c r="TJ141" s="33"/>
      <c r="TK141" s="33"/>
      <c r="TL141" s="33"/>
      <c r="TM141" s="33"/>
      <c r="TN141" s="33"/>
      <c r="TO141" s="33"/>
      <c r="TP141" s="33"/>
      <c r="TQ141" s="33"/>
      <c r="TR141" s="33"/>
      <c r="TS141" s="33"/>
      <c r="TT141" s="33"/>
      <c r="TU141" s="33"/>
      <c r="TV141" s="33"/>
      <c r="TW141" s="33"/>
      <c r="TX141" s="33"/>
      <c r="TY141" s="33"/>
      <c r="TZ141" s="33"/>
      <c r="UA141" s="33"/>
      <c r="UB141" s="33"/>
      <c r="UC141" s="33"/>
      <c r="UD141" s="33"/>
      <c r="UE141" s="33"/>
      <c r="UF141" s="33"/>
      <c r="UG141" s="33"/>
      <c r="UH141" s="33"/>
      <c r="UI141" s="33"/>
      <c r="UJ141" s="33"/>
      <c r="UK141" s="33"/>
      <c r="UL141" s="33"/>
      <c r="UM141" s="33"/>
      <c r="UN141" s="33"/>
      <c r="UO141" s="33"/>
      <c r="UP141" s="33"/>
      <c r="UQ141" s="33"/>
      <c r="UR141" s="33"/>
      <c r="US141" s="33"/>
      <c r="UT141" s="33"/>
      <c r="UU141" s="33"/>
      <c r="UV141" s="33"/>
      <c r="UW141" s="33"/>
      <c r="UX141" s="33"/>
      <c r="UY141" s="33"/>
      <c r="UZ141" s="33"/>
      <c r="VA141" s="33"/>
      <c r="VB141" s="33"/>
      <c r="VC141" s="33"/>
      <c r="VD141" s="33"/>
      <c r="VE141" s="33"/>
      <c r="VF141" s="33"/>
      <c r="VG141" s="33"/>
      <c r="VH141" s="33"/>
      <c r="VI141" s="33"/>
      <c r="VJ141" s="33"/>
      <c r="VK141" s="33"/>
      <c r="VL141" s="33"/>
      <c r="VM141" s="33"/>
      <c r="VN141" s="33"/>
      <c r="VO141" s="33"/>
      <c r="VP141" s="33"/>
      <c r="VQ141" s="33"/>
      <c r="VR141" s="33"/>
      <c r="VS141" s="33"/>
      <c r="VT141" s="33"/>
      <c r="VU141" s="33"/>
      <c r="VV141" s="33"/>
      <c r="VW141" s="33"/>
      <c r="VX141" s="33"/>
      <c r="VY141" s="33"/>
      <c r="VZ141" s="33"/>
      <c r="WA141" s="33"/>
      <c r="WB141" s="33"/>
      <c r="WC141" s="33"/>
      <c r="WD141" s="33"/>
      <c r="WE141" s="33"/>
      <c r="WF141" s="33"/>
      <c r="WG141" s="33"/>
      <c r="WH141" s="33"/>
      <c r="WI141" s="33"/>
      <c r="WJ141" s="33"/>
      <c r="WK141" s="33"/>
      <c r="WL141" s="33"/>
      <c r="WM141" s="33"/>
      <c r="WN141" s="33"/>
      <c r="WO141" s="33"/>
      <c r="WP141" s="33"/>
      <c r="WQ141" s="33"/>
      <c r="WR141" s="33"/>
      <c r="WS141" s="33"/>
      <c r="WT141" s="33"/>
      <c r="WU141" s="33"/>
      <c r="WV141" s="33"/>
      <c r="WW141" s="33"/>
      <c r="WX141" s="33"/>
      <c r="WY141" s="33"/>
      <c r="WZ141" s="33"/>
      <c r="XA141" s="33"/>
      <c r="XB141" s="33"/>
      <c r="XC141" s="33"/>
      <c r="XD141" s="33"/>
      <c r="XE141" s="33"/>
      <c r="XF141" s="33"/>
      <c r="XG141" s="33"/>
      <c r="XH141" s="33"/>
      <c r="XI141" s="33"/>
      <c r="XJ141" s="33"/>
      <c r="XK141" s="33"/>
      <c r="XL141" s="33"/>
      <c r="XM141" s="33"/>
      <c r="XN141" s="33"/>
      <c r="XO141" s="33"/>
      <c r="XP141" s="33"/>
      <c r="XQ141" s="33"/>
      <c r="XR141" s="33"/>
      <c r="XS141" s="33"/>
      <c r="XT141" s="33"/>
      <c r="XU141" s="33"/>
      <c r="XV141" s="33"/>
      <c r="XW141" s="33"/>
      <c r="XX141" s="33"/>
      <c r="XY141" s="33"/>
      <c r="XZ141" s="33"/>
      <c r="YA141" s="33"/>
      <c r="YB141" s="33"/>
      <c r="YC141" s="33"/>
      <c r="YD141" s="33"/>
      <c r="YE141" s="33"/>
      <c r="YF141" s="33"/>
      <c r="YG141" s="33"/>
      <c r="YH141" s="33"/>
      <c r="YI141" s="33"/>
      <c r="YJ141" s="33"/>
      <c r="YK141" s="33"/>
      <c r="YL141" s="33"/>
      <c r="YM141" s="33"/>
      <c r="YN141" s="33"/>
      <c r="YO141" s="33"/>
      <c r="YP141" s="33"/>
      <c r="YQ141" s="33"/>
      <c r="YR141" s="33"/>
      <c r="YS141" s="33"/>
      <c r="YT141" s="33"/>
      <c r="YU141" s="33"/>
      <c r="YV141" s="33"/>
      <c r="YW141" s="33"/>
      <c r="YX141" s="33"/>
      <c r="YY141" s="33"/>
      <c r="YZ141" s="33"/>
      <c r="ZA141" s="33"/>
      <c r="ZB141" s="33"/>
      <c r="ZC141" s="33"/>
      <c r="ZD141" s="33"/>
      <c r="ZE141" s="33"/>
      <c r="ZF141" s="33"/>
      <c r="ZG141" s="33"/>
      <c r="ZH141" s="33"/>
      <c r="ZI141" s="33"/>
      <c r="ZJ141" s="33"/>
      <c r="ZK141" s="33"/>
      <c r="ZL141" s="33"/>
      <c r="ZM141" s="33"/>
      <c r="ZN141" s="33"/>
      <c r="ZO141" s="33"/>
      <c r="ZP141" s="33"/>
      <c r="ZQ141" s="33"/>
      <c r="ZR141" s="33"/>
      <c r="ZS141" s="33"/>
      <c r="ZT141" s="33"/>
      <c r="ZU141" s="33"/>
      <c r="ZV141" s="33"/>
      <c r="ZW141" s="33"/>
      <c r="ZX141" s="33"/>
      <c r="ZY141" s="33"/>
      <c r="ZZ141" s="33"/>
      <c r="AAA141" s="33"/>
      <c r="AAB141" s="33"/>
      <c r="AAC141" s="33"/>
      <c r="AAD141" s="33"/>
      <c r="AAE141" s="33"/>
      <c r="AAF141" s="33"/>
      <c r="AAG141" s="33"/>
      <c r="AAH141" s="33"/>
      <c r="AAI141" s="33"/>
      <c r="AAJ141" s="33"/>
      <c r="AAK141" s="33"/>
      <c r="AAL141" s="33"/>
      <c r="AAM141" s="33"/>
      <c r="AAN141" s="33"/>
      <c r="AAO141" s="33"/>
      <c r="AAP141" s="33"/>
      <c r="AAQ141" s="33"/>
      <c r="AAR141" s="33"/>
      <c r="AAS141" s="33"/>
      <c r="AAT141" s="33"/>
      <c r="AAU141" s="33"/>
      <c r="AAV141" s="33"/>
      <c r="AAW141" s="33"/>
      <c r="AAX141" s="33"/>
      <c r="AAY141" s="33"/>
      <c r="AAZ141" s="33"/>
      <c r="ABA141" s="33"/>
      <c r="ABB141" s="33"/>
      <c r="ABC141" s="33"/>
      <c r="ABD141" s="33"/>
      <c r="ABE141" s="33"/>
      <c r="ABF141" s="33"/>
      <c r="ABG141" s="33"/>
      <c r="ABH141" s="33"/>
      <c r="ABI141" s="33"/>
      <c r="ABJ141" s="33"/>
      <c r="ABK141" s="33"/>
      <c r="ABL141" s="33"/>
      <c r="ABM141" s="33"/>
      <c r="ABN141" s="33"/>
      <c r="ABO141" s="33"/>
      <c r="ABP141" s="33"/>
      <c r="ABQ141" s="33"/>
      <c r="ABR141" s="33"/>
      <c r="ABS141" s="33"/>
      <c r="ABT141" s="33"/>
      <c r="ABU141" s="33"/>
      <c r="ABV141" s="33"/>
      <c r="ABW141" s="33"/>
      <c r="ABX141" s="33"/>
      <c r="ABY141" s="33"/>
      <c r="ABZ141" s="33"/>
      <c r="ACA141" s="33"/>
      <c r="ACB141" s="33"/>
      <c r="ACC141" s="33"/>
      <c r="ACD141" s="33"/>
      <c r="ACE141" s="33"/>
      <c r="ACF141" s="33"/>
      <c r="ACG141" s="33"/>
      <c r="ACH141" s="33"/>
      <c r="ACI141" s="33"/>
      <c r="ACJ141" s="33"/>
      <c r="ACK141" s="33"/>
      <c r="ACL141" s="33"/>
      <c r="ACM141" s="33"/>
      <c r="ACN141" s="33"/>
      <c r="ACO141" s="33"/>
      <c r="ACP141" s="33"/>
      <c r="ACQ141" s="33"/>
      <c r="ACR141" s="33"/>
      <c r="ACS141" s="33"/>
      <c r="ACT141" s="33"/>
      <c r="ACU141" s="33"/>
      <c r="ACV141" s="33"/>
      <c r="ACW141" s="33"/>
      <c r="ACX141" s="33"/>
      <c r="ACY141" s="33"/>
      <c r="ACZ141" s="33"/>
      <c r="ADA141" s="33"/>
      <c r="ADB141" s="33"/>
      <c r="ADC141" s="33"/>
      <c r="ADD141" s="33"/>
      <c r="ADE141" s="33"/>
      <c r="ADF141" s="33"/>
      <c r="ADG141" s="33"/>
      <c r="ADH141" s="33"/>
      <c r="ADI141" s="33"/>
      <c r="ADJ141" s="33"/>
      <c r="ADK141" s="33"/>
      <c r="ADL141" s="33"/>
      <c r="ADM141" s="33"/>
      <c r="ADN141" s="33"/>
      <c r="ADO141" s="33"/>
      <c r="ADP141" s="33"/>
      <c r="ADQ141" s="33"/>
      <c r="ADR141" s="33"/>
      <c r="ADS141" s="33"/>
      <c r="ADT141" s="33"/>
      <c r="ADU141" s="33"/>
      <c r="ADV141" s="33"/>
      <c r="ADW141" s="33"/>
      <c r="ADX141" s="33"/>
      <c r="ADY141" s="33"/>
      <c r="ADZ141" s="33"/>
      <c r="AEA141" s="33"/>
      <c r="AEB141" s="33"/>
      <c r="AEC141" s="33"/>
      <c r="AED141" s="33"/>
      <c r="AEE141" s="33"/>
      <c r="AEF141" s="33"/>
      <c r="AEG141" s="33"/>
      <c r="AEH141" s="33"/>
      <c r="AEI141" s="33"/>
      <c r="AEJ141" s="33"/>
      <c r="AEK141" s="33"/>
      <c r="AEL141" s="33"/>
      <c r="AEM141" s="33"/>
      <c r="AEN141" s="33"/>
      <c r="AEO141" s="33"/>
      <c r="AEP141" s="33"/>
      <c r="AEQ141" s="33"/>
      <c r="AER141" s="33"/>
      <c r="AES141" s="33"/>
      <c r="AET141" s="33"/>
      <c r="AEU141" s="33"/>
      <c r="AEV141" s="33"/>
      <c r="AEW141" s="33"/>
      <c r="AEX141" s="33"/>
      <c r="AEY141" s="33"/>
      <c r="AEZ141" s="33"/>
      <c r="AFA141" s="33"/>
      <c r="AFB141" s="33"/>
      <c r="AFC141" s="33"/>
      <c r="AFD141" s="33"/>
      <c r="AFE141" s="33"/>
      <c r="AFF141" s="33"/>
      <c r="AFG141" s="33"/>
      <c r="AFH141" s="33"/>
      <c r="AFI141" s="33"/>
      <c r="AFJ141" s="33"/>
      <c r="AFK141" s="33"/>
      <c r="AFL141" s="33"/>
      <c r="AFM141" s="33"/>
      <c r="AFN141" s="33"/>
      <c r="AFO141" s="33"/>
      <c r="AFP141" s="33"/>
      <c r="AFQ141" s="33"/>
      <c r="AFR141" s="33"/>
      <c r="AFS141" s="33"/>
      <c r="AFT141" s="33"/>
      <c r="AFU141" s="33"/>
      <c r="AFV141" s="33"/>
      <c r="AFW141" s="33"/>
      <c r="AFX141" s="33"/>
      <c r="AFY141" s="33"/>
      <c r="AFZ141" s="33"/>
      <c r="AGA141" s="33"/>
      <c r="AGB141" s="33"/>
      <c r="AGC141" s="33"/>
      <c r="AGD141" s="33"/>
      <c r="AGE141" s="33"/>
      <c r="AGF141" s="33"/>
      <c r="AGG141" s="33"/>
      <c r="AGH141" s="33"/>
      <c r="AGI141" s="33"/>
      <c r="AGJ141" s="33"/>
      <c r="AGK141" s="33"/>
      <c r="AGL141" s="33"/>
      <c r="AGM141" s="33"/>
      <c r="AGN141" s="33"/>
      <c r="AGO141" s="33"/>
      <c r="AGP141" s="33"/>
      <c r="AGQ141" s="33"/>
      <c r="AGR141" s="33"/>
      <c r="AGS141" s="33"/>
      <c r="AGT141" s="33"/>
      <c r="AGU141" s="33"/>
      <c r="AGV141" s="33"/>
      <c r="AGW141" s="33"/>
      <c r="AGX141" s="33"/>
      <c r="AGY141" s="33"/>
      <c r="AGZ141" s="33"/>
      <c r="AHA141" s="33"/>
      <c r="AHB141" s="33"/>
      <c r="AHC141" s="33"/>
      <c r="AHD141" s="33"/>
      <c r="AHE141" s="33"/>
      <c r="AHF141" s="33"/>
      <c r="AHG141" s="33"/>
      <c r="AHH141" s="33"/>
      <c r="AHI141" s="33"/>
      <c r="AHJ141" s="33"/>
      <c r="AHK141" s="33"/>
      <c r="AHL141" s="33"/>
      <c r="AHM141" s="33"/>
      <c r="AHN141" s="33"/>
      <c r="AHO141" s="33"/>
      <c r="AHP141" s="33"/>
      <c r="AHQ141" s="33"/>
      <c r="AHR141" s="33"/>
      <c r="AHS141" s="33"/>
      <c r="AHT141" s="33"/>
      <c r="AHU141" s="33"/>
      <c r="AHV141" s="33"/>
      <c r="AHW141" s="33"/>
      <c r="AHX141" s="33"/>
      <c r="AHY141" s="33"/>
      <c r="AHZ141" s="33"/>
      <c r="AIA141" s="33"/>
      <c r="AIB141" s="33"/>
      <c r="AIC141" s="33"/>
      <c r="AID141" s="33"/>
      <c r="AIE141" s="33"/>
      <c r="AIF141" s="33"/>
      <c r="AIG141" s="33"/>
      <c r="AIH141" s="33"/>
      <c r="AII141" s="33"/>
      <c r="AIJ141" s="33"/>
      <c r="AIK141" s="33"/>
      <c r="AIL141" s="33"/>
      <c r="AIM141" s="33"/>
      <c r="AIN141" s="33"/>
      <c r="AIO141" s="33"/>
      <c r="AIP141" s="33"/>
      <c r="AIQ141" s="33"/>
      <c r="AIR141" s="33"/>
      <c r="AIS141" s="33"/>
      <c r="AIT141" s="33"/>
      <c r="AIU141" s="33"/>
      <c r="AIV141" s="33"/>
      <c r="AIW141" s="33"/>
      <c r="AIX141" s="33"/>
      <c r="AIY141" s="33"/>
      <c r="AIZ141" s="33"/>
      <c r="AJA141" s="33"/>
      <c r="AJB141" s="33"/>
      <c r="AJC141" s="33"/>
      <c r="AJD141" s="33"/>
      <c r="AJE141" s="33"/>
      <c r="AJF141" s="33"/>
      <c r="AJG141" s="33"/>
      <c r="AJH141" s="33"/>
      <c r="AJI141" s="33"/>
      <c r="AJJ141" s="33"/>
      <c r="AJK141" s="33"/>
      <c r="AJL141" s="33"/>
      <c r="AJM141" s="33"/>
      <c r="AJN141" s="33"/>
      <c r="AJO141" s="33"/>
      <c r="AJP141" s="33"/>
      <c r="AJQ141" s="33"/>
      <c r="AJR141" s="33"/>
      <c r="AJS141" s="33"/>
      <c r="AJT141" s="33"/>
      <c r="AJU141" s="33"/>
      <c r="AJV141" s="33"/>
      <c r="AJW141" s="33"/>
      <c r="AJX141" s="33"/>
      <c r="AJY141" s="33"/>
      <c r="AJZ141" s="33"/>
      <c r="AKA141" s="33"/>
      <c r="AKB141" s="33"/>
      <c r="AKC141" s="33"/>
      <c r="AKD141" s="33"/>
      <c r="AKE141" s="33"/>
      <c r="AKF141" s="33"/>
      <c r="AKG141" s="33"/>
      <c r="AKH141" s="33"/>
      <c r="AKI141" s="33"/>
      <c r="AKJ141" s="33"/>
      <c r="AKK141" s="33"/>
      <c r="AKL141" s="33"/>
      <c r="AKM141" s="33"/>
      <c r="AKN141" s="33"/>
      <c r="AKO141" s="33"/>
      <c r="AKP141" s="33"/>
      <c r="AKQ141" s="33"/>
      <c r="AKR141" s="33"/>
      <c r="AKS141" s="33"/>
      <c r="AKT141" s="33"/>
      <c r="AKU141" s="33"/>
      <c r="AKV141" s="33"/>
      <c r="AKW141" s="33"/>
      <c r="AKX141" s="33"/>
      <c r="AKY141" s="33"/>
      <c r="AKZ141" s="33"/>
      <c r="ALA141" s="33"/>
      <c r="ALB141" s="33"/>
      <c r="ALC141" s="33"/>
      <c r="ALD141" s="33"/>
      <c r="ALE141" s="33"/>
      <c r="ALF141" s="33"/>
      <c r="ALG141" s="33"/>
      <c r="ALH141" s="33"/>
      <c r="ALI141" s="33"/>
      <c r="ALJ141" s="33"/>
      <c r="ALK141" s="33"/>
      <c r="ALL141" s="33"/>
      <c r="ALM141" s="33"/>
      <c r="ALN141" s="33"/>
      <c r="ALO141" s="33"/>
      <c r="ALP141" s="33"/>
      <c r="ALQ141" s="33"/>
      <c r="ALR141" s="33"/>
      <c r="ALS141" s="33"/>
      <c r="ALT141" s="33"/>
      <c r="ALU141" s="33"/>
      <c r="ALV141" s="33"/>
      <c r="ALW141" s="33"/>
      <c r="ALX141" s="33"/>
      <c r="ALY141" s="33"/>
      <c r="ALZ141" s="33"/>
      <c r="AMA141" s="33"/>
      <c r="AMB141" s="33"/>
      <c r="AMC141" s="33"/>
      <c r="AMD141" s="33"/>
      <c r="AME141" s="33"/>
      <c r="AMF141" s="33"/>
      <c r="AMG141" s="33"/>
      <c r="AMH141" s="33"/>
      <c r="AMI141" s="33"/>
      <c r="AMJ141" s="33"/>
      <c r="AMK141" s="33"/>
    </row>
    <row r="142" spans="1:1025" ht="15" customHeight="1">
      <c r="A142" s="347" t="s">
        <v>175</v>
      </c>
      <c r="B142" s="347"/>
      <c r="C142" s="347"/>
      <c r="D142" s="347"/>
      <c r="E142" s="347"/>
      <c r="F142" s="347"/>
      <c r="G142" s="347"/>
      <c r="H142" s="3"/>
    </row>
    <row r="143" spans="1:1025" ht="13.5" customHeight="1">
      <c r="A143" s="88"/>
      <c r="B143" s="359" t="s">
        <v>117</v>
      </c>
      <c r="C143" s="359"/>
      <c r="D143" s="359"/>
      <c r="E143" s="359"/>
      <c r="F143" s="359"/>
      <c r="G143" s="62" t="s">
        <v>18</v>
      </c>
      <c r="H143" s="3"/>
    </row>
    <row r="144" spans="1:1025" ht="13.5" customHeight="1">
      <c r="A144" s="89" t="s">
        <v>8</v>
      </c>
      <c r="B144" s="360" t="s">
        <v>176</v>
      </c>
      <c r="C144" s="360"/>
      <c r="D144" s="360"/>
      <c r="E144" s="360"/>
      <c r="F144" s="360"/>
      <c r="G144" s="107">
        <f>'AL UNIFORMES E EQUIPAMENTOS'!H13</f>
        <v>126.28066666666669</v>
      </c>
      <c r="H144" s="3"/>
    </row>
    <row r="145" spans="1:1025" ht="13.5" customHeight="1">
      <c r="A145" s="89" t="s">
        <v>10</v>
      </c>
      <c r="B145" s="360" t="s">
        <v>177</v>
      </c>
      <c r="C145" s="360"/>
      <c r="D145" s="360"/>
      <c r="E145" s="360"/>
      <c r="F145" s="360"/>
      <c r="G145" s="108">
        <f>'AL UNIFORMES E EQUIPAMENTOS'!H24</f>
        <v>6.1016666666666666</v>
      </c>
      <c r="H145" s="3"/>
    </row>
    <row r="146" spans="1:1025">
      <c r="A146" s="90" t="s">
        <v>12</v>
      </c>
      <c r="B146" s="265" t="s">
        <v>178</v>
      </c>
      <c r="C146" s="265"/>
      <c r="D146" s="265"/>
      <c r="E146" s="265"/>
      <c r="F146" s="265"/>
      <c r="G146" s="91">
        <v>0</v>
      </c>
      <c r="H146" s="3"/>
    </row>
    <row r="147" spans="1:1025" ht="15">
      <c r="A147" s="267" t="s">
        <v>179</v>
      </c>
      <c r="B147" s="267"/>
      <c r="C147" s="267"/>
      <c r="D147" s="267"/>
      <c r="E147" s="267"/>
      <c r="F147" s="267"/>
      <c r="G147" s="53">
        <f>SUM(G144:G146)</f>
        <v>132.38233333333335</v>
      </c>
      <c r="H147" s="28"/>
    </row>
    <row r="148" spans="1:1025" s="31" customFormat="1" ht="30.75" customHeight="1">
      <c r="A148" s="87"/>
      <c r="B148" s="168"/>
      <c r="C148" s="168"/>
      <c r="D148" s="203"/>
      <c r="E148" s="204"/>
      <c r="F148" s="204"/>
      <c r="G148" s="204"/>
      <c r="H148" s="36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33"/>
      <c r="HE148" s="33"/>
      <c r="HF148" s="33"/>
      <c r="HG148" s="33"/>
      <c r="HH148" s="33"/>
      <c r="HI148" s="33"/>
      <c r="HJ148" s="33"/>
      <c r="HK148" s="33"/>
      <c r="HL148" s="33"/>
      <c r="HM148" s="33"/>
      <c r="HN148" s="33"/>
      <c r="HO148" s="33"/>
      <c r="HP148" s="33"/>
      <c r="HQ148" s="33"/>
      <c r="HR148" s="33"/>
      <c r="HS148" s="33"/>
      <c r="HT148" s="33"/>
      <c r="HU148" s="33"/>
      <c r="HV148" s="33"/>
      <c r="HW148" s="33"/>
      <c r="HX148" s="33"/>
      <c r="HY148" s="33"/>
      <c r="HZ148" s="33"/>
      <c r="IA148" s="33"/>
      <c r="IB148" s="33"/>
      <c r="IC148" s="33"/>
      <c r="ID148" s="33"/>
      <c r="IE148" s="33"/>
      <c r="IF148" s="33"/>
      <c r="IG148" s="33"/>
      <c r="IH148" s="33"/>
      <c r="II148" s="33"/>
      <c r="IJ148" s="33"/>
      <c r="IK148" s="33"/>
      <c r="IL148" s="33"/>
      <c r="IM148" s="33"/>
      <c r="IN148" s="33"/>
      <c r="IO148" s="33"/>
      <c r="IP148" s="33"/>
      <c r="IQ148" s="33"/>
      <c r="IR148" s="33"/>
      <c r="IS148" s="33"/>
      <c r="IT148" s="33"/>
      <c r="IU148" s="33"/>
      <c r="IV148" s="33"/>
      <c r="IW148" s="33"/>
      <c r="IX148" s="33"/>
      <c r="IY148" s="33"/>
      <c r="IZ148" s="33"/>
      <c r="JA148" s="33"/>
      <c r="JB148" s="33"/>
      <c r="JC148" s="33"/>
      <c r="JD148" s="33"/>
      <c r="JE148" s="33"/>
      <c r="JF148" s="33"/>
      <c r="JG148" s="33"/>
      <c r="JH148" s="33"/>
      <c r="JI148" s="33"/>
      <c r="JJ148" s="33"/>
      <c r="JK148" s="33"/>
      <c r="JL148" s="33"/>
      <c r="JM148" s="33"/>
      <c r="JN148" s="33"/>
      <c r="JO148" s="33"/>
      <c r="JP148" s="33"/>
      <c r="JQ148" s="33"/>
      <c r="JR148" s="33"/>
      <c r="JS148" s="33"/>
      <c r="JT148" s="33"/>
      <c r="JU148" s="33"/>
      <c r="JV148" s="33"/>
      <c r="JW148" s="33"/>
      <c r="JX148" s="33"/>
      <c r="JY148" s="33"/>
      <c r="JZ148" s="33"/>
      <c r="KA148" s="33"/>
      <c r="KB148" s="33"/>
      <c r="KC148" s="33"/>
      <c r="KD148" s="33"/>
      <c r="KE148" s="33"/>
      <c r="KF148" s="33"/>
      <c r="KG148" s="33"/>
      <c r="KH148" s="33"/>
      <c r="KI148" s="33"/>
      <c r="KJ148" s="33"/>
      <c r="KK148" s="33"/>
      <c r="KL148" s="33"/>
      <c r="KM148" s="33"/>
      <c r="KN148" s="33"/>
      <c r="KO148" s="33"/>
      <c r="KP148" s="33"/>
      <c r="KQ148" s="33"/>
      <c r="KR148" s="33"/>
      <c r="KS148" s="33"/>
      <c r="KT148" s="33"/>
      <c r="KU148" s="33"/>
      <c r="KV148" s="33"/>
      <c r="KW148" s="33"/>
      <c r="KX148" s="33"/>
      <c r="KY148" s="33"/>
      <c r="KZ148" s="33"/>
      <c r="LA148" s="33"/>
      <c r="LB148" s="33"/>
      <c r="LC148" s="33"/>
      <c r="LD148" s="33"/>
      <c r="LE148" s="33"/>
      <c r="LF148" s="33"/>
      <c r="LG148" s="33"/>
      <c r="LH148" s="33"/>
      <c r="LI148" s="33"/>
      <c r="LJ148" s="33"/>
      <c r="LK148" s="33"/>
      <c r="LL148" s="33"/>
      <c r="LM148" s="33"/>
      <c r="LN148" s="33"/>
      <c r="LO148" s="33"/>
      <c r="LP148" s="33"/>
      <c r="LQ148" s="33"/>
      <c r="LR148" s="33"/>
      <c r="LS148" s="33"/>
      <c r="LT148" s="33"/>
      <c r="LU148" s="33"/>
      <c r="LV148" s="33"/>
      <c r="LW148" s="33"/>
      <c r="LX148" s="33"/>
      <c r="LY148" s="33"/>
      <c r="LZ148" s="33"/>
      <c r="MA148" s="33"/>
      <c r="MB148" s="33"/>
      <c r="MC148" s="33"/>
      <c r="MD148" s="33"/>
      <c r="ME148" s="33"/>
      <c r="MF148" s="33"/>
      <c r="MG148" s="33"/>
      <c r="MH148" s="33"/>
      <c r="MI148" s="33"/>
      <c r="MJ148" s="33"/>
      <c r="MK148" s="33"/>
      <c r="ML148" s="33"/>
      <c r="MM148" s="33"/>
      <c r="MN148" s="33"/>
      <c r="MO148" s="33"/>
      <c r="MP148" s="33"/>
      <c r="MQ148" s="33"/>
      <c r="MR148" s="33"/>
      <c r="MS148" s="33"/>
      <c r="MT148" s="33"/>
      <c r="MU148" s="33"/>
      <c r="MV148" s="33"/>
      <c r="MW148" s="33"/>
      <c r="MX148" s="33"/>
      <c r="MY148" s="33"/>
      <c r="MZ148" s="33"/>
      <c r="NA148" s="33"/>
      <c r="NB148" s="33"/>
      <c r="NC148" s="33"/>
      <c r="ND148" s="33"/>
      <c r="NE148" s="33"/>
      <c r="NF148" s="33"/>
      <c r="NG148" s="33"/>
      <c r="NH148" s="33"/>
      <c r="NI148" s="33"/>
      <c r="NJ148" s="33"/>
      <c r="NK148" s="33"/>
      <c r="NL148" s="33"/>
      <c r="NM148" s="33"/>
      <c r="NN148" s="33"/>
      <c r="NO148" s="33"/>
      <c r="NP148" s="33"/>
      <c r="NQ148" s="33"/>
      <c r="NR148" s="33"/>
      <c r="NS148" s="33"/>
      <c r="NT148" s="33"/>
      <c r="NU148" s="33"/>
      <c r="NV148" s="33"/>
      <c r="NW148" s="33"/>
      <c r="NX148" s="33"/>
      <c r="NY148" s="33"/>
      <c r="NZ148" s="33"/>
      <c r="OA148" s="33"/>
      <c r="OB148" s="33"/>
      <c r="OC148" s="33"/>
      <c r="OD148" s="33"/>
      <c r="OE148" s="33"/>
      <c r="OF148" s="33"/>
      <c r="OG148" s="33"/>
      <c r="OH148" s="33"/>
      <c r="OI148" s="33"/>
      <c r="OJ148" s="33"/>
      <c r="OK148" s="33"/>
      <c r="OL148" s="33"/>
      <c r="OM148" s="33"/>
      <c r="ON148" s="33"/>
      <c r="OO148" s="33"/>
      <c r="OP148" s="33"/>
      <c r="OQ148" s="33"/>
      <c r="OR148" s="33"/>
      <c r="OS148" s="33"/>
      <c r="OT148" s="33"/>
      <c r="OU148" s="33"/>
      <c r="OV148" s="33"/>
      <c r="OW148" s="33"/>
      <c r="OX148" s="33"/>
      <c r="OY148" s="33"/>
      <c r="OZ148" s="33"/>
      <c r="PA148" s="33"/>
      <c r="PB148" s="33"/>
      <c r="PC148" s="33"/>
      <c r="PD148" s="33"/>
      <c r="PE148" s="33"/>
      <c r="PF148" s="33"/>
      <c r="PG148" s="33"/>
      <c r="PH148" s="33"/>
      <c r="PI148" s="33"/>
      <c r="PJ148" s="33"/>
      <c r="PK148" s="33"/>
      <c r="PL148" s="33"/>
      <c r="PM148" s="33"/>
      <c r="PN148" s="33"/>
      <c r="PO148" s="33"/>
      <c r="PP148" s="33"/>
      <c r="PQ148" s="33"/>
      <c r="PR148" s="33"/>
      <c r="PS148" s="33"/>
      <c r="PT148" s="33"/>
      <c r="PU148" s="33"/>
      <c r="PV148" s="33"/>
      <c r="PW148" s="33"/>
      <c r="PX148" s="33"/>
      <c r="PY148" s="33"/>
      <c r="PZ148" s="33"/>
      <c r="QA148" s="33"/>
      <c r="QB148" s="33"/>
      <c r="QC148" s="33"/>
      <c r="QD148" s="33"/>
      <c r="QE148" s="33"/>
      <c r="QF148" s="33"/>
      <c r="QG148" s="33"/>
      <c r="QH148" s="33"/>
      <c r="QI148" s="33"/>
      <c r="QJ148" s="33"/>
      <c r="QK148" s="33"/>
      <c r="QL148" s="33"/>
      <c r="QM148" s="33"/>
      <c r="QN148" s="33"/>
      <c r="QO148" s="33"/>
      <c r="QP148" s="33"/>
      <c r="QQ148" s="33"/>
      <c r="QR148" s="33"/>
      <c r="QS148" s="33"/>
      <c r="QT148" s="33"/>
      <c r="QU148" s="33"/>
      <c r="QV148" s="33"/>
      <c r="QW148" s="33"/>
      <c r="QX148" s="33"/>
      <c r="QY148" s="33"/>
      <c r="QZ148" s="33"/>
      <c r="RA148" s="33"/>
      <c r="RB148" s="33"/>
      <c r="RC148" s="33"/>
      <c r="RD148" s="33"/>
      <c r="RE148" s="33"/>
      <c r="RF148" s="33"/>
      <c r="RG148" s="33"/>
      <c r="RH148" s="33"/>
      <c r="RI148" s="33"/>
      <c r="RJ148" s="33"/>
      <c r="RK148" s="33"/>
      <c r="RL148" s="33"/>
      <c r="RM148" s="33"/>
      <c r="RN148" s="33"/>
      <c r="RO148" s="33"/>
      <c r="RP148" s="33"/>
      <c r="RQ148" s="33"/>
      <c r="RR148" s="33"/>
      <c r="RS148" s="33"/>
      <c r="RT148" s="33"/>
      <c r="RU148" s="33"/>
      <c r="RV148" s="33"/>
      <c r="RW148" s="33"/>
      <c r="RX148" s="33"/>
      <c r="RY148" s="33"/>
      <c r="RZ148" s="33"/>
      <c r="SA148" s="33"/>
      <c r="SB148" s="33"/>
      <c r="SC148" s="33"/>
      <c r="SD148" s="33"/>
      <c r="SE148" s="33"/>
      <c r="SF148" s="33"/>
      <c r="SG148" s="33"/>
      <c r="SH148" s="33"/>
      <c r="SI148" s="33"/>
      <c r="SJ148" s="33"/>
      <c r="SK148" s="33"/>
      <c r="SL148" s="33"/>
      <c r="SM148" s="33"/>
      <c r="SN148" s="33"/>
      <c r="SO148" s="33"/>
      <c r="SP148" s="33"/>
      <c r="SQ148" s="33"/>
      <c r="SR148" s="33"/>
      <c r="SS148" s="33"/>
      <c r="ST148" s="33"/>
      <c r="SU148" s="33"/>
      <c r="SV148" s="33"/>
      <c r="SW148" s="33"/>
      <c r="SX148" s="33"/>
      <c r="SY148" s="33"/>
      <c r="SZ148" s="33"/>
      <c r="TA148" s="33"/>
      <c r="TB148" s="33"/>
      <c r="TC148" s="33"/>
      <c r="TD148" s="33"/>
      <c r="TE148" s="33"/>
      <c r="TF148" s="33"/>
      <c r="TG148" s="33"/>
      <c r="TH148" s="33"/>
      <c r="TI148" s="33"/>
      <c r="TJ148" s="33"/>
      <c r="TK148" s="33"/>
      <c r="TL148" s="33"/>
      <c r="TM148" s="33"/>
      <c r="TN148" s="33"/>
      <c r="TO148" s="33"/>
      <c r="TP148" s="33"/>
      <c r="TQ148" s="33"/>
      <c r="TR148" s="33"/>
      <c r="TS148" s="33"/>
      <c r="TT148" s="33"/>
      <c r="TU148" s="33"/>
      <c r="TV148" s="33"/>
      <c r="TW148" s="33"/>
      <c r="TX148" s="33"/>
      <c r="TY148" s="33"/>
      <c r="TZ148" s="33"/>
      <c r="UA148" s="33"/>
      <c r="UB148" s="33"/>
      <c r="UC148" s="33"/>
      <c r="UD148" s="33"/>
      <c r="UE148" s="33"/>
      <c r="UF148" s="33"/>
      <c r="UG148" s="33"/>
      <c r="UH148" s="33"/>
      <c r="UI148" s="33"/>
      <c r="UJ148" s="33"/>
      <c r="UK148" s="33"/>
      <c r="UL148" s="33"/>
      <c r="UM148" s="33"/>
      <c r="UN148" s="33"/>
      <c r="UO148" s="33"/>
      <c r="UP148" s="33"/>
      <c r="UQ148" s="33"/>
      <c r="UR148" s="33"/>
      <c r="US148" s="33"/>
      <c r="UT148" s="33"/>
      <c r="UU148" s="33"/>
      <c r="UV148" s="33"/>
      <c r="UW148" s="33"/>
      <c r="UX148" s="33"/>
      <c r="UY148" s="33"/>
      <c r="UZ148" s="33"/>
      <c r="VA148" s="33"/>
      <c r="VB148" s="33"/>
      <c r="VC148" s="33"/>
      <c r="VD148" s="33"/>
      <c r="VE148" s="33"/>
      <c r="VF148" s="33"/>
      <c r="VG148" s="33"/>
      <c r="VH148" s="33"/>
      <c r="VI148" s="33"/>
      <c r="VJ148" s="33"/>
      <c r="VK148" s="33"/>
      <c r="VL148" s="33"/>
      <c r="VM148" s="33"/>
      <c r="VN148" s="33"/>
      <c r="VO148" s="33"/>
      <c r="VP148" s="33"/>
      <c r="VQ148" s="33"/>
      <c r="VR148" s="33"/>
      <c r="VS148" s="33"/>
      <c r="VT148" s="33"/>
      <c r="VU148" s="33"/>
      <c r="VV148" s="33"/>
      <c r="VW148" s="33"/>
      <c r="VX148" s="33"/>
      <c r="VY148" s="33"/>
      <c r="VZ148" s="33"/>
      <c r="WA148" s="33"/>
      <c r="WB148" s="33"/>
      <c r="WC148" s="33"/>
      <c r="WD148" s="33"/>
      <c r="WE148" s="33"/>
      <c r="WF148" s="33"/>
      <c r="WG148" s="33"/>
      <c r="WH148" s="33"/>
      <c r="WI148" s="33"/>
      <c r="WJ148" s="33"/>
      <c r="WK148" s="33"/>
      <c r="WL148" s="33"/>
      <c r="WM148" s="33"/>
      <c r="WN148" s="33"/>
      <c r="WO148" s="33"/>
      <c r="WP148" s="33"/>
      <c r="WQ148" s="33"/>
      <c r="WR148" s="33"/>
      <c r="WS148" s="33"/>
      <c r="WT148" s="33"/>
      <c r="WU148" s="33"/>
      <c r="WV148" s="33"/>
      <c r="WW148" s="33"/>
      <c r="WX148" s="33"/>
      <c r="WY148" s="33"/>
      <c r="WZ148" s="33"/>
      <c r="XA148" s="33"/>
      <c r="XB148" s="33"/>
      <c r="XC148" s="33"/>
      <c r="XD148" s="33"/>
      <c r="XE148" s="33"/>
      <c r="XF148" s="33"/>
      <c r="XG148" s="33"/>
      <c r="XH148" s="33"/>
      <c r="XI148" s="33"/>
      <c r="XJ148" s="33"/>
      <c r="XK148" s="33"/>
      <c r="XL148" s="33"/>
      <c r="XM148" s="33"/>
      <c r="XN148" s="33"/>
      <c r="XO148" s="33"/>
      <c r="XP148" s="33"/>
      <c r="XQ148" s="33"/>
      <c r="XR148" s="33"/>
      <c r="XS148" s="33"/>
      <c r="XT148" s="33"/>
      <c r="XU148" s="33"/>
      <c r="XV148" s="33"/>
      <c r="XW148" s="33"/>
      <c r="XX148" s="33"/>
      <c r="XY148" s="33"/>
      <c r="XZ148" s="33"/>
      <c r="YA148" s="33"/>
      <c r="YB148" s="33"/>
      <c r="YC148" s="33"/>
      <c r="YD148" s="33"/>
      <c r="YE148" s="33"/>
      <c r="YF148" s="33"/>
      <c r="YG148" s="33"/>
      <c r="YH148" s="33"/>
      <c r="YI148" s="33"/>
      <c r="YJ148" s="33"/>
      <c r="YK148" s="33"/>
      <c r="YL148" s="33"/>
      <c r="YM148" s="33"/>
      <c r="YN148" s="33"/>
      <c r="YO148" s="33"/>
      <c r="YP148" s="33"/>
      <c r="YQ148" s="33"/>
      <c r="YR148" s="33"/>
      <c r="YS148" s="33"/>
      <c r="YT148" s="33"/>
      <c r="YU148" s="33"/>
      <c r="YV148" s="33"/>
      <c r="YW148" s="33"/>
      <c r="YX148" s="33"/>
      <c r="YY148" s="33"/>
      <c r="YZ148" s="33"/>
      <c r="ZA148" s="33"/>
      <c r="ZB148" s="33"/>
      <c r="ZC148" s="33"/>
      <c r="ZD148" s="33"/>
      <c r="ZE148" s="33"/>
      <c r="ZF148" s="33"/>
      <c r="ZG148" s="33"/>
      <c r="ZH148" s="33"/>
      <c r="ZI148" s="33"/>
      <c r="ZJ148" s="33"/>
      <c r="ZK148" s="33"/>
      <c r="ZL148" s="33"/>
      <c r="ZM148" s="33"/>
      <c r="ZN148" s="33"/>
      <c r="ZO148" s="33"/>
      <c r="ZP148" s="33"/>
      <c r="ZQ148" s="33"/>
      <c r="ZR148" s="33"/>
      <c r="ZS148" s="33"/>
      <c r="ZT148" s="33"/>
      <c r="ZU148" s="33"/>
      <c r="ZV148" s="33"/>
      <c r="ZW148" s="33"/>
      <c r="ZX148" s="33"/>
      <c r="ZY148" s="33"/>
      <c r="ZZ148" s="33"/>
      <c r="AAA148" s="33"/>
      <c r="AAB148" s="33"/>
      <c r="AAC148" s="33"/>
      <c r="AAD148" s="33"/>
      <c r="AAE148" s="33"/>
      <c r="AAF148" s="33"/>
      <c r="AAG148" s="33"/>
      <c r="AAH148" s="33"/>
      <c r="AAI148" s="33"/>
      <c r="AAJ148" s="33"/>
      <c r="AAK148" s="33"/>
      <c r="AAL148" s="33"/>
      <c r="AAM148" s="33"/>
      <c r="AAN148" s="33"/>
      <c r="AAO148" s="33"/>
      <c r="AAP148" s="33"/>
      <c r="AAQ148" s="33"/>
      <c r="AAR148" s="33"/>
      <c r="AAS148" s="33"/>
      <c r="AAT148" s="33"/>
      <c r="AAU148" s="33"/>
      <c r="AAV148" s="33"/>
      <c r="AAW148" s="33"/>
      <c r="AAX148" s="33"/>
      <c r="AAY148" s="33"/>
      <c r="AAZ148" s="33"/>
      <c r="ABA148" s="33"/>
      <c r="ABB148" s="33"/>
      <c r="ABC148" s="33"/>
      <c r="ABD148" s="33"/>
      <c r="ABE148" s="33"/>
      <c r="ABF148" s="33"/>
      <c r="ABG148" s="33"/>
      <c r="ABH148" s="33"/>
      <c r="ABI148" s="33"/>
      <c r="ABJ148" s="33"/>
      <c r="ABK148" s="33"/>
      <c r="ABL148" s="33"/>
      <c r="ABM148" s="33"/>
      <c r="ABN148" s="33"/>
      <c r="ABO148" s="33"/>
      <c r="ABP148" s="33"/>
      <c r="ABQ148" s="33"/>
      <c r="ABR148" s="33"/>
      <c r="ABS148" s="33"/>
      <c r="ABT148" s="33"/>
      <c r="ABU148" s="33"/>
      <c r="ABV148" s="33"/>
      <c r="ABW148" s="33"/>
      <c r="ABX148" s="33"/>
      <c r="ABY148" s="33"/>
      <c r="ABZ148" s="33"/>
      <c r="ACA148" s="33"/>
      <c r="ACB148" s="33"/>
      <c r="ACC148" s="33"/>
      <c r="ACD148" s="33"/>
      <c r="ACE148" s="33"/>
      <c r="ACF148" s="33"/>
      <c r="ACG148" s="33"/>
      <c r="ACH148" s="33"/>
      <c r="ACI148" s="33"/>
      <c r="ACJ148" s="33"/>
      <c r="ACK148" s="33"/>
      <c r="ACL148" s="33"/>
      <c r="ACM148" s="33"/>
      <c r="ACN148" s="33"/>
      <c r="ACO148" s="33"/>
      <c r="ACP148" s="33"/>
      <c r="ACQ148" s="33"/>
      <c r="ACR148" s="33"/>
      <c r="ACS148" s="33"/>
      <c r="ACT148" s="33"/>
      <c r="ACU148" s="33"/>
      <c r="ACV148" s="33"/>
      <c r="ACW148" s="33"/>
      <c r="ACX148" s="33"/>
      <c r="ACY148" s="33"/>
      <c r="ACZ148" s="33"/>
      <c r="ADA148" s="33"/>
      <c r="ADB148" s="33"/>
      <c r="ADC148" s="33"/>
      <c r="ADD148" s="33"/>
      <c r="ADE148" s="33"/>
      <c r="ADF148" s="33"/>
      <c r="ADG148" s="33"/>
      <c r="ADH148" s="33"/>
      <c r="ADI148" s="33"/>
      <c r="ADJ148" s="33"/>
      <c r="ADK148" s="33"/>
      <c r="ADL148" s="33"/>
      <c r="ADM148" s="33"/>
      <c r="ADN148" s="33"/>
      <c r="ADO148" s="33"/>
      <c r="ADP148" s="33"/>
      <c r="ADQ148" s="33"/>
      <c r="ADR148" s="33"/>
      <c r="ADS148" s="33"/>
      <c r="ADT148" s="33"/>
      <c r="ADU148" s="33"/>
      <c r="ADV148" s="33"/>
      <c r="ADW148" s="33"/>
      <c r="ADX148" s="33"/>
      <c r="ADY148" s="33"/>
      <c r="ADZ148" s="33"/>
      <c r="AEA148" s="33"/>
      <c r="AEB148" s="33"/>
      <c r="AEC148" s="33"/>
      <c r="AED148" s="33"/>
      <c r="AEE148" s="33"/>
      <c r="AEF148" s="33"/>
      <c r="AEG148" s="33"/>
      <c r="AEH148" s="33"/>
      <c r="AEI148" s="33"/>
      <c r="AEJ148" s="33"/>
      <c r="AEK148" s="33"/>
      <c r="AEL148" s="33"/>
      <c r="AEM148" s="33"/>
      <c r="AEN148" s="33"/>
      <c r="AEO148" s="33"/>
      <c r="AEP148" s="33"/>
      <c r="AEQ148" s="33"/>
      <c r="AER148" s="33"/>
      <c r="AES148" s="33"/>
      <c r="AET148" s="33"/>
      <c r="AEU148" s="33"/>
      <c r="AEV148" s="33"/>
      <c r="AEW148" s="33"/>
      <c r="AEX148" s="33"/>
      <c r="AEY148" s="33"/>
      <c r="AEZ148" s="33"/>
      <c r="AFA148" s="33"/>
      <c r="AFB148" s="33"/>
      <c r="AFC148" s="33"/>
      <c r="AFD148" s="33"/>
      <c r="AFE148" s="33"/>
      <c r="AFF148" s="33"/>
      <c r="AFG148" s="33"/>
      <c r="AFH148" s="33"/>
      <c r="AFI148" s="33"/>
      <c r="AFJ148" s="33"/>
      <c r="AFK148" s="33"/>
      <c r="AFL148" s="33"/>
      <c r="AFM148" s="33"/>
      <c r="AFN148" s="33"/>
      <c r="AFO148" s="33"/>
      <c r="AFP148" s="33"/>
      <c r="AFQ148" s="33"/>
      <c r="AFR148" s="33"/>
      <c r="AFS148" s="33"/>
      <c r="AFT148" s="33"/>
      <c r="AFU148" s="33"/>
      <c r="AFV148" s="33"/>
      <c r="AFW148" s="33"/>
      <c r="AFX148" s="33"/>
      <c r="AFY148" s="33"/>
      <c r="AFZ148" s="33"/>
      <c r="AGA148" s="33"/>
      <c r="AGB148" s="33"/>
      <c r="AGC148" s="33"/>
      <c r="AGD148" s="33"/>
      <c r="AGE148" s="33"/>
      <c r="AGF148" s="33"/>
      <c r="AGG148" s="33"/>
      <c r="AGH148" s="33"/>
      <c r="AGI148" s="33"/>
      <c r="AGJ148" s="33"/>
      <c r="AGK148" s="33"/>
      <c r="AGL148" s="33"/>
      <c r="AGM148" s="33"/>
      <c r="AGN148" s="33"/>
      <c r="AGO148" s="33"/>
      <c r="AGP148" s="33"/>
      <c r="AGQ148" s="33"/>
      <c r="AGR148" s="33"/>
      <c r="AGS148" s="33"/>
      <c r="AGT148" s="33"/>
      <c r="AGU148" s="33"/>
      <c r="AGV148" s="33"/>
      <c r="AGW148" s="33"/>
      <c r="AGX148" s="33"/>
      <c r="AGY148" s="33"/>
      <c r="AGZ148" s="33"/>
      <c r="AHA148" s="33"/>
      <c r="AHB148" s="33"/>
      <c r="AHC148" s="33"/>
      <c r="AHD148" s="33"/>
      <c r="AHE148" s="33"/>
      <c r="AHF148" s="33"/>
      <c r="AHG148" s="33"/>
      <c r="AHH148" s="33"/>
      <c r="AHI148" s="33"/>
      <c r="AHJ148" s="33"/>
      <c r="AHK148" s="33"/>
      <c r="AHL148" s="33"/>
      <c r="AHM148" s="33"/>
      <c r="AHN148" s="33"/>
      <c r="AHO148" s="33"/>
      <c r="AHP148" s="33"/>
      <c r="AHQ148" s="33"/>
      <c r="AHR148" s="33"/>
      <c r="AHS148" s="33"/>
      <c r="AHT148" s="33"/>
      <c r="AHU148" s="33"/>
      <c r="AHV148" s="33"/>
      <c r="AHW148" s="33"/>
      <c r="AHX148" s="33"/>
      <c r="AHY148" s="33"/>
      <c r="AHZ148" s="33"/>
      <c r="AIA148" s="33"/>
      <c r="AIB148" s="33"/>
      <c r="AIC148" s="33"/>
      <c r="AID148" s="33"/>
      <c r="AIE148" s="33"/>
      <c r="AIF148" s="33"/>
      <c r="AIG148" s="33"/>
      <c r="AIH148" s="33"/>
      <c r="AII148" s="33"/>
      <c r="AIJ148" s="33"/>
      <c r="AIK148" s="33"/>
      <c r="AIL148" s="33"/>
      <c r="AIM148" s="33"/>
      <c r="AIN148" s="33"/>
      <c r="AIO148" s="33"/>
      <c r="AIP148" s="33"/>
      <c r="AIQ148" s="33"/>
      <c r="AIR148" s="33"/>
      <c r="AIS148" s="33"/>
      <c r="AIT148" s="33"/>
      <c r="AIU148" s="33"/>
      <c r="AIV148" s="33"/>
      <c r="AIW148" s="33"/>
      <c r="AIX148" s="33"/>
      <c r="AIY148" s="33"/>
      <c r="AIZ148" s="33"/>
      <c r="AJA148" s="33"/>
      <c r="AJB148" s="33"/>
      <c r="AJC148" s="33"/>
      <c r="AJD148" s="33"/>
      <c r="AJE148" s="33"/>
      <c r="AJF148" s="33"/>
      <c r="AJG148" s="33"/>
      <c r="AJH148" s="33"/>
      <c r="AJI148" s="33"/>
      <c r="AJJ148" s="33"/>
      <c r="AJK148" s="33"/>
      <c r="AJL148" s="33"/>
      <c r="AJM148" s="33"/>
      <c r="AJN148" s="33"/>
      <c r="AJO148" s="33"/>
      <c r="AJP148" s="33"/>
      <c r="AJQ148" s="33"/>
      <c r="AJR148" s="33"/>
      <c r="AJS148" s="33"/>
      <c r="AJT148" s="33"/>
      <c r="AJU148" s="33"/>
      <c r="AJV148" s="33"/>
      <c r="AJW148" s="33"/>
      <c r="AJX148" s="33"/>
      <c r="AJY148" s="33"/>
      <c r="AJZ148" s="33"/>
      <c r="AKA148" s="33"/>
      <c r="AKB148" s="33"/>
      <c r="AKC148" s="33"/>
      <c r="AKD148" s="33"/>
      <c r="AKE148" s="33"/>
      <c r="AKF148" s="33"/>
      <c r="AKG148" s="33"/>
      <c r="AKH148" s="33"/>
      <c r="AKI148" s="33"/>
      <c r="AKJ148" s="33"/>
      <c r="AKK148" s="33"/>
      <c r="AKL148" s="33"/>
      <c r="AKM148" s="33"/>
      <c r="AKN148" s="33"/>
      <c r="AKO148" s="33"/>
      <c r="AKP148" s="33"/>
      <c r="AKQ148" s="33"/>
      <c r="AKR148" s="33"/>
      <c r="AKS148" s="33"/>
      <c r="AKT148" s="33"/>
      <c r="AKU148" s="33"/>
      <c r="AKV148" s="33"/>
      <c r="AKW148" s="33"/>
      <c r="AKX148" s="33"/>
      <c r="AKY148" s="33"/>
      <c r="AKZ148" s="33"/>
      <c r="ALA148" s="33"/>
      <c r="ALB148" s="33"/>
      <c r="ALC148" s="33"/>
      <c r="ALD148" s="33"/>
      <c r="ALE148" s="33"/>
      <c r="ALF148" s="33"/>
      <c r="ALG148" s="33"/>
      <c r="ALH148" s="33"/>
      <c r="ALI148" s="33"/>
      <c r="ALJ148" s="33"/>
      <c r="ALK148" s="33"/>
      <c r="ALL148" s="33"/>
      <c r="ALM148" s="33"/>
      <c r="ALN148" s="33"/>
      <c r="ALO148" s="33"/>
      <c r="ALP148" s="33"/>
      <c r="ALQ148" s="33"/>
      <c r="ALR148" s="33"/>
      <c r="ALS148" s="33"/>
      <c r="ALT148" s="33"/>
      <c r="ALU148" s="33"/>
      <c r="ALV148" s="33"/>
      <c r="ALW148" s="33"/>
      <c r="ALX148" s="33"/>
      <c r="ALY148" s="33"/>
      <c r="ALZ148" s="33"/>
      <c r="AMA148" s="33"/>
      <c r="AMB148" s="33"/>
      <c r="AMC148" s="33"/>
      <c r="AMD148" s="33"/>
      <c r="AME148" s="33"/>
      <c r="AMF148" s="33"/>
      <c r="AMG148" s="33"/>
      <c r="AMH148" s="33"/>
      <c r="AMI148" s="33"/>
      <c r="AMJ148" s="33"/>
      <c r="AMK148" s="33"/>
    </row>
    <row r="149" spans="1:1025" s="21" customFormat="1" ht="18.75" customHeight="1">
      <c r="A149" s="347" t="s">
        <v>180</v>
      </c>
      <c r="B149" s="347"/>
      <c r="C149" s="347"/>
      <c r="D149" s="347"/>
      <c r="E149" s="347"/>
      <c r="F149" s="347"/>
      <c r="G149" s="347"/>
      <c r="H149" s="36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/>
      <c r="JT149" s="20"/>
      <c r="JU149" s="20"/>
      <c r="JV149" s="20"/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/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  <c r="LT149" s="20"/>
      <c r="LU149" s="20"/>
      <c r="LV149" s="20"/>
      <c r="LW149" s="20"/>
      <c r="LX149" s="20"/>
      <c r="LY149" s="20"/>
      <c r="LZ149" s="20"/>
      <c r="MA149" s="20"/>
      <c r="MB149" s="20"/>
      <c r="MC149" s="20"/>
      <c r="MD149" s="20"/>
      <c r="ME149" s="20"/>
      <c r="MF149" s="20"/>
      <c r="MG149" s="20"/>
      <c r="MH149" s="20"/>
      <c r="MI149" s="20"/>
      <c r="MJ149" s="20"/>
      <c r="MK149" s="20"/>
      <c r="ML149" s="20"/>
      <c r="MM149" s="20"/>
      <c r="MN149" s="20"/>
      <c r="MO149" s="20"/>
      <c r="MP149" s="20"/>
      <c r="MQ149" s="20"/>
      <c r="MR149" s="20"/>
      <c r="MS149" s="20"/>
      <c r="MT149" s="20"/>
      <c r="MU149" s="20"/>
      <c r="MV149" s="20"/>
      <c r="MW149" s="20"/>
      <c r="MX149" s="20"/>
      <c r="MY149" s="20"/>
      <c r="MZ149" s="20"/>
      <c r="NA149" s="20"/>
      <c r="NB149" s="20"/>
      <c r="NC149" s="20"/>
      <c r="ND149" s="20"/>
      <c r="NE149" s="20"/>
      <c r="NF149" s="20"/>
      <c r="NG149" s="20"/>
      <c r="NH149" s="20"/>
      <c r="NI149" s="20"/>
      <c r="NJ149" s="20"/>
      <c r="NK149" s="20"/>
      <c r="NL149" s="20"/>
      <c r="NM149" s="20"/>
      <c r="NN149" s="20"/>
      <c r="NO149" s="20"/>
      <c r="NP149" s="20"/>
      <c r="NQ149" s="20"/>
      <c r="NR149" s="20"/>
      <c r="NS149" s="20"/>
      <c r="NT149" s="20"/>
      <c r="NU149" s="20"/>
      <c r="NV149" s="20"/>
      <c r="NW149" s="20"/>
      <c r="NX149" s="20"/>
      <c r="NY149" s="20"/>
      <c r="NZ149" s="20"/>
      <c r="OA149" s="20"/>
      <c r="OB149" s="20"/>
      <c r="OC149" s="20"/>
      <c r="OD149" s="20"/>
      <c r="OE149" s="20"/>
      <c r="OF149" s="20"/>
      <c r="OG149" s="20"/>
      <c r="OH149" s="20"/>
      <c r="OI149" s="20"/>
      <c r="OJ149" s="20"/>
      <c r="OK149" s="20"/>
      <c r="OL149" s="20"/>
      <c r="OM149" s="20"/>
      <c r="ON149" s="20"/>
      <c r="OO149" s="20"/>
      <c r="OP149" s="20"/>
      <c r="OQ149" s="20"/>
      <c r="OR149" s="20"/>
      <c r="OS149" s="20"/>
      <c r="OT149" s="20"/>
      <c r="OU149" s="20"/>
      <c r="OV149" s="20"/>
      <c r="OW149" s="20"/>
      <c r="OX149" s="20"/>
      <c r="OY149" s="20"/>
      <c r="OZ149" s="20"/>
      <c r="PA149" s="20"/>
      <c r="PB149" s="20"/>
      <c r="PC149" s="20"/>
      <c r="PD149" s="20"/>
      <c r="PE149" s="20"/>
      <c r="PF149" s="20"/>
      <c r="PG149" s="20"/>
      <c r="PH149" s="20"/>
      <c r="PI149" s="20"/>
      <c r="PJ149" s="20"/>
      <c r="PK149" s="20"/>
      <c r="PL149" s="20"/>
      <c r="PM149" s="20"/>
      <c r="PN149" s="20"/>
      <c r="PO149" s="20"/>
      <c r="PP149" s="20"/>
      <c r="PQ149" s="20"/>
      <c r="PR149" s="20"/>
      <c r="PS149" s="20"/>
      <c r="PT149" s="20"/>
      <c r="PU149" s="20"/>
      <c r="PV149" s="20"/>
      <c r="PW149" s="20"/>
      <c r="PX149" s="20"/>
      <c r="PY149" s="20"/>
      <c r="PZ149" s="20"/>
      <c r="QA149" s="20"/>
      <c r="QB149" s="20"/>
      <c r="QC149" s="20"/>
      <c r="QD149" s="20"/>
      <c r="QE149" s="20"/>
      <c r="QF149" s="20"/>
      <c r="QG149" s="20"/>
      <c r="QH149" s="20"/>
      <c r="QI149" s="20"/>
      <c r="QJ149" s="20"/>
      <c r="QK149" s="20"/>
      <c r="QL149" s="20"/>
      <c r="QM149" s="20"/>
      <c r="QN149" s="20"/>
      <c r="QO149" s="20"/>
      <c r="QP149" s="20"/>
      <c r="QQ149" s="20"/>
      <c r="QR149" s="20"/>
      <c r="QS149" s="20"/>
      <c r="QT149" s="20"/>
      <c r="QU149" s="20"/>
      <c r="QV149" s="20"/>
      <c r="QW149" s="20"/>
      <c r="QX149" s="20"/>
      <c r="QY149" s="20"/>
      <c r="QZ149" s="20"/>
      <c r="RA149" s="20"/>
      <c r="RB149" s="20"/>
      <c r="RC149" s="20"/>
      <c r="RD149" s="20"/>
      <c r="RE149" s="20"/>
      <c r="RF149" s="20"/>
      <c r="RG149" s="20"/>
      <c r="RH149" s="20"/>
      <c r="RI149" s="20"/>
      <c r="RJ149" s="20"/>
      <c r="RK149" s="20"/>
      <c r="RL149" s="20"/>
      <c r="RM149" s="20"/>
      <c r="RN149" s="20"/>
      <c r="RO149" s="20"/>
      <c r="RP149" s="20"/>
      <c r="RQ149" s="20"/>
      <c r="RR149" s="20"/>
      <c r="RS149" s="20"/>
      <c r="RT149" s="20"/>
      <c r="RU149" s="20"/>
      <c r="RV149" s="20"/>
      <c r="RW149" s="20"/>
      <c r="RX149" s="20"/>
      <c r="RY149" s="20"/>
      <c r="RZ149" s="20"/>
      <c r="SA149" s="20"/>
      <c r="SB149" s="20"/>
      <c r="SC149" s="20"/>
      <c r="SD149" s="20"/>
      <c r="SE149" s="20"/>
      <c r="SF149" s="20"/>
      <c r="SG149" s="20"/>
      <c r="SH149" s="20"/>
      <c r="SI149" s="20"/>
      <c r="SJ149" s="20"/>
      <c r="SK149" s="20"/>
      <c r="SL149" s="20"/>
      <c r="SM149" s="20"/>
      <c r="SN149" s="20"/>
      <c r="SO149" s="20"/>
      <c r="SP149" s="20"/>
      <c r="SQ149" s="20"/>
      <c r="SR149" s="20"/>
      <c r="SS149" s="20"/>
      <c r="ST149" s="20"/>
      <c r="SU149" s="20"/>
      <c r="SV149" s="20"/>
      <c r="SW149" s="20"/>
      <c r="SX149" s="20"/>
      <c r="SY149" s="20"/>
      <c r="SZ149" s="20"/>
      <c r="TA149" s="20"/>
      <c r="TB149" s="20"/>
      <c r="TC149" s="20"/>
      <c r="TD149" s="20"/>
      <c r="TE149" s="20"/>
      <c r="TF149" s="20"/>
      <c r="TG149" s="20"/>
      <c r="TH149" s="20"/>
      <c r="TI149" s="20"/>
      <c r="TJ149" s="20"/>
      <c r="TK149" s="20"/>
      <c r="TL149" s="20"/>
      <c r="TM149" s="20"/>
      <c r="TN149" s="20"/>
      <c r="TO149" s="20"/>
      <c r="TP149" s="20"/>
      <c r="TQ149" s="20"/>
      <c r="TR149" s="20"/>
      <c r="TS149" s="20"/>
      <c r="TT149" s="20"/>
      <c r="TU149" s="20"/>
      <c r="TV149" s="20"/>
      <c r="TW149" s="20"/>
      <c r="TX149" s="20"/>
      <c r="TY149" s="20"/>
      <c r="TZ149" s="20"/>
      <c r="UA149" s="20"/>
      <c r="UB149" s="20"/>
      <c r="UC149" s="20"/>
      <c r="UD149" s="20"/>
      <c r="UE149" s="20"/>
      <c r="UF149" s="20"/>
      <c r="UG149" s="20"/>
      <c r="UH149" s="20"/>
      <c r="UI149" s="20"/>
      <c r="UJ149" s="20"/>
      <c r="UK149" s="20"/>
      <c r="UL149" s="20"/>
      <c r="UM149" s="20"/>
      <c r="UN149" s="20"/>
      <c r="UO149" s="20"/>
      <c r="UP149" s="20"/>
      <c r="UQ149" s="20"/>
      <c r="UR149" s="20"/>
      <c r="US149" s="20"/>
      <c r="UT149" s="20"/>
      <c r="UU149" s="20"/>
      <c r="UV149" s="20"/>
      <c r="UW149" s="20"/>
      <c r="UX149" s="20"/>
      <c r="UY149" s="20"/>
      <c r="UZ149" s="20"/>
      <c r="VA149" s="20"/>
      <c r="VB149" s="20"/>
      <c r="VC149" s="20"/>
      <c r="VD149" s="20"/>
      <c r="VE149" s="20"/>
      <c r="VF149" s="20"/>
      <c r="VG149" s="20"/>
      <c r="VH149" s="20"/>
      <c r="VI149" s="20"/>
      <c r="VJ149" s="20"/>
      <c r="VK149" s="20"/>
      <c r="VL149" s="20"/>
      <c r="VM149" s="20"/>
      <c r="VN149" s="20"/>
      <c r="VO149" s="20"/>
      <c r="VP149" s="20"/>
      <c r="VQ149" s="20"/>
      <c r="VR149" s="20"/>
      <c r="VS149" s="20"/>
      <c r="VT149" s="20"/>
      <c r="VU149" s="20"/>
      <c r="VV149" s="20"/>
      <c r="VW149" s="20"/>
      <c r="VX149" s="20"/>
      <c r="VY149" s="20"/>
      <c r="VZ149" s="20"/>
      <c r="WA149" s="20"/>
      <c r="WB149" s="20"/>
      <c r="WC149" s="20"/>
      <c r="WD149" s="20"/>
      <c r="WE149" s="20"/>
      <c r="WF149" s="20"/>
      <c r="WG149" s="20"/>
      <c r="WH149" s="20"/>
      <c r="WI149" s="20"/>
      <c r="WJ149" s="20"/>
      <c r="WK149" s="20"/>
      <c r="WL149" s="20"/>
      <c r="WM149" s="20"/>
      <c r="WN149" s="20"/>
      <c r="WO149" s="20"/>
      <c r="WP149" s="20"/>
      <c r="WQ149" s="20"/>
      <c r="WR149" s="20"/>
      <c r="WS149" s="20"/>
      <c r="WT149" s="20"/>
      <c r="WU149" s="20"/>
      <c r="WV149" s="20"/>
      <c r="WW149" s="20"/>
      <c r="WX149" s="20"/>
      <c r="WY149" s="20"/>
      <c r="WZ149" s="20"/>
      <c r="XA149" s="20"/>
      <c r="XB149" s="20"/>
      <c r="XC149" s="20"/>
      <c r="XD149" s="20"/>
      <c r="XE149" s="20"/>
      <c r="XF149" s="20"/>
      <c r="XG149" s="20"/>
      <c r="XH149" s="20"/>
      <c r="XI149" s="20"/>
      <c r="XJ149" s="20"/>
      <c r="XK149" s="20"/>
      <c r="XL149" s="20"/>
      <c r="XM149" s="20"/>
      <c r="XN149" s="20"/>
      <c r="XO149" s="20"/>
      <c r="XP149" s="20"/>
      <c r="XQ149" s="20"/>
      <c r="XR149" s="20"/>
      <c r="XS149" s="20"/>
      <c r="XT149" s="20"/>
      <c r="XU149" s="20"/>
      <c r="XV149" s="20"/>
      <c r="XW149" s="20"/>
      <c r="XX149" s="20"/>
      <c r="XY149" s="20"/>
      <c r="XZ149" s="20"/>
      <c r="YA149" s="20"/>
      <c r="YB149" s="20"/>
      <c r="YC149" s="20"/>
      <c r="YD149" s="20"/>
      <c r="YE149" s="20"/>
      <c r="YF149" s="20"/>
      <c r="YG149" s="20"/>
      <c r="YH149" s="20"/>
      <c r="YI149" s="20"/>
      <c r="YJ149" s="20"/>
      <c r="YK149" s="20"/>
      <c r="YL149" s="20"/>
      <c r="YM149" s="20"/>
      <c r="YN149" s="20"/>
      <c r="YO149" s="20"/>
      <c r="YP149" s="20"/>
      <c r="YQ149" s="20"/>
      <c r="YR149" s="20"/>
      <c r="YS149" s="20"/>
      <c r="YT149" s="20"/>
      <c r="YU149" s="20"/>
      <c r="YV149" s="20"/>
      <c r="YW149" s="20"/>
      <c r="YX149" s="20"/>
      <c r="YY149" s="20"/>
      <c r="YZ149" s="20"/>
      <c r="ZA149" s="20"/>
      <c r="ZB149" s="20"/>
      <c r="ZC149" s="20"/>
      <c r="ZD149" s="20"/>
      <c r="ZE149" s="20"/>
      <c r="ZF149" s="20"/>
      <c r="ZG149" s="20"/>
      <c r="ZH149" s="20"/>
      <c r="ZI149" s="20"/>
      <c r="ZJ149" s="20"/>
      <c r="ZK149" s="20"/>
      <c r="ZL149" s="20"/>
      <c r="ZM149" s="20"/>
      <c r="ZN149" s="20"/>
      <c r="ZO149" s="20"/>
      <c r="ZP149" s="20"/>
      <c r="ZQ149" s="20"/>
      <c r="ZR149" s="20"/>
      <c r="ZS149" s="20"/>
      <c r="ZT149" s="20"/>
      <c r="ZU149" s="20"/>
      <c r="ZV149" s="20"/>
      <c r="ZW149" s="20"/>
      <c r="ZX149" s="20"/>
      <c r="ZY149" s="20"/>
      <c r="ZZ149" s="20"/>
      <c r="AAA149" s="20"/>
      <c r="AAB149" s="20"/>
      <c r="AAC149" s="20"/>
      <c r="AAD149" s="20"/>
      <c r="AAE149" s="20"/>
      <c r="AAF149" s="20"/>
      <c r="AAG149" s="20"/>
      <c r="AAH149" s="20"/>
      <c r="AAI149" s="20"/>
      <c r="AAJ149" s="20"/>
      <c r="AAK149" s="20"/>
      <c r="AAL149" s="20"/>
      <c r="AAM149" s="20"/>
      <c r="AAN149" s="20"/>
      <c r="AAO149" s="20"/>
      <c r="AAP149" s="20"/>
      <c r="AAQ149" s="20"/>
      <c r="AAR149" s="20"/>
      <c r="AAS149" s="20"/>
      <c r="AAT149" s="20"/>
      <c r="AAU149" s="20"/>
      <c r="AAV149" s="20"/>
      <c r="AAW149" s="20"/>
      <c r="AAX149" s="20"/>
      <c r="AAY149" s="20"/>
      <c r="AAZ149" s="20"/>
      <c r="ABA149" s="20"/>
      <c r="ABB149" s="20"/>
      <c r="ABC149" s="20"/>
      <c r="ABD149" s="20"/>
      <c r="ABE149" s="20"/>
      <c r="ABF149" s="20"/>
      <c r="ABG149" s="20"/>
      <c r="ABH149" s="20"/>
      <c r="ABI149" s="20"/>
      <c r="ABJ149" s="20"/>
      <c r="ABK149" s="20"/>
      <c r="ABL149" s="20"/>
      <c r="ABM149" s="20"/>
      <c r="ABN149" s="20"/>
      <c r="ABO149" s="20"/>
      <c r="ABP149" s="20"/>
      <c r="ABQ149" s="20"/>
      <c r="ABR149" s="20"/>
      <c r="ABS149" s="20"/>
      <c r="ABT149" s="20"/>
      <c r="ABU149" s="20"/>
      <c r="ABV149" s="20"/>
      <c r="ABW149" s="20"/>
      <c r="ABX149" s="20"/>
      <c r="ABY149" s="20"/>
      <c r="ABZ149" s="20"/>
      <c r="ACA149" s="20"/>
      <c r="ACB149" s="20"/>
      <c r="ACC149" s="20"/>
      <c r="ACD149" s="20"/>
      <c r="ACE149" s="20"/>
      <c r="ACF149" s="20"/>
      <c r="ACG149" s="20"/>
      <c r="ACH149" s="20"/>
      <c r="ACI149" s="20"/>
      <c r="ACJ149" s="20"/>
      <c r="ACK149" s="20"/>
      <c r="ACL149" s="20"/>
      <c r="ACM149" s="20"/>
      <c r="ACN149" s="20"/>
      <c r="ACO149" s="20"/>
      <c r="ACP149" s="20"/>
      <c r="ACQ149" s="20"/>
      <c r="ACR149" s="20"/>
      <c r="ACS149" s="20"/>
      <c r="ACT149" s="20"/>
      <c r="ACU149" s="20"/>
      <c r="ACV149" s="20"/>
      <c r="ACW149" s="20"/>
      <c r="ACX149" s="20"/>
      <c r="ACY149" s="20"/>
      <c r="ACZ149" s="20"/>
      <c r="ADA149" s="20"/>
      <c r="ADB149" s="20"/>
      <c r="ADC149" s="20"/>
      <c r="ADD149" s="20"/>
      <c r="ADE149" s="20"/>
      <c r="ADF149" s="20"/>
      <c r="ADG149" s="20"/>
      <c r="ADH149" s="20"/>
      <c r="ADI149" s="20"/>
      <c r="ADJ149" s="20"/>
      <c r="ADK149" s="20"/>
      <c r="ADL149" s="20"/>
      <c r="ADM149" s="20"/>
      <c r="ADN149" s="20"/>
      <c r="ADO149" s="20"/>
      <c r="ADP149" s="20"/>
      <c r="ADQ149" s="20"/>
      <c r="ADR149" s="20"/>
      <c r="ADS149" s="20"/>
      <c r="ADT149" s="20"/>
      <c r="ADU149" s="20"/>
      <c r="ADV149" s="20"/>
      <c r="ADW149" s="20"/>
      <c r="ADX149" s="20"/>
      <c r="ADY149" s="20"/>
      <c r="ADZ149" s="20"/>
      <c r="AEA149" s="20"/>
      <c r="AEB149" s="20"/>
      <c r="AEC149" s="20"/>
      <c r="AED149" s="20"/>
      <c r="AEE149" s="20"/>
      <c r="AEF149" s="20"/>
      <c r="AEG149" s="20"/>
      <c r="AEH149" s="20"/>
      <c r="AEI149" s="20"/>
      <c r="AEJ149" s="20"/>
      <c r="AEK149" s="20"/>
      <c r="AEL149" s="20"/>
      <c r="AEM149" s="20"/>
      <c r="AEN149" s="20"/>
      <c r="AEO149" s="20"/>
      <c r="AEP149" s="20"/>
      <c r="AEQ149" s="20"/>
      <c r="AER149" s="20"/>
      <c r="AES149" s="20"/>
      <c r="AET149" s="20"/>
      <c r="AEU149" s="20"/>
      <c r="AEV149" s="20"/>
      <c r="AEW149" s="20"/>
      <c r="AEX149" s="20"/>
      <c r="AEY149" s="20"/>
      <c r="AEZ149" s="20"/>
      <c r="AFA149" s="20"/>
      <c r="AFB149" s="20"/>
      <c r="AFC149" s="20"/>
      <c r="AFD149" s="20"/>
      <c r="AFE149" s="20"/>
      <c r="AFF149" s="20"/>
      <c r="AFG149" s="20"/>
      <c r="AFH149" s="20"/>
      <c r="AFI149" s="20"/>
      <c r="AFJ149" s="20"/>
      <c r="AFK149" s="20"/>
      <c r="AFL149" s="20"/>
      <c r="AFM149" s="20"/>
      <c r="AFN149" s="20"/>
      <c r="AFO149" s="20"/>
      <c r="AFP149" s="20"/>
      <c r="AFQ149" s="20"/>
      <c r="AFR149" s="20"/>
      <c r="AFS149" s="20"/>
      <c r="AFT149" s="20"/>
      <c r="AFU149" s="20"/>
      <c r="AFV149" s="20"/>
      <c r="AFW149" s="20"/>
      <c r="AFX149" s="20"/>
      <c r="AFY149" s="20"/>
      <c r="AFZ149" s="20"/>
      <c r="AGA149" s="20"/>
      <c r="AGB149" s="20"/>
      <c r="AGC149" s="20"/>
      <c r="AGD149" s="20"/>
      <c r="AGE149" s="20"/>
      <c r="AGF149" s="20"/>
      <c r="AGG149" s="20"/>
      <c r="AGH149" s="20"/>
      <c r="AGI149" s="20"/>
      <c r="AGJ149" s="20"/>
      <c r="AGK149" s="20"/>
      <c r="AGL149" s="20"/>
      <c r="AGM149" s="20"/>
      <c r="AGN149" s="20"/>
      <c r="AGO149" s="20"/>
      <c r="AGP149" s="20"/>
      <c r="AGQ149" s="20"/>
      <c r="AGR149" s="20"/>
      <c r="AGS149" s="20"/>
      <c r="AGT149" s="20"/>
      <c r="AGU149" s="20"/>
      <c r="AGV149" s="20"/>
      <c r="AGW149" s="20"/>
      <c r="AGX149" s="20"/>
      <c r="AGY149" s="20"/>
      <c r="AGZ149" s="20"/>
      <c r="AHA149" s="20"/>
      <c r="AHB149" s="20"/>
      <c r="AHC149" s="20"/>
      <c r="AHD149" s="20"/>
      <c r="AHE149" s="20"/>
      <c r="AHF149" s="20"/>
      <c r="AHG149" s="20"/>
      <c r="AHH149" s="20"/>
      <c r="AHI149" s="20"/>
      <c r="AHJ149" s="20"/>
      <c r="AHK149" s="20"/>
      <c r="AHL149" s="20"/>
      <c r="AHM149" s="20"/>
      <c r="AHN149" s="20"/>
      <c r="AHO149" s="20"/>
      <c r="AHP149" s="20"/>
      <c r="AHQ149" s="20"/>
      <c r="AHR149" s="20"/>
      <c r="AHS149" s="20"/>
      <c r="AHT149" s="20"/>
      <c r="AHU149" s="20"/>
      <c r="AHV149" s="20"/>
      <c r="AHW149" s="20"/>
      <c r="AHX149" s="20"/>
      <c r="AHY149" s="20"/>
      <c r="AHZ149" s="20"/>
      <c r="AIA149" s="20"/>
      <c r="AIB149" s="20"/>
      <c r="AIC149" s="20"/>
      <c r="AID149" s="20"/>
      <c r="AIE149" s="20"/>
      <c r="AIF149" s="20"/>
      <c r="AIG149" s="20"/>
      <c r="AIH149" s="20"/>
      <c r="AII149" s="20"/>
      <c r="AIJ149" s="20"/>
      <c r="AIK149" s="20"/>
      <c r="AIL149" s="20"/>
      <c r="AIM149" s="20"/>
      <c r="AIN149" s="20"/>
      <c r="AIO149" s="20"/>
      <c r="AIP149" s="20"/>
      <c r="AIQ149" s="20"/>
      <c r="AIR149" s="20"/>
      <c r="AIS149" s="20"/>
      <c r="AIT149" s="20"/>
      <c r="AIU149" s="20"/>
      <c r="AIV149" s="20"/>
      <c r="AIW149" s="20"/>
      <c r="AIX149" s="20"/>
      <c r="AIY149" s="20"/>
      <c r="AIZ149" s="20"/>
      <c r="AJA149" s="20"/>
      <c r="AJB149" s="20"/>
      <c r="AJC149" s="20"/>
      <c r="AJD149" s="20"/>
      <c r="AJE149" s="20"/>
      <c r="AJF149" s="20"/>
      <c r="AJG149" s="20"/>
      <c r="AJH149" s="20"/>
      <c r="AJI149" s="20"/>
      <c r="AJJ149" s="20"/>
      <c r="AJK149" s="20"/>
      <c r="AJL149" s="20"/>
      <c r="AJM149" s="20"/>
      <c r="AJN149" s="20"/>
      <c r="AJO149" s="20"/>
      <c r="AJP149" s="20"/>
      <c r="AJQ149" s="20"/>
      <c r="AJR149" s="20"/>
      <c r="AJS149" s="20"/>
      <c r="AJT149" s="20"/>
      <c r="AJU149" s="20"/>
      <c r="AJV149" s="20"/>
      <c r="AJW149" s="20"/>
      <c r="AJX149" s="20"/>
      <c r="AJY149" s="20"/>
      <c r="AJZ149" s="20"/>
      <c r="AKA149" s="20"/>
      <c r="AKB149" s="20"/>
      <c r="AKC149" s="20"/>
      <c r="AKD149" s="20"/>
      <c r="AKE149" s="20"/>
      <c r="AKF149" s="20"/>
      <c r="AKG149" s="20"/>
      <c r="AKH149" s="20"/>
      <c r="AKI149" s="20"/>
      <c r="AKJ149" s="20"/>
      <c r="AKK149" s="20"/>
      <c r="AKL149" s="20"/>
      <c r="AKM149" s="20"/>
      <c r="AKN149" s="20"/>
      <c r="AKO149" s="20"/>
      <c r="AKP149" s="20"/>
      <c r="AKQ149" s="20"/>
      <c r="AKR149" s="20"/>
      <c r="AKS149" s="20"/>
      <c r="AKT149" s="20"/>
      <c r="AKU149" s="20"/>
      <c r="AKV149" s="20"/>
      <c r="AKW149" s="20"/>
      <c r="AKX149" s="20"/>
      <c r="AKY149" s="20"/>
      <c r="AKZ149" s="20"/>
      <c r="ALA149" s="20"/>
      <c r="ALB149" s="20"/>
      <c r="ALC149" s="20"/>
      <c r="ALD149" s="20"/>
      <c r="ALE149" s="20"/>
      <c r="ALF149" s="20"/>
      <c r="ALG149" s="20"/>
      <c r="ALH149" s="20"/>
      <c r="ALI149" s="20"/>
      <c r="ALJ149" s="20"/>
      <c r="ALK149" s="20"/>
      <c r="ALL149" s="20"/>
      <c r="ALM149" s="20"/>
      <c r="ALN149" s="20"/>
      <c r="ALO149" s="20"/>
      <c r="ALP149" s="20"/>
      <c r="ALQ149" s="20"/>
      <c r="ALR149" s="20"/>
      <c r="ALS149" s="20"/>
      <c r="ALT149" s="20"/>
      <c r="ALU149" s="20"/>
      <c r="ALV149" s="20"/>
      <c r="ALW149" s="20"/>
      <c r="ALX149" s="20"/>
      <c r="ALY149" s="20"/>
      <c r="ALZ149" s="20"/>
      <c r="AMA149" s="20"/>
      <c r="AMB149" s="20"/>
      <c r="AMC149" s="20"/>
      <c r="AMD149" s="20"/>
      <c r="AME149" s="20"/>
      <c r="AMF149" s="20"/>
      <c r="AMG149" s="20"/>
      <c r="AMH149" s="20"/>
      <c r="AMI149" s="20"/>
      <c r="AMJ149" s="20"/>
      <c r="AMK149" s="20"/>
    </row>
    <row r="150" spans="1:1025" s="21" customFormat="1" ht="19.5" customHeight="1">
      <c r="A150" s="92"/>
      <c r="B150" s="382" t="s">
        <v>45</v>
      </c>
      <c r="C150" s="382"/>
      <c r="D150" s="382"/>
      <c r="E150" s="382"/>
      <c r="F150" s="93" t="s">
        <v>20</v>
      </c>
      <c r="G150" s="93" t="s">
        <v>18</v>
      </c>
      <c r="H150" s="36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/>
      <c r="JT150" s="20"/>
      <c r="JU150" s="20"/>
      <c r="JV150" s="20"/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  <c r="LT150" s="20"/>
      <c r="LU150" s="20"/>
      <c r="LV150" s="20"/>
      <c r="LW150" s="20"/>
      <c r="LX150" s="20"/>
      <c r="LY150" s="20"/>
      <c r="LZ150" s="20"/>
      <c r="MA150" s="20"/>
      <c r="MB150" s="20"/>
      <c r="MC150" s="20"/>
      <c r="MD150" s="20"/>
      <c r="ME150" s="20"/>
      <c r="MF150" s="20"/>
      <c r="MG150" s="20"/>
      <c r="MH150" s="20"/>
      <c r="MI150" s="20"/>
      <c r="MJ150" s="20"/>
      <c r="MK150" s="20"/>
      <c r="ML150" s="20"/>
      <c r="MM150" s="20"/>
      <c r="MN150" s="20"/>
      <c r="MO150" s="20"/>
      <c r="MP150" s="20"/>
      <c r="MQ150" s="20"/>
      <c r="MR150" s="20"/>
      <c r="MS150" s="20"/>
      <c r="MT150" s="20"/>
      <c r="MU150" s="20"/>
      <c r="MV150" s="20"/>
      <c r="MW150" s="20"/>
      <c r="MX150" s="20"/>
      <c r="MY150" s="20"/>
      <c r="MZ150" s="20"/>
      <c r="NA150" s="20"/>
      <c r="NB150" s="20"/>
      <c r="NC150" s="20"/>
      <c r="ND150" s="20"/>
      <c r="NE150" s="20"/>
      <c r="NF150" s="20"/>
      <c r="NG150" s="20"/>
      <c r="NH150" s="20"/>
      <c r="NI150" s="20"/>
      <c r="NJ150" s="20"/>
      <c r="NK150" s="20"/>
      <c r="NL150" s="20"/>
      <c r="NM150" s="20"/>
      <c r="NN150" s="20"/>
      <c r="NO150" s="20"/>
      <c r="NP150" s="20"/>
      <c r="NQ150" s="20"/>
      <c r="NR150" s="20"/>
      <c r="NS150" s="20"/>
      <c r="NT150" s="20"/>
      <c r="NU150" s="20"/>
      <c r="NV150" s="20"/>
      <c r="NW150" s="20"/>
      <c r="NX150" s="20"/>
      <c r="NY150" s="20"/>
      <c r="NZ150" s="20"/>
      <c r="OA150" s="20"/>
      <c r="OB150" s="20"/>
      <c r="OC150" s="20"/>
      <c r="OD150" s="20"/>
      <c r="OE150" s="20"/>
      <c r="OF150" s="20"/>
      <c r="OG150" s="20"/>
      <c r="OH150" s="20"/>
      <c r="OI150" s="20"/>
      <c r="OJ150" s="20"/>
      <c r="OK150" s="20"/>
      <c r="OL150" s="20"/>
      <c r="OM150" s="20"/>
      <c r="ON150" s="20"/>
      <c r="OO150" s="20"/>
      <c r="OP150" s="20"/>
      <c r="OQ150" s="20"/>
      <c r="OR150" s="20"/>
      <c r="OS150" s="20"/>
      <c r="OT150" s="20"/>
      <c r="OU150" s="20"/>
      <c r="OV150" s="20"/>
      <c r="OW150" s="20"/>
      <c r="OX150" s="20"/>
      <c r="OY150" s="20"/>
      <c r="OZ150" s="20"/>
      <c r="PA150" s="20"/>
      <c r="PB150" s="20"/>
      <c r="PC150" s="20"/>
      <c r="PD150" s="20"/>
      <c r="PE150" s="20"/>
      <c r="PF150" s="20"/>
      <c r="PG150" s="20"/>
      <c r="PH150" s="20"/>
      <c r="PI150" s="20"/>
      <c r="PJ150" s="20"/>
      <c r="PK150" s="20"/>
      <c r="PL150" s="20"/>
      <c r="PM150" s="20"/>
      <c r="PN150" s="20"/>
      <c r="PO150" s="20"/>
      <c r="PP150" s="20"/>
      <c r="PQ150" s="20"/>
      <c r="PR150" s="20"/>
      <c r="PS150" s="20"/>
      <c r="PT150" s="20"/>
      <c r="PU150" s="20"/>
      <c r="PV150" s="20"/>
      <c r="PW150" s="20"/>
      <c r="PX150" s="20"/>
      <c r="PY150" s="20"/>
      <c r="PZ150" s="20"/>
      <c r="QA150" s="20"/>
      <c r="QB150" s="20"/>
      <c r="QC150" s="20"/>
      <c r="QD150" s="20"/>
      <c r="QE150" s="20"/>
      <c r="QF150" s="20"/>
      <c r="QG150" s="20"/>
      <c r="QH150" s="20"/>
      <c r="QI150" s="20"/>
      <c r="QJ150" s="20"/>
      <c r="QK150" s="20"/>
      <c r="QL150" s="20"/>
      <c r="QM150" s="20"/>
      <c r="QN150" s="20"/>
      <c r="QO150" s="20"/>
      <c r="QP150" s="20"/>
      <c r="QQ150" s="20"/>
      <c r="QR150" s="20"/>
      <c r="QS150" s="20"/>
      <c r="QT150" s="20"/>
      <c r="QU150" s="20"/>
      <c r="QV150" s="20"/>
      <c r="QW150" s="20"/>
      <c r="QX150" s="20"/>
      <c r="QY150" s="20"/>
      <c r="QZ150" s="20"/>
      <c r="RA150" s="20"/>
      <c r="RB150" s="20"/>
      <c r="RC150" s="20"/>
      <c r="RD150" s="20"/>
      <c r="RE150" s="20"/>
      <c r="RF150" s="20"/>
      <c r="RG150" s="20"/>
      <c r="RH150" s="20"/>
      <c r="RI150" s="20"/>
      <c r="RJ150" s="20"/>
      <c r="RK150" s="20"/>
      <c r="RL150" s="20"/>
      <c r="RM150" s="20"/>
      <c r="RN150" s="20"/>
      <c r="RO150" s="20"/>
      <c r="RP150" s="20"/>
      <c r="RQ150" s="20"/>
      <c r="RR150" s="20"/>
      <c r="RS150" s="20"/>
      <c r="RT150" s="20"/>
      <c r="RU150" s="20"/>
      <c r="RV150" s="20"/>
      <c r="RW150" s="20"/>
      <c r="RX150" s="20"/>
      <c r="RY150" s="20"/>
      <c r="RZ150" s="20"/>
      <c r="SA150" s="20"/>
      <c r="SB150" s="20"/>
      <c r="SC150" s="20"/>
      <c r="SD150" s="20"/>
      <c r="SE150" s="20"/>
      <c r="SF150" s="20"/>
      <c r="SG150" s="20"/>
      <c r="SH150" s="20"/>
      <c r="SI150" s="20"/>
      <c r="SJ150" s="20"/>
      <c r="SK150" s="20"/>
      <c r="SL150" s="20"/>
      <c r="SM150" s="20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  <c r="TL150" s="20"/>
      <c r="TM150" s="20"/>
      <c r="TN150" s="20"/>
      <c r="TO150" s="20"/>
      <c r="TP150" s="20"/>
      <c r="TQ150" s="20"/>
      <c r="TR150" s="20"/>
      <c r="TS150" s="20"/>
      <c r="TT150" s="20"/>
      <c r="TU150" s="20"/>
      <c r="TV150" s="20"/>
      <c r="TW150" s="20"/>
      <c r="TX150" s="20"/>
      <c r="TY150" s="20"/>
      <c r="TZ150" s="20"/>
      <c r="UA150" s="20"/>
      <c r="UB150" s="20"/>
      <c r="UC150" s="20"/>
      <c r="UD150" s="20"/>
      <c r="UE150" s="20"/>
      <c r="UF150" s="20"/>
      <c r="UG150" s="20"/>
      <c r="UH150" s="20"/>
      <c r="UI150" s="20"/>
      <c r="UJ150" s="20"/>
      <c r="UK150" s="20"/>
      <c r="UL150" s="20"/>
      <c r="UM150" s="20"/>
      <c r="UN150" s="20"/>
      <c r="UO150" s="20"/>
      <c r="UP150" s="20"/>
      <c r="UQ150" s="20"/>
      <c r="UR150" s="20"/>
      <c r="US150" s="20"/>
      <c r="UT150" s="20"/>
      <c r="UU150" s="20"/>
      <c r="UV150" s="20"/>
      <c r="UW150" s="20"/>
      <c r="UX150" s="20"/>
      <c r="UY150" s="20"/>
      <c r="UZ150" s="20"/>
      <c r="VA150" s="20"/>
      <c r="VB150" s="20"/>
      <c r="VC150" s="20"/>
      <c r="VD150" s="20"/>
      <c r="VE150" s="20"/>
      <c r="VF150" s="20"/>
      <c r="VG150" s="20"/>
      <c r="VH150" s="20"/>
      <c r="VI150" s="20"/>
      <c r="VJ150" s="20"/>
      <c r="VK150" s="20"/>
      <c r="VL150" s="20"/>
      <c r="VM150" s="20"/>
      <c r="VN150" s="20"/>
      <c r="VO150" s="20"/>
      <c r="VP150" s="20"/>
      <c r="VQ150" s="20"/>
      <c r="VR150" s="20"/>
      <c r="VS150" s="20"/>
      <c r="VT150" s="20"/>
      <c r="VU150" s="20"/>
      <c r="VV150" s="20"/>
      <c r="VW150" s="20"/>
      <c r="VX150" s="20"/>
      <c r="VY150" s="20"/>
      <c r="VZ150" s="20"/>
      <c r="WA150" s="20"/>
      <c r="WB150" s="20"/>
      <c r="WC150" s="20"/>
      <c r="WD150" s="20"/>
      <c r="WE150" s="20"/>
      <c r="WF150" s="20"/>
      <c r="WG150" s="20"/>
      <c r="WH150" s="20"/>
      <c r="WI150" s="20"/>
      <c r="WJ150" s="20"/>
      <c r="WK150" s="20"/>
      <c r="WL150" s="20"/>
      <c r="WM150" s="20"/>
      <c r="WN150" s="20"/>
      <c r="WO150" s="20"/>
      <c r="WP150" s="20"/>
      <c r="WQ150" s="20"/>
      <c r="WR150" s="20"/>
      <c r="WS150" s="20"/>
      <c r="WT150" s="20"/>
      <c r="WU150" s="20"/>
      <c r="WV150" s="20"/>
      <c r="WW150" s="20"/>
      <c r="WX150" s="20"/>
      <c r="WY150" s="20"/>
      <c r="WZ150" s="20"/>
      <c r="XA150" s="20"/>
      <c r="XB150" s="20"/>
      <c r="XC150" s="20"/>
      <c r="XD150" s="20"/>
      <c r="XE150" s="20"/>
      <c r="XF150" s="20"/>
      <c r="XG150" s="20"/>
      <c r="XH150" s="20"/>
      <c r="XI150" s="20"/>
      <c r="XJ150" s="20"/>
      <c r="XK150" s="20"/>
      <c r="XL150" s="20"/>
      <c r="XM150" s="20"/>
      <c r="XN150" s="20"/>
      <c r="XO150" s="20"/>
      <c r="XP150" s="20"/>
      <c r="XQ150" s="20"/>
      <c r="XR150" s="20"/>
      <c r="XS150" s="20"/>
      <c r="XT150" s="20"/>
      <c r="XU150" s="20"/>
      <c r="XV150" s="20"/>
      <c r="XW150" s="20"/>
      <c r="XX150" s="20"/>
      <c r="XY150" s="20"/>
      <c r="XZ150" s="20"/>
      <c r="YA150" s="20"/>
      <c r="YB150" s="20"/>
      <c r="YC150" s="20"/>
      <c r="YD150" s="20"/>
      <c r="YE150" s="20"/>
      <c r="YF150" s="20"/>
      <c r="YG150" s="20"/>
      <c r="YH150" s="20"/>
      <c r="YI150" s="20"/>
      <c r="YJ150" s="20"/>
      <c r="YK150" s="20"/>
      <c r="YL150" s="20"/>
      <c r="YM150" s="20"/>
      <c r="YN150" s="20"/>
      <c r="YO150" s="20"/>
      <c r="YP150" s="20"/>
      <c r="YQ150" s="20"/>
      <c r="YR150" s="20"/>
      <c r="YS150" s="20"/>
      <c r="YT150" s="20"/>
      <c r="YU150" s="20"/>
      <c r="YV150" s="20"/>
      <c r="YW150" s="20"/>
      <c r="YX150" s="20"/>
      <c r="YY150" s="20"/>
      <c r="YZ150" s="20"/>
      <c r="ZA150" s="20"/>
      <c r="ZB150" s="20"/>
      <c r="ZC150" s="20"/>
      <c r="ZD150" s="20"/>
      <c r="ZE150" s="20"/>
      <c r="ZF150" s="20"/>
      <c r="ZG150" s="20"/>
      <c r="ZH150" s="20"/>
      <c r="ZI150" s="20"/>
      <c r="ZJ150" s="20"/>
      <c r="ZK150" s="20"/>
      <c r="ZL150" s="20"/>
      <c r="ZM150" s="20"/>
      <c r="ZN150" s="20"/>
      <c r="ZO150" s="20"/>
      <c r="ZP150" s="20"/>
      <c r="ZQ150" s="20"/>
      <c r="ZR150" s="20"/>
      <c r="ZS150" s="20"/>
      <c r="ZT150" s="20"/>
      <c r="ZU150" s="20"/>
      <c r="ZV150" s="20"/>
      <c r="ZW150" s="20"/>
      <c r="ZX150" s="20"/>
      <c r="ZY150" s="20"/>
      <c r="ZZ150" s="20"/>
      <c r="AAA150" s="20"/>
      <c r="AAB150" s="20"/>
      <c r="AAC150" s="20"/>
      <c r="AAD150" s="20"/>
      <c r="AAE150" s="20"/>
      <c r="AAF150" s="20"/>
      <c r="AAG150" s="20"/>
      <c r="AAH150" s="20"/>
      <c r="AAI150" s="20"/>
      <c r="AAJ150" s="20"/>
      <c r="AAK150" s="20"/>
      <c r="AAL150" s="20"/>
      <c r="AAM150" s="20"/>
      <c r="AAN150" s="20"/>
      <c r="AAO150" s="20"/>
      <c r="AAP150" s="20"/>
      <c r="AAQ150" s="20"/>
      <c r="AAR150" s="20"/>
      <c r="AAS150" s="20"/>
      <c r="AAT150" s="20"/>
      <c r="AAU150" s="20"/>
      <c r="AAV150" s="20"/>
      <c r="AAW150" s="20"/>
      <c r="AAX150" s="20"/>
      <c r="AAY150" s="20"/>
      <c r="AAZ150" s="20"/>
      <c r="ABA150" s="20"/>
      <c r="ABB150" s="20"/>
      <c r="ABC150" s="20"/>
      <c r="ABD150" s="20"/>
      <c r="ABE150" s="20"/>
      <c r="ABF150" s="20"/>
      <c r="ABG150" s="20"/>
      <c r="ABH150" s="20"/>
      <c r="ABI150" s="20"/>
      <c r="ABJ150" s="20"/>
      <c r="ABK150" s="20"/>
      <c r="ABL150" s="20"/>
      <c r="ABM150" s="20"/>
      <c r="ABN150" s="20"/>
      <c r="ABO150" s="20"/>
      <c r="ABP150" s="20"/>
      <c r="ABQ150" s="20"/>
      <c r="ABR150" s="20"/>
      <c r="ABS150" s="20"/>
      <c r="ABT150" s="20"/>
      <c r="ABU150" s="20"/>
      <c r="ABV150" s="20"/>
      <c r="ABW150" s="20"/>
      <c r="ABX150" s="20"/>
      <c r="ABY150" s="20"/>
      <c r="ABZ150" s="20"/>
      <c r="ACA150" s="20"/>
      <c r="ACB150" s="20"/>
      <c r="ACC150" s="20"/>
      <c r="ACD150" s="20"/>
      <c r="ACE150" s="20"/>
      <c r="ACF150" s="20"/>
      <c r="ACG150" s="20"/>
      <c r="ACH150" s="20"/>
      <c r="ACI150" s="20"/>
      <c r="ACJ150" s="20"/>
      <c r="ACK150" s="20"/>
      <c r="ACL150" s="20"/>
      <c r="ACM150" s="20"/>
      <c r="ACN150" s="20"/>
      <c r="ACO150" s="20"/>
      <c r="ACP150" s="20"/>
      <c r="ACQ150" s="20"/>
      <c r="ACR150" s="20"/>
      <c r="ACS150" s="20"/>
      <c r="ACT150" s="20"/>
      <c r="ACU150" s="20"/>
      <c r="ACV150" s="20"/>
      <c r="ACW150" s="20"/>
      <c r="ACX150" s="20"/>
      <c r="ACY150" s="20"/>
      <c r="ACZ150" s="20"/>
      <c r="ADA150" s="20"/>
      <c r="ADB150" s="20"/>
      <c r="ADC150" s="20"/>
      <c r="ADD150" s="20"/>
      <c r="ADE150" s="20"/>
      <c r="ADF150" s="20"/>
      <c r="ADG150" s="20"/>
      <c r="ADH150" s="20"/>
      <c r="ADI150" s="20"/>
      <c r="ADJ150" s="20"/>
      <c r="ADK150" s="20"/>
      <c r="ADL150" s="20"/>
      <c r="ADM150" s="20"/>
      <c r="ADN150" s="20"/>
      <c r="ADO150" s="20"/>
      <c r="ADP150" s="20"/>
      <c r="ADQ150" s="20"/>
      <c r="ADR150" s="20"/>
      <c r="ADS150" s="20"/>
      <c r="ADT150" s="20"/>
      <c r="ADU150" s="20"/>
      <c r="ADV150" s="20"/>
      <c r="ADW150" s="20"/>
      <c r="ADX150" s="20"/>
      <c r="ADY150" s="20"/>
      <c r="ADZ150" s="20"/>
      <c r="AEA150" s="20"/>
      <c r="AEB150" s="20"/>
      <c r="AEC150" s="20"/>
      <c r="AED150" s="20"/>
      <c r="AEE150" s="20"/>
      <c r="AEF150" s="20"/>
      <c r="AEG150" s="20"/>
      <c r="AEH150" s="20"/>
      <c r="AEI150" s="20"/>
      <c r="AEJ150" s="20"/>
      <c r="AEK150" s="20"/>
      <c r="AEL150" s="20"/>
      <c r="AEM150" s="20"/>
      <c r="AEN150" s="20"/>
      <c r="AEO150" s="20"/>
      <c r="AEP150" s="20"/>
      <c r="AEQ150" s="20"/>
      <c r="AER150" s="20"/>
      <c r="AES150" s="20"/>
      <c r="AET150" s="20"/>
      <c r="AEU150" s="20"/>
      <c r="AEV150" s="20"/>
      <c r="AEW150" s="20"/>
      <c r="AEX150" s="20"/>
      <c r="AEY150" s="20"/>
      <c r="AEZ150" s="20"/>
      <c r="AFA150" s="20"/>
      <c r="AFB150" s="20"/>
      <c r="AFC150" s="20"/>
      <c r="AFD150" s="20"/>
      <c r="AFE150" s="20"/>
      <c r="AFF150" s="20"/>
      <c r="AFG150" s="20"/>
      <c r="AFH150" s="20"/>
      <c r="AFI150" s="20"/>
      <c r="AFJ150" s="20"/>
      <c r="AFK150" s="20"/>
      <c r="AFL150" s="20"/>
      <c r="AFM150" s="20"/>
      <c r="AFN150" s="20"/>
      <c r="AFO150" s="20"/>
      <c r="AFP150" s="20"/>
      <c r="AFQ150" s="20"/>
      <c r="AFR150" s="20"/>
      <c r="AFS150" s="20"/>
      <c r="AFT150" s="20"/>
      <c r="AFU150" s="20"/>
      <c r="AFV150" s="20"/>
      <c r="AFW150" s="20"/>
      <c r="AFX150" s="20"/>
      <c r="AFY150" s="20"/>
      <c r="AFZ150" s="20"/>
      <c r="AGA150" s="20"/>
      <c r="AGB150" s="20"/>
      <c r="AGC150" s="20"/>
      <c r="AGD150" s="20"/>
      <c r="AGE150" s="20"/>
      <c r="AGF150" s="20"/>
      <c r="AGG150" s="20"/>
      <c r="AGH150" s="20"/>
      <c r="AGI150" s="20"/>
      <c r="AGJ150" s="20"/>
      <c r="AGK150" s="20"/>
      <c r="AGL150" s="20"/>
      <c r="AGM150" s="20"/>
      <c r="AGN150" s="20"/>
      <c r="AGO150" s="20"/>
      <c r="AGP150" s="20"/>
      <c r="AGQ150" s="20"/>
      <c r="AGR150" s="20"/>
      <c r="AGS150" s="20"/>
      <c r="AGT150" s="20"/>
      <c r="AGU150" s="20"/>
      <c r="AGV150" s="20"/>
      <c r="AGW150" s="20"/>
      <c r="AGX150" s="20"/>
      <c r="AGY150" s="20"/>
      <c r="AGZ150" s="20"/>
      <c r="AHA150" s="20"/>
      <c r="AHB150" s="20"/>
      <c r="AHC150" s="20"/>
      <c r="AHD150" s="20"/>
      <c r="AHE150" s="20"/>
      <c r="AHF150" s="20"/>
      <c r="AHG150" s="20"/>
      <c r="AHH150" s="20"/>
      <c r="AHI150" s="20"/>
      <c r="AHJ150" s="20"/>
      <c r="AHK150" s="20"/>
      <c r="AHL150" s="20"/>
      <c r="AHM150" s="20"/>
      <c r="AHN150" s="20"/>
      <c r="AHO150" s="20"/>
      <c r="AHP150" s="20"/>
      <c r="AHQ150" s="20"/>
      <c r="AHR150" s="20"/>
      <c r="AHS150" s="20"/>
      <c r="AHT150" s="20"/>
      <c r="AHU150" s="20"/>
      <c r="AHV150" s="20"/>
      <c r="AHW150" s="20"/>
      <c r="AHX150" s="20"/>
      <c r="AHY150" s="20"/>
      <c r="AHZ150" s="20"/>
      <c r="AIA150" s="20"/>
      <c r="AIB150" s="20"/>
      <c r="AIC150" s="20"/>
      <c r="AID150" s="20"/>
      <c r="AIE150" s="20"/>
      <c r="AIF150" s="20"/>
      <c r="AIG150" s="20"/>
      <c r="AIH150" s="20"/>
      <c r="AII150" s="20"/>
      <c r="AIJ150" s="20"/>
      <c r="AIK150" s="20"/>
      <c r="AIL150" s="20"/>
      <c r="AIM150" s="20"/>
      <c r="AIN150" s="20"/>
      <c r="AIO150" s="20"/>
      <c r="AIP150" s="20"/>
      <c r="AIQ150" s="20"/>
      <c r="AIR150" s="20"/>
      <c r="AIS150" s="20"/>
      <c r="AIT150" s="20"/>
      <c r="AIU150" s="20"/>
      <c r="AIV150" s="20"/>
      <c r="AIW150" s="20"/>
      <c r="AIX150" s="20"/>
      <c r="AIY150" s="20"/>
      <c r="AIZ150" s="20"/>
      <c r="AJA150" s="20"/>
      <c r="AJB150" s="20"/>
      <c r="AJC150" s="20"/>
      <c r="AJD150" s="20"/>
      <c r="AJE150" s="20"/>
      <c r="AJF150" s="20"/>
      <c r="AJG150" s="20"/>
      <c r="AJH150" s="20"/>
      <c r="AJI150" s="20"/>
      <c r="AJJ150" s="20"/>
      <c r="AJK150" s="20"/>
      <c r="AJL150" s="20"/>
      <c r="AJM150" s="20"/>
      <c r="AJN150" s="20"/>
      <c r="AJO150" s="20"/>
      <c r="AJP150" s="20"/>
      <c r="AJQ150" s="20"/>
      <c r="AJR150" s="20"/>
      <c r="AJS150" s="20"/>
      <c r="AJT150" s="20"/>
      <c r="AJU150" s="20"/>
      <c r="AJV150" s="20"/>
      <c r="AJW150" s="20"/>
      <c r="AJX150" s="20"/>
      <c r="AJY150" s="20"/>
      <c r="AJZ150" s="20"/>
      <c r="AKA150" s="20"/>
      <c r="AKB150" s="20"/>
      <c r="AKC150" s="20"/>
      <c r="AKD150" s="20"/>
      <c r="AKE150" s="20"/>
      <c r="AKF150" s="20"/>
      <c r="AKG150" s="20"/>
      <c r="AKH150" s="20"/>
      <c r="AKI150" s="20"/>
      <c r="AKJ150" s="20"/>
      <c r="AKK150" s="20"/>
      <c r="AKL150" s="20"/>
      <c r="AKM150" s="20"/>
      <c r="AKN150" s="20"/>
      <c r="AKO150" s="20"/>
      <c r="AKP150" s="20"/>
      <c r="AKQ150" s="20"/>
      <c r="AKR150" s="20"/>
      <c r="AKS150" s="20"/>
      <c r="AKT150" s="20"/>
      <c r="AKU150" s="20"/>
      <c r="AKV150" s="20"/>
      <c r="AKW150" s="20"/>
      <c r="AKX150" s="20"/>
      <c r="AKY150" s="20"/>
      <c r="AKZ150" s="20"/>
      <c r="ALA150" s="20"/>
      <c r="ALB150" s="20"/>
      <c r="ALC150" s="20"/>
      <c r="ALD150" s="20"/>
      <c r="ALE150" s="20"/>
      <c r="ALF150" s="20"/>
      <c r="ALG150" s="20"/>
      <c r="ALH150" s="20"/>
      <c r="ALI150" s="20"/>
      <c r="ALJ150" s="20"/>
      <c r="ALK150" s="20"/>
      <c r="ALL150" s="20"/>
      <c r="ALM150" s="20"/>
      <c r="ALN150" s="20"/>
      <c r="ALO150" s="20"/>
      <c r="ALP150" s="20"/>
      <c r="ALQ150" s="20"/>
      <c r="ALR150" s="20"/>
      <c r="ALS150" s="20"/>
      <c r="ALT150" s="20"/>
      <c r="ALU150" s="20"/>
      <c r="ALV150" s="20"/>
      <c r="ALW150" s="20"/>
      <c r="ALX150" s="20"/>
      <c r="ALY150" s="20"/>
      <c r="ALZ150" s="20"/>
      <c r="AMA150" s="20"/>
      <c r="AMB150" s="20"/>
      <c r="AMC150" s="20"/>
      <c r="AMD150" s="20"/>
      <c r="AME150" s="20"/>
      <c r="AMF150" s="20"/>
      <c r="AMG150" s="20"/>
      <c r="AMH150" s="20"/>
      <c r="AMI150" s="20"/>
      <c r="AMJ150" s="20"/>
      <c r="AMK150" s="20"/>
    </row>
    <row r="151" spans="1:1025" s="21" customFormat="1" ht="47.25" customHeight="1">
      <c r="A151" s="276" t="s">
        <v>181</v>
      </c>
      <c r="B151" s="276"/>
      <c r="C151" s="276"/>
      <c r="D151" s="276"/>
      <c r="E151" s="276"/>
      <c r="F151" s="276"/>
      <c r="G151" s="257">
        <f>SUM(G52+G103+G114+G139+G147)</f>
        <v>7895.672333333333</v>
      </c>
      <c r="H151" s="36"/>
      <c r="I151" s="7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/>
      <c r="JT151" s="20"/>
      <c r="JU151" s="20"/>
      <c r="JV151" s="20"/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  <c r="LT151" s="20"/>
      <c r="LU151" s="20"/>
      <c r="LV151" s="20"/>
      <c r="LW151" s="20"/>
      <c r="LX151" s="20"/>
      <c r="LY151" s="20"/>
      <c r="LZ151" s="20"/>
      <c r="MA151" s="20"/>
      <c r="MB151" s="20"/>
      <c r="MC151" s="20"/>
      <c r="MD151" s="20"/>
      <c r="ME151" s="20"/>
      <c r="MF151" s="20"/>
      <c r="MG151" s="20"/>
      <c r="MH151" s="20"/>
      <c r="MI151" s="20"/>
      <c r="MJ151" s="20"/>
      <c r="MK151" s="20"/>
      <c r="ML151" s="20"/>
      <c r="MM151" s="20"/>
      <c r="MN151" s="20"/>
      <c r="MO151" s="20"/>
      <c r="MP151" s="20"/>
      <c r="MQ151" s="20"/>
      <c r="MR151" s="20"/>
      <c r="MS151" s="20"/>
      <c r="MT151" s="20"/>
      <c r="MU151" s="20"/>
      <c r="MV151" s="20"/>
      <c r="MW151" s="20"/>
      <c r="MX151" s="20"/>
      <c r="MY151" s="20"/>
      <c r="MZ151" s="20"/>
      <c r="NA151" s="20"/>
      <c r="NB151" s="20"/>
      <c r="NC151" s="20"/>
      <c r="ND151" s="20"/>
      <c r="NE151" s="20"/>
      <c r="NF151" s="20"/>
      <c r="NG151" s="20"/>
      <c r="NH151" s="20"/>
      <c r="NI151" s="20"/>
      <c r="NJ151" s="20"/>
      <c r="NK151" s="20"/>
      <c r="NL151" s="20"/>
      <c r="NM151" s="20"/>
      <c r="NN151" s="20"/>
      <c r="NO151" s="20"/>
      <c r="NP151" s="20"/>
      <c r="NQ151" s="20"/>
      <c r="NR151" s="20"/>
      <c r="NS151" s="20"/>
      <c r="NT151" s="20"/>
      <c r="NU151" s="20"/>
      <c r="NV151" s="20"/>
      <c r="NW151" s="20"/>
      <c r="NX151" s="20"/>
      <c r="NY151" s="20"/>
      <c r="NZ151" s="20"/>
      <c r="OA151" s="20"/>
      <c r="OB151" s="20"/>
      <c r="OC151" s="20"/>
      <c r="OD151" s="20"/>
      <c r="OE151" s="20"/>
      <c r="OF151" s="20"/>
      <c r="OG151" s="20"/>
      <c r="OH151" s="20"/>
      <c r="OI151" s="20"/>
      <c r="OJ151" s="20"/>
      <c r="OK151" s="20"/>
      <c r="OL151" s="20"/>
      <c r="OM151" s="20"/>
      <c r="ON151" s="20"/>
      <c r="OO151" s="20"/>
      <c r="OP151" s="20"/>
      <c r="OQ151" s="20"/>
      <c r="OR151" s="20"/>
      <c r="OS151" s="20"/>
      <c r="OT151" s="20"/>
      <c r="OU151" s="20"/>
      <c r="OV151" s="20"/>
      <c r="OW151" s="20"/>
      <c r="OX151" s="20"/>
      <c r="OY151" s="20"/>
      <c r="OZ151" s="20"/>
      <c r="PA151" s="20"/>
      <c r="PB151" s="20"/>
      <c r="PC151" s="20"/>
      <c r="PD151" s="20"/>
      <c r="PE151" s="20"/>
      <c r="PF151" s="20"/>
      <c r="PG151" s="20"/>
      <c r="PH151" s="20"/>
      <c r="PI151" s="20"/>
      <c r="PJ151" s="20"/>
      <c r="PK151" s="20"/>
      <c r="PL151" s="20"/>
      <c r="PM151" s="20"/>
      <c r="PN151" s="20"/>
      <c r="PO151" s="20"/>
      <c r="PP151" s="20"/>
      <c r="PQ151" s="20"/>
      <c r="PR151" s="20"/>
      <c r="PS151" s="20"/>
      <c r="PT151" s="20"/>
      <c r="PU151" s="20"/>
      <c r="PV151" s="20"/>
      <c r="PW151" s="20"/>
      <c r="PX151" s="20"/>
      <c r="PY151" s="20"/>
      <c r="PZ151" s="20"/>
      <c r="QA151" s="20"/>
      <c r="QB151" s="20"/>
      <c r="QC151" s="20"/>
      <c r="QD151" s="20"/>
      <c r="QE151" s="20"/>
      <c r="QF151" s="20"/>
      <c r="QG151" s="20"/>
      <c r="QH151" s="20"/>
      <c r="QI151" s="20"/>
      <c r="QJ151" s="20"/>
      <c r="QK151" s="20"/>
      <c r="QL151" s="20"/>
      <c r="QM151" s="20"/>
      <c r="QN151" s="20"/>
      <c r="QO151" s="20"/>
      <c r="QP151" s="20"/>
      <c r="QQ151" s="20"/>
      <c r="QR151" s="20"/>
      <c r="QS151" s="20"/>
      <c r="QT151" s="20"/>
      <c r="QU151" s="20"/>
      <c r="QV151" s="20"/>
      <c r="QW151" s="20"/>
      <c r="QX151" s="20"/>
      <c r="QY151" s="20"/>
      <c r="QZ151" s="20"/>
      <c r="RA151" s="20"/>
      <c r="RB151" s="20"/>
      <c r="RC151" s="20"/>
      <c r="RD151" s="20"/>
      <c r="RE151" s="20"/>
      <c r="RF151" s="20"/>
      <c r="RG151" s="20"/>
      <c r="RH151" s="20"/>
      <c r="RI151" s="20"/>
      <c r="RJ151" s="20"/>
      <c r="RK151" s="20"/>
      <c r="RL151" s="20"/>
      <c r="RM151" s="20"/>
      <c r="RN151" s="20"/>
      <c r="RO151" s="20"/>
      <c r="RP151" s="20"/>
      <c r="RQ151" s="20"/>
      <c r="RR151" s="20"/>
      <c r="RS151" s="20"/>
      <c r="RT151" s="20"/>
      <c r="RU151" s="20"/>
      <c r="RV151" s="20"/>
      <c r="RW151" s="20"/>
      <c r="RX151" s="20"/>
      <c r="RY151" s="20"/>
      <c r="RZ151" s="20"/>
      <c r="SA151" s="20"/>
      <c r="SB151" s="20"/>
      <c r="SC151" s="20"/>
      <c r="SD151" s="20"/>
      <c r="SE151" s="20"/>
      <c r="SF151" s="20"/>
      <c r="SG151" s="20"/>
      <c r="SH151" s="20"/>
      <c r="SI151" s="20"/>
      <c r="SJ151" s="20"/>
      <c r="SK151" s="20"/>
      <c r="SL151" s="20"/>
      <c r="SM151" s="20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  <c r="TL151" s="20"/>
      <c r="TM151" s="20"/>
      <c r="TN151" s="20"/>
      <c r="TO151" s="20"/>
      <c r="TP151" s="20"/>
      <c r="TQ151" s="20"/>
      <c r="TR151" s="20"/>
      <c r="TS151" s="20"/>
      <c r="TT151" s="20"/>
      <c r="TU151" s="20"/>
      <c r="TV151" s="20"/>
      <c r="TW151" s="20"/>
      <c r="TX151" s="20"/>
      <c r="TY151" s="20"/>
      <c r="TZ151" s="20"/>
      <c r="UA151" s="20"/>
      <c r="UB151" s="20"/>
      <c r="UC151" s="20"/>
      <c r="UD151" s="20"/>
      <c r="UE151" s="20"/>
      <c r="UF151" s="20"/>
      <c r="UG151" s="20"/>
      <c r="UH151" s="20"/>
      <c r="UI151" s="20"/>
      <c r="UJ151" s="20"/>
      <c r="UK151" s="20"/>
      <c r="UL151" s="20"/>
      <c r="UM151" s="20"/>
      <c r="UN151" s="20"/>
      <c r="UO151" s="20"/>
      <c r="UP151" s="20"/>
      <c r="UQ151" s="20"/>
      <c r="UR151" s="20"/>
      <c r="US151" s="20"/>
      <c r="UT151" s="20"/>
      <c r="UU151" s="20"/>
      <c r="UV151" s="20"/>
      <c r="UW151" s="20"/>
      <c r="UX151" s="20"/>
      <c r="UY151" s="20"/>
      <c r="UZ151" s="20"/>
      <c r="VA151" s="20"/>
      <c r="VB151" s="20"/>
      <c r="VC151" s="20"/>
      <c r="VD151" s="20"/>
      <c r="VE151" s="20"/>
      <c r="VF151" s="20"/>
      <c r="VG151" s="20"/>
      <c r="VH151" s="20"/>
      <c r="VI151" s="20"/>
      <c r="VJ151" s="20"/>
      <c r="VK151" s="20"/>
      <c r="VL151" s="20"/>
      <c r="VM151" s="20"/>
      <c r="VN151" s="20"/>
      <c r="VO151" s="20"/>
      <c r="VP151" s="20"/>
      <c r="VQ151" s="20"/>
      <c r="VR151" s="20"/>
      <c r="VS151" s="20"/>
      <c r="VT151" s="20"/>
      <c r="VU151" s="20"/>
      <c r="VV151" s="20"/>
      <c r="VW151" s="20"/>
      <c r="VX151" s="20"/>
      <c r="VY151" s="20"/>
      <c r="VZ151" s="20"/>
      <c r="WA151" s="20"/>
      <c r="WB151" s="20"/>
      <c r="WC151" s="20"/>
      <c r="WD151" s="20"/>
      <c r="WE151" s="20"/>
      <c r="WF151" s="20"/>
      <c r="WG151" s="20"/>
      <c r="WH151" s="20"/>
      <c r="WI151" s="20"/>
      <c r="WJ151" s="20"/>
      <c r="WK151" s="20"/>
      <c r="WL151" s="20"/>
      <c r="WM151" s="20"/>
      <c r="WN151" s="20"/>
      <c r="WO151" s="20"/>
      <c r="WP151" s="20"/>
      <c r="WQ151" s="20"/>
      <c r="WR151" s="20"/>
      <c r="WS151" s="20"/>
      <c r="WT151" s="20"/>
      <c r="WU151" s="20"/>
      <c r="WV151" s="20"/>
      <c r="WW151" s="20"/>
      <c r="WX151" s="20"/>
      <c r="WY151" s="20"/>
      <c r="WZ151" s="20"/>
      <c r="XA151" s="20"/>
      <c r="XB151" s="20"/>
      <c r="XC151" s="20"/>
      <c r="XD151" s="20"/>
      <c r="XE151" s="20"/>
      <c r="XF151" s="20"/>
      <c r="XG151" s="20"/>
      <c r="XH151" s="20"/>
      <c r="XI151" s="20"/>
      <c r="XJ151" s="20"/>
      <c r="XK151" s="20"/>
      <c r="XL151" s="20"/>
      <c r="XM151" s="20"/>
      <c r="XN151" s="20"/>
      <c r="XO151" s="20"/>
      <c r="XP151" s="20"/>
      <c r="XQ151" s="20"/>
      <c r="XR151" s="20"/>
      <c r="XS151" s="20"/>
      <c r="XT151" s="20"/>
      <c r="XU151" s="20"/>
      <c r="XV151" s="20"/>
      <c r="XW151" s="20"/>
      <c r="XX151" s="20"/>
      <c r="XY151" s="20"/>
      <c r="XZ151" s="20"/>
      <c r="YA151" s="20"/>
      <c r="YB151" s="20"/>
      <c r="YC151" s="20"/>
      <c r="YD151" s="20"/>
      <c r="YE151" s="20"/>
      <c r="YF151" s="20"/>
      <c r="YG151" s="20"/>
      <c r="YH151" s="20"/>
      <c r="YI151" s="20"/>
      <c r="YJ151" s="20"/>
      <c r="YK151" s="20"/>
      <c r="YL151" s="20"/>
      <c r="YM151" s="20"/>
      <c r="YN151" s="20"/>
      <c r="YO151" s="20"/>
      <c r="YP151" s="20"/>
      <c r="YQ151" s="20"/>
      <c r="YR151" s="20"/>
      <c r="YS151" s="20"/>
      <c r="YT151" s="20"/>
      <c r="YU151" s="20"/>
      <c r="YV151" s="20"/>
      <c r="YW151" s="20"/>
      <c r="YX151" s="20"/>
      <c r="YY151" s="20"/>
      <c r="YZ151" s="20"/>
      <c r="ZA151" s="20"/>
      <c r="ZB151" s="20"/>
      <c r="ZC151" s="20"/>
      <c r="ZD151" s="20"/>
      <c r="ZE151" s="20"/>
      <c r="ZF151" s="20"/>
      <c r="ZG151" s="20"/>
      <c r="ZH151" s="20"/>
      <c r="ZI151" s="20"/>
      <c r="ZJ151" s="20"/>
      <c r="ZK151" s="20"/>
      <c r="ZL151" s="20"/>
      <c r="ZM151" s="20"/>
      <c r="ZN151" s="20"/>
      <c r="ZO151" s="20"/>
      <c r="ZP151" s="20"/>
      <c r="ZQ151" s="20"/>
      <c r="ZR151" s="20"/>
      <c r="ZS151" s="20"/>
      <c r="ZT151" s="20"/>
      <c r="ZU151" s="20"/>
      <c r="ZV151" s="20"/>
      <c r="ZW151" s="20"/>
      <c r="ZX151" s="20"/>
      <c r="ZY151" s="20"/>
      <c r="ZZ151" s="20"/>
      <c r="AAA151" s="20"/>
      <c r="AAB151" s="20"/>
      <c r="AAC151" s="20"/>
      <c r="AAD151" s="20"/>
      <c r="AAE151" s="20"/>
      <c r="AAF151" s="20"/>
      <c r="AAG151" s="20"/>
      <c r="AAH151" s="20"/>
      <c r="AAI151" s="20"/>
      <c r="AAJ151" s="20"/>
      <c r="AAK151" s="20"/>
      <c r="AAL151" s="20"/>
      <c r="AAM151" s="20"/>
      <c r="AAN151" s="20"/>
      <c r="AAO151" s="20"/>
      <c r="AAP151" s="20"/>
      <c r="AAQ151" s="20"/>
      <c r="AAR151" s="20"/>
      <c r="AAS151" s="20"/>
      <c r="AAT151" s="20"/>
      <c r="AAU151" s="20"/>
      <c r="AAV151" s="20"/>
      <c r="AAW151" s="20"/>
      <c r="AAX151" s="20"/>
      <c r="AAY151" s="20"/>
      <c r="AAZ151" s="20"/>
      <c r="ABA151" s="20"/>
      <c r="ABB151" s="20"/>
      <c r="ABC151" s="20"/>
      <c r="ABD151" s="20"/>
      <c r="ABE151" s="20"/>
      <c r="ABF151" s="20"/>
      <c r="ABG151" s="20"/>
      <c r="ABH151" s="20"/>
      <c r="ABI151" s="20"/>
      <c r="ABJ151" s="20"/>
      <c r="ABK151" s="20"/>
      <c r="ABL151" s="20"/>
      <c r="ABM151" s="20"/>
      <c r="ABN151" s="20"/>
      <c r="ABO151" s="20"/>
      <c r="ABP151" s="20"/>
      <c r="ABQ151" s="20"/>
      <c r="ABR151" s="20"/>
      <c r="ABS151" s="20"/>
      <c r="ABT151" s="20"/>
      <c r="ABU151" s="20"/>
      <c r="ABV151" s="20"/>
      <c r="ABW151" s="20"/>
      <c r="ABX151" s="20"/>
      <c r="ABY151" s="20"/>
      <c r="ABZ151" s="20"/>
      <c r="ACA151" s="20"/>
      <c r="ACB151" s="20"/>
      <c r="ACC151" s="20"/>
      <c r="ACD151" s="20"/>
      <c r="ACE151" s="20"/>
      <c r="ACF151" s="20"/>
      <c r="ACG151" s="20"/>
      <c r="ACH151" s="20"/>
      <c r="ACI151" s="20"/>
      <c r="ACJ151" s="20"/>
      <c r="ACK151" s="20"/>
      <c r="ACL151" s="20"/>
      <c r="ACM151" s="20"/>
      <c r="ACN151" s="20"/>
      <c r="ACO151" s="20"/>
      <c r="ACP151" s="20"/>
      <c r="ACQ151" s="20"/>
      <c r="ACR151" s="20"/>
      <c r="ACS151" s="20"/>
      <c r="ACT151" s="20"/>
      <c r="ACU151" s="20"/>
      <c r="ACV151" s="20"/>
      <c r="ACW151" s="20"/>
      <c r="ACX151" s="20"/>
      <c r="ACY151" s="20"/>
      <c r="ACZ151" s="20"/>
      <c r="ADA151" s="20"/>
      <c r="ADB151" s="20"/>
      <c r="ADC151" s="20"/>
      <c r="ADD151" s="20"/>
      <c r="ADE151" s="20"/>
      <c r="ADF151" s="20"/>
      <c r="ADG151" s="20"/>
      <c r="ADH151" s="20"/>
      <c r="ADI151" s="20"/>
      <c r="ADJ151" s="20"/>
      <c r="ADK151" s="20"/>
      <c r="ADL151" s="20"/>
      <c r="ADM151" s="20"/>
      <c r="ADN151" s="20"/>
      <c r="ADO151" s="20"/>
      <c r="ADP151" s="20"/>
      <c r="ADQ151" s="20"/>
      <c r="ADR151" s="20"/>
      <c r="ADS151" s="20"/>
      <c r="ADT151" s="20"/>
      <c r="ADU151" s="20"/>
      <c r="ADV151" s="20"/>
      <c r="ADW151" s="20"/>
      <c r="ADX151" s="20"/>
      <c r="ADY151" s="20"/>
      <c r="ADZ151" s="20"/>
      <c r="AEA151" s="20"/>
      <c r="AEB151" s="20"/>
      <c r="AEC151" s="20"/>
      <c r="AED151" s="20"/>
      <c r="AEE151" s="20"/>
      <c r="AEF151" s="20"/>
      <c r="AEG151" s="20"/>
      <c r="AEH151" s="20"/>
      <c r="AEI151" s="20"/>
      <c r="AEJ151" s="20"/>
      <c r="AEK151" s="20"/>
      <c r="AEL151" s="20"/>
      <c r="AEM151" s="20"/>
      <c r="AEN151" s="20"/>
      <c r="AEO151" s="20"/>
      <c r="AEP151" s="20"/>
      <c r="AEQ151" s="20"/>
      <c r="AER151" s="20"/>
      <c r="AES151" s="20"/>
      <c r="AET151" s="20"/>
      <c r="AEU151" s="20"/>
      <c r="AEV151" s="20"/>
      <c r="AEW151" s="20"/>
      <c r="AEX151" s="20"/>
      <c r="AEY151" s="20"/>
      <c r="AEZ151" s="20"/>
      <c r="AFA151" s="20"/>
      <c r="AFB151" s="20"/>
      <c r="AFC151" s="20"/>
      <c r="AFD151" s="20"/>
      <c r="AFE151" s="20"/>
      <c r="AFF151" s="20"/>
      <c r="AFG151" s="20"/>
      <c r="AFH151" s="20"/>
      <c r="AFI151" s="20"/>
      <c r="AFJ151" s="20"/>
      <c r="AFK151" s="20"/>
      <c r="AFL151" s="20"/>
      <c r="AFM151" s="20"/>
      <c r="AFN151" s="20"/>
      <c r="AFO151" s="20"/>
      <c r="AFP151" s="20"/>
      <c r="AFQ151" s="20"/>
      <c r="AFR151" s="20"/>
      <c r="AFS151" s="20"/>
      <c r="AFT151" s="20"/>
      <c r="AFU151" s="20"/>
      <c r="AFV151" s="20"/>
      <c r="AFW151" s="20"/>
      <c r="AFX151" s="20"/>
      <c r="AFY151" s="20"/>
      <c r="AFZ151" s="20"/>
      <c r="AGA151" s="20"/>
      <c r="AGB151" s="20"/>
      <c r="AGC151" s="20"/>
      <c r="AGD151" s="20"/>
      <c r="AGE151" s="20"/>
      <c r="AGF151" s="20"/>
      <c r="AGG151" s="20"/>
      <c r="AGH151" s="20"/>
      <c r="AGI151" s="20"/>
      <c r="AGJ151" s="20"/>
      <c r="AGK151" s="20"/>
      <c r="AGL151" s="20"/>
      <c r="AGM151" s="20"/>
      <c r="AGN151" s="20"/>
      <c r="AGO151" s="20"/>
      <c r="AGP151" s="20"/>
      <c r="AGQ151" s="20"/>
      <c r="AGR151" s="20"/>
      <c r="AGS151" s="20"/>
      <c r="AGT151" s="20"/>
      <c r="AGU151" s="20"/>
      <c r="AGV151" s="20"/>
      <c r="AGW151" s="20"/>
      <c r="AGX151" s="20"/>
      <c r="AGY151" s="20"/>
      <c r="AGZ151" s="20"/>
      <c r="AHA151" s="20"/>
      <c r="AHB151" s="20"/>
      <c r="AHC151" s="20"/>
      <c r="AHD151" s="20"/>
      <c r="AHE151" s="20"/>
      <c r="AHF151" s="20"/>
      <c r="AHG151" s="20"/>
      <c r="AHH151" s="20"/>
      <c r="AHI151" s="20"/>
      <c r="AHJ151" s="20"/>
      <c r="AHK151" s="20"/>
      <c r="AHL151" s="20"/>
      <c r="AHM151" s="20"/>
      <c r="AHN151" s="20"/>
      <c r="AHO151" s="20"/>
      <c r="AHP151" s="20"/>
      <c r="AHQ151" s="20"/>
      <c r="AHR151" s="20"/>
      <c r="AHS151" s="20"/>
      <c r="AHT151" s="20"/>
      <c r="AHU151" s="20"/>
      <c r="AHV151" s="20"/>
      <c r="AHW151" s="20"/>
      <c r="AHX151" s="20"/>
      <c r="AHY151" s="20"/>
      <c r="AHZ151" s="20"/>
      <c r="AIA151" s="20"/>
      <c r="AIB151" s="20"/>
      <c r="AIC151" s="20"/>
      <c r="AID151" s="20"/>
      <c r="AIE151" s="20"/>
      <c r="AIF151" s="20"/>
      <c r="AIG151" s="20"/>
      <c r="AIH151" s="20"/>
      <c r="AII151" s="20"/>
      <c r="AIJ151" s="20"/>
      <c r="AIK151" s="20"/>
      <c r="AIL151" s="20"/>
      <c r="AIM151" s="20"/>
      <c r="AIN151" s="20"/>
      <c r="AIO151" s="20"/>
      <c r="AIP151" s="20"/>
      <c r="AIQ151" s="20"/>
      <c r="AIR151" s="20"/>
      <c r="AIS151" s="20"/>
      <c r="AIT151" s="20"/>
      <c r="AIU151" s="20"/>
      <c r="AIV151" s="20"/>
      <c r="AIW151" s="20"/>
      <c r="AIX151" s="20"/>
      <c r="AIY151" s="20"/>
      <c r="AIZ151" s="20"/>
      <c r="AJA151" s="20"/>
      <c r="AJB151" s="20"/>
      <c r="AJC151" s="20"/>
      <c r="AJD151" s="20"/>
      <c r="AJE151" s="20"/>
      <c r="AJF151" s="20"/>
      <c r="AJG151" s="20"/>
      <c r="AJH151" s="20"/>
      <c r="AJI151" s="20"/>
      <c r="AJJ151" s="20"/>
      <c r="AJK151" s="20"/>
      <c r="AJL151" s="20"/>
      <c r="AJM151" s="20"/>
      <c r="AJN151" s="20"/>
      <c r="AJO151" s="20"/>
      <c r="AJP151" s="20"/>
      <c r="AJQ151" s="20"/>
      <c r="AJR151" s="20"/>
      <c r="AJS151" s="20"/>
      <c r="AJT151" s="20"/>
      <c r="AJU151" s="20"/>
      <c r="AJV151" s="20"/>
      <c r="AJW151" s="20"/>
      <c r="AJX151" s="20"/>
      <c r="AJY151" s="20"/>
      <c r="AJZ151" s="20"/>
      <c r="AKA151" s="20"/>
      <c r="AKB151" s="20"/>
      <c r="AKC151" s="20"/>
      <c r="AKD151" s="20"/>
      <c r="AKE151" s="20"/>
      <c r="AKF151" s="20"/>
      <c r="AKG151" s="20"/>
      <c r="AKH151" s="20"/>
      <c r="AKI151" s="20"/>
      <c r="AKJ151" s="20"/>
      <c r="AKK151" s="20"/>
      <c r="AKL151" s="20"/>
      <c r="AKM151" s="20"/>
      <c r="AKN151" s="20"/>
      <c r="AKO151" s="20"/>
      <c r="AKP151" s="20"/>
      <c r="AKQ151" s="20"/>
      <c r="AKR151" s="20"/>
      <c r="AKS151" s="20"/>
      <c r="AKT151" s="20"/>
      <c r="AKU151" s="20"/>
      <c r="AKV151" s="20"/>
      <c r="AKW151" s="20"/>
      <c r="AKX151" s="20"/>
      <c r="AKY151" s="20"/>
      <c r="AKZ151" s="20"/>
      <c r="ALA151" s="20"/>
      <c r="ALB151" s="20"/>
      <c r="ALC151" s="20"/>
      <c r="ALD151" s="20"/>
      <c r="ALE151" s="20"/>
      <c r="ALF151" s="20"/>
      <c r="ALG151" s="20"/>
      <c r="ALH151" s="20"/>
      <c r="ALI151" s="20"/>
      <c r="ALJ151" s="20"/>
      <c r="ALK151" s="20"/>
      <c r="ALL151" s="20"/>
      <c r="ALM151" s="20"/>
      <c r="ALN151" s="20"/>
      <c r="ALO151" s="20"/>
      <c r="ALP151" s="20"/>
      <c r="ALQ151" s="20"/>
      <c r="ALR151" s="20"/>
      <c r="ALS151" s="20"/>
      <c r="ALT151" s="20"/>
      <c r="ALU151" s="20"/>
      <c r="ALV151" s="20"/>
      <c r="ALW151" s="20"/>
      <c r="ALX151" s="20"/>
      <c r="ALY151" s="20"/>
      <c r="ALZ151" s="20"/>
      <c r="AMA151" s="20"/>
      <c r="AMB151" s="20"/>
      <c r="AMC151" s="20"/>
      <c r="AMD151" s="20"/>
      <c r="AME151" s="20"/>
      <c r="AMF151" s="20"/>
      <c r="AMG151" s="20"/>
      <c r="AMH151" s="20"/>
      <c r="AMI151" s="20"/>
      <c r="AMJ151" s="20"/>
      <c r="AMK151" s="20"/>
    </row>
    <row r="152" spans="1:1025" s="21" customFormat="1" ht="19.5" customHeight="1">
      <c r="A152" s="94" t="s">
        <v>8</v>
      </c>
      <c r="B152" s="361" t="s">
        <v>46</v>
      </c>
      <c r="C152" s="361"/>
      <c r="D152" s="361"/>
      <c r="E152" s="361"/>
      <c r="F152" s="151">
        <v>0.1467</v>
      </c>
      <c r="G152" s="99">
        <f>ROUND(F152*G151,2)</f>
        <v>1158.3</v>
      </c>
      <c r="H152" s="36"/>
      <c r="I152" s="7"/>
      <c r="J152" s="7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/>
      <c r="JT152" s="20"/>
      <c r="JU152" s="20"/>
      <c r="JV152" s="20"/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  <c r="LT152" s="20"/>
      <c r="LU152" s="20"/>
      <c r="LV152" s="20"/>
      <c r="LW152" s="20"/>
      <c r="LX152" s="20"/>
      <c r="LY152" s="20"/>
      <c r="LZ152" s="20"/>
      <c r="MA152" s="20"/>
      <c r="MB152" s="20"/>
      <c r="MC152" s="20"/>
      <c r="MD152" s="20"/>
      <c r="ME152" s="20"/>
      <c r="MF152" s="20"/>
      <c r="MG152" s="20"/>
      <c r="MH152" s="20"/>
      <c r="MI152" s="20"/>
      <c r="MJ152" s="20"/>
      <c r="MK152" s="20"/>
      <c r="ML152" s="20"/>
      <c r="MM152" s="20"/>
      <c r="MN152" s="20"/>
      <c r="MO152" s="20"/>
      <c r="MP152" s="20"/>
      <c r="MQ152" s="20"/>
      <c r="MR152" s="20"/>
      <c r="MS152" s="20"/>
      <c r="MT152" s="20"/>
      <c r="MU152" s="20"/>
      <c r="MV152" s="20"/>
      <c r="MW152" s="20"/>
      <c r="MX152" s="20"/>
      <c r="MY152" s="20"/>
      <c r="MZ152" s="20"/>
      <c r="NA152" s="20"/>
      <c r="NB152" s="20"/>
      <c r="NC152" s="20"/>
      <c r="ND152" s="20"/>
      <c r="NE152" s="20"/>
      <c r="NF152" s="20"/>
      <c r="NG152" s="20"/>
      <c r="NH152" s="20"/>
      <c r="NI152" s="20"/>
      <c r="NJ152" s="20"/>
      <c r="NK152" s="20"/>
      <c r="NL152" s="20"/>
      <c r="NM152" s="20"/>
      <c r="NN152" s="20"/>
      <c r="NO152" s="20"/>
      <c r="NP152" s="20"/>
      <c r="NQ152" s="20"/>
      <c r="NR152" s="20"/>
      <c r="NS152" s="20"/>
      <c r="NT152" s="20"/>
      <c r="NU152" s="20"/>
      <c r="NV152" s="20"/>
      <c r="NW152" s="20"/>
      <c r="NX152" s="20"/>
      <c r="NY152" s="20"/>
      <c r="NZ152" s="20"/>
      <c r="OA152" s="20"/>
      <c r="OB152" s="20"/>
      <c r="OC152" s="20"/>
      <c r="OD152" s="20"/>
      <c r="OE152" s="20"/>
      <c r="OF152" s="20"/>
      <c r="OG152" s="20"/>
      <c r="OH152" s="20"/>
      <c r="OI152" s="20"/>
      <c r="OJ152" s="20"/>
      <c r="OK152" s="20"/>
      <c r="OL152" s="20"/>
      <c r="OM152" s="20"/>
      <c r="ON152" s="20"/>
      <c r="OO152" s="20"/>
      <c r="OP152" s="20"/>
      <c r="OQ152" s="20"/>
      <c r="OR152" s="20"/>
      <c r="OS152" s="20"/>
      <c r="OT152" s="20"/>
      <c r="OU152" s="20"/>
      <c r="OV152" s="20"/>
      <c r="OW152" s="20"/>
      <c r="OX152" s="20"/>
      <c r="OY152" s="20"/>
      <c r="OZ152" s="20"/>
      <c r="PA152" s="20"/>
      <c r="PB152" s="20"/>
      <c r="PC152" s="20"/>
      <c r="PD152" s="20"/>
      <c r="PE152" s="20"/>
      <c r="PF152" s="20"/>
      <c r="PG152" s="20"/>
      <c r="PH152" s="20"/>
      <c r="PI152" s="20"/>
      <c r="PJ152" s="20"/>
      <c r="PK152" s="20"/>
      <c r="PL152" s="20"/>
      <c r="PM152" s="20"/>
      <c r="PN152" s="20"/>
      <c r="PO152" s="20"/>
      <c r="PP152" s="20"/>
      <c r="PQ152" s="20"/>
      <c r="PR152" s="20"/>
      <c r="PS152" s="20"/>
      <c r="PT152" s="20"/>
      <c r="PU152" s="20"/>
      <c r="PV152" s="20"/>
      <c r="PW152" s="20"/>
      <c r="PX152" s="20"/>
      <c r="PY152" s="20"/>
      <c r="PZ152" s="20"/>
      <c r="QA152" s="20"/>
      <c r="QB152" s="20"/>
      <c r="QC152" s="20"/>
      <c r="QD152" s="20"/>
      <c r="QE152" s="20"/>
      <c r="QF152" s="20"/>
      <c r="QG152" s="20"/>
      <c r="QH152" s="20"/>
      <c r="QI152" s="20"/>
      <c r="QJ152" s="20"/>
      <c r="QK152" s="20"/>
      <c r="QL152" s="20"/>
      <c r="QM152" s="20"/>
      <c r="QN152" s="20"/>
      <c r="QO152" s="20"/>
      <c r="QP152" s="20"/>
      <c r="QQ152" s="20"/>
      <c r="QR152" s="20"/>
      <c r="QS152" s="20"/>
      <c r="QT152" s="20"/>
      <c r="QU152" s="20"/>
      <c r="QV152" s="20"/>
      <c r="QW152" s="20"/>
      <c r="QX152" s="20"/>
      <c r="QY152" s="20"/>
      <c r="QZ152" s="20"/>
      <c r="RA152" s="20"/>
      <c r="RB152" s="20"/>
      <c r="RC152" s="20"/>
      <c r="RD152" s="20"/>
      <c r="RE152" s="20"/>
      <c r="RF152" s="20"/>
      <c r="RG152" s="20"/>
      <c r="RH152" s="20"/>
      <c r="RI152" s="20"/>
      <c r="RJ152" s="20"/>
      <c r="RK152" s="20"/>
      <c r="RL152" s="20"/>
      <c r="RM152" s="20"/>
      <c r="RN152" s="20"/>
      <c r="RO152" s="20"/>
      <c r="RP152" s="20"/>
      <c r="RQ152" s="20"/>
      <c r="RR152" s="20"/>
      <c r="RS152" s="20"/>
      <c r="RT152" s="20"/>
      <c r="RU152" s="20"/>
      <c r="RV152" s="20"/>
      <c r="RW152" s="20"/>
      <c r="RX152" s="20"/>
      <c r="RY152" s="20"/>
      <c r="RZ152" s="20"/>
      <c r="SA152" s="20"/>
      <c r="SB152" s="20"/>
      <c r="SC152" s="20"/>
      <c r="SD152" s="20"/>
      <c r="SE152" s="20"/>
      <c r="SF152" s="20"/>
      <c r="SG152" s="20"/>
      <c r="SH152" s="20"/>
      <c r="SI152" s="20"/>
      <c r="SJ152" s="20"/>
      <c r="SK152" s="20"/>
      <c r="SL152" s="20"/>
      <c r="SM152" s="20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  <c r="TL152" s="20"/>
      <c r="TM152" s="20"/>
      <c r="TN152" s="20"/>
      <c r="TO152" s="20"/>
      <c r="TP152" s="20"/>
      <c r="TQ152" s="20"/>
      <c r="TR152" s="20"/>
      <c r="TS152" s="20"/>
      <c r="TT152" s="20"/>
      <c r="TU152" s="20"/>
      <c r="TV152" s="20"/>
      <c r="TW152" s="20"/>
      <c r="TX152" s="20"/>
      <c r="TY152" s="20"/>
      <c r="TZ152" s="20"/>
      <c r="UA152" s="20"/>
      <c r="UB152" s="20"/>
      <c r="UC152" s="20"/>
      <c r="UD152" s="20"/>
      <c r="UE152" s="20"/>
      <c r="UF152" s="20"/>
      <c r="UG152" s="20"/>
      <c r="UH152" s="20"/>
      <c r="UI152" s="20"/>
      <c r="UJ152" s="20"/>
      <c r="UK152" s="20"/>
      <c r="UL152" s="20"/>
      <c r="UM152" s="20"/>
      <c r="UN152" s="20"/>
      <c r="UO152" s="20"/>
      <c r="UP152" s="20"/>
      <c r="UQ152" s="20"/>
      <c r="UR152" s="20"/>
      <c r="US152" s="20"/>
      <c r="UT152" s="20"/>
      <c r="UU152" s="20"/>
      <c r="UV152" s="20"/>
      <c r="UW152" s="20"/>
      <c r="UX152" s="20"/>
      <c r="UY152" s="20"/>
      <c r="UZ152" s="20"/>
      <c r="VA152" s="20"/>
      <c r="VB152" s="20"/>
      <c r="VC152" s="20"/>
      <c r="VD152" s="20"/>
      <c r="VE152" s="20"/>
      <c r="VF152" s="20"/>
      <c r="VG152" s="20"/>
      <c r="VH152" s="20"/>
      <c r="VI152" s="20"/>
      <c r="VJ152" s="20"/>
      <c r="VK152" s="20"/>
      <c r="VL152" s="20"/>
      <c r="VM152" s="20"/>
      <c r="VN152" s="20"/>
      <c r="VO152" s="20"/>
      <c r="VP152" s="20"/>
      <c r="VQ152" s="20"/>
      <c r="VR152" s="20"/>
      <c r="VS152" s="20"/>
      <c r="VT152" s="20"/>
      <c r="VU152" s="20"/>
      <c r="VV152" s="20"/>
      <c r="VW152" s="20"/>
      <c r="VX152" s="20"/>
      <c r="VY152" s="20"/>
      <c r="VZ152" s="20"/>
      <c r="WA152" s="20"/>
      <c r="WB152" s="20"/>
      <c r="WC152" s="20"/>
      <c r="WD152" s="20"/>
      <c r="WE152" s="20"/>
      <c r="WF152" s="20"/>
      <c r="WG152" s="20"/>
      <c r="WH152" s="20"/>
      <c r="WI152" s="20"/>
      <c r="WJ152" s="20"/>
      <c r="WK152" s="20"/>
      <c r="WL152" s="20"/>
      <c r="WM152" s="20"/>
      <c r="WN152" s="20"/>
      <c r="WO152" s="20"/>
      <c r="WP152" s="20"/>
      <c r="WQ152" s="20"/>
      <c r="WR152" s="20"/>
      <c r="WS152" s="20"/>
      <c r="WT152" s="20"/>
      <c r="WU152" s="20"/>
      <c r="WV152" s="20"/>
      <c r="WW152" s="20"/>
      <c r="WX152" s="20"/>
      <c r="WY152" s="20"/>
      <c r="WZ152" s="20"/>
      <c r="XA152" s="20"/>
      <c r="XB152" s="20"/>
      <c r="XC152" s="20"/>
      <c r="XD152" s="20"/>
      <c r="XE152" s="20"/>
      <c r="XF152" s="20"/>
      <c r="XG152" s="20"/>
      <c r="XH152" s="20"/>
      <c r="XI152" s="20"/>
      <c r="XJ152" s="20"/>
      <c r="XK152" s="20"/>
      <c r="XL152" s="20"/>
      <c r="XM152" s="20"/>
      <c r="XN152" s="20"/>
      <c r="XO152" s="20"/>
      <c r="XP152" s="20"/>
      <c r="XQ152" s="20"/>
      <c r="XR152" s="20"/>
      <c r="XS152" s="20"/>
      <c r="XT152" s="20"/>
      <c r="XU152" s="20"/>
      <c r="XV152" s="20"/>
      <c r="XW152" s="20"/>
      <c r="XX152" s="20"/>
      <c r="XY152" s="20"/>
      <c r="XZ152" s="20"/>
      <c r="YA152" s="20"/>
      <c r="YB152" s="20"/>
      <c r="YC152" s="20"/>
      <c r="YD152" s="20"/>
      <c r="YE152" s="20"/>
      <c r="YF152" s="20"/>
      <c r="YG152" s="20"/>
      <c r="YH152" s="20"/>
      <c r="YI152" s="20"/>
      <c r="YJ152" s="20"/>
      <c r="YK152" s="20"/>
      <c r="YL152" s="20"/>
      <c r="YM152" s="20"/>
      <c r="YN152" s="20"/>
      <c r="YO152" s="20"/>
      <c r="YP152" s="20"/>
      <c r="YQ152" s="20"/>
      <c r="YR152" s="20"/>
      <c r="YS152" s="20"/>
      <c r="YT152" s="20"/>
      <c r="YU152" s="20"/>
      <c r="YV152" s="20"/>
      <c r="YW152" s="20"/>
      <c r="YX152" s="20"/>
      <c r="YY152" s="20"/>
      <c r="YZ152" s="20"/>
      <c r="ZA152" s="20"/>
      <c r="ZB152" s="20"/>
      <c r="ZC152" s="20"/>
      <c r="ZD152" s="20"/>
      <c r="ZE152" s="20"/>
      <c r="ZF152" s="20"/>
      <c r="ZG152" s="20"/>
      <c r="ZH152" s="20"/>
      <c r="ZI152" s="20"/>
      <c r="ZJ152" s="20"/>
      <c r="ZK152" s="20"/>
      <c r="ZL152" s="20"/>
      <c r="ZM152" s="20"/>
      <c r="ZN152" s="20"/>
      <c r="ZO152" s="20"/>
      <c r="ZP152" s="20"/>
      <c r="ZQ152" s="20"/>
      <c r="ZR152" s="20"/>
      <c r="ZS152" s="20"/>
      <c r="ZT152" s="20"/>
      <c r="ZU152" s="20"/>
      <c r="ZV152" s="20"/>
      <c r="ZW152" s="20"/>
      <c r="ZX152" s="20"/>
      <c r="ZY152" s="20"/>
      <c r="ZZ152" s="20"/>
      <c r="AAA152" s="20"/>
      <c r="AAB152" s="20"/>
      <c r="AAC152" s="20"/>
      <c r="AAD152" s="20"/>
      <c r="AAE152" s="20"/>
      <c r="AAF152" s="20"/>
      <c r="AAG152" s="20"/>
      <c r="AAH152" s="20"/>
      <c r="AAI152" s="20"/>
      <c r="AAJ152" s="20"/>
      <c r="AAK152" s="20"/>
      <c r="AAL152" s="20"/>
      <c r="AAM152" s="20"/>
      <c r="AAN152" s="20"/>
      <c r="AAO152" s="20"/>
      <c r="AAP152" s="20"/>
      <c r="AAQ152" s="20"/>
      <c r="AAR152" s="20"/>
      <c r="AAS152" s="20"/>
      <c r="AAT152" s="20"/>
      <c r="AAU152" s="20"/>
      <c r="AAV152" s="20"/>
      <c r="AAW152" s="20"/>
      <c r="AAX152" s="20"/>
      <c r="AAY152" s="20"/>
      <c r="AAZ152" s="20"/>
      <c r="ABA152" s="20"/>
      <c r="ABB152" s="20"/>
      <c r="ABC152" s="20"/>
      <c r="ABD152" s="20"/>
      <c r="ABE152" s="20"/>
      <c r="ABF152" s="20"/>
      <c r="ABG152" s="20"/>
      <c r="ABH152" s="20"/>
      <c r="ABI152" s="20"/>
      <c r="ABJ152" s="20"/>
      <c r="ABK152" s="20"/>
      <c r="ABL152" s="20"/>
      <c r="ABM152" s="20"/>
      <c r="ABN152" s="20"/>
      <c r="ABO152" s="20"/>
      <c r="ABP152" s="20"/>
      <c r="ABQ152" s="20"/>
      <c r="ABR152" s="20"/>
      <c r="ABS152" s="20"/>
      <c r="ABT152" s="20"/>
      <c r="ABU152" s="20"/>
      <c r="ABV152" s="20"/>
      <c r="ABW152" s="20"/>
      <c r="ABX152" s="20"/>
      <c r="ABY152" s="20"/>
      <c r="ABZ152" s="20"/>
      <c r="ACA152" s="20"/>
      <c r="ACB152" s="20"/>
      <c r="ACC152" s="20"/>
      <c r="ACD152" s="20"/>
      <c r="ACE152" s="20"/>
      <c r="ACF152" s="20"/>
      <c r="ACG152" s="20"/>
      <c r="ACH152" s="20"/>
      <c r="ACI152" s="20"/>
      <c r="ACJ152" s="20"/>
      <c r="ACK152" s="20"/>
      <c r="ACL152" s="20"/>
      <c r="ACM152" s="20"/>
      <c r="ACN152" s="20"/>
      <c r="ACO152" s="20"/>
      <c r="ACP152" s="20"/>
      <c r="ACQ152" s="20"/>
      <c r="ACR152" s="20"/>
      <c r="ACS152" s="20"/>
      <c r="ACT152" s="20"/>
      <c r="ACU152" s="20"/>
      <c r="ACV152" s="20"/>
      <c r="ACW152" s="20"/>
      <c r="ACX152" s="20"/>
      <c r="ACY152" s="20"/>
      <c r="ACZ152" s="20"/>
      <c r="ADA152" s="20"/>
      <c r="ADB152" s="20"/>
      <c r="ADC152" s="20"/>
      <c r="ADD152" s="20"/>
      <c r="ADE152" s="20"/>
      <c r="ADF152" s="20"/>
      <c r="ADG152" s="20"/>
      <c r="ADH152" s="20"/>
      <c r="ADI152" s="20"/>
      <c r="ADJ152" s="20"/>
      <c r="ADK152" s="20"/>
      <c r="ADL152" s="20"/>
      <c r="ADM152" s="20"/>
      <c r="ADN152" s="20"/>
      <c r="ADO152" s="20"/>
      <c r="ADP152" s="20"/>
      <c r="ADQ152" s="20"/>
      <c r="ADR152" s="20"/>
      <c r="ADS152" s="20"/>
      <c r="ADT152" s="20"/>
      <c r="ADU152" s="20"/>
      <c r="ADV152" s="20"/>
      <c r="ADW152" s="20"/>
      <c r="ADX152" s="20"/>
      <c r="ADY152" s="20"/>
      <c r="ADZ152" s="20"/>
      <c r="AEA152" s="20"/>
      <c r="AEB152" s="20"/>
      <c r="AEC152" s="20"/>
      <c r="AED152" s="20"/>
      <c r="AEE152" s="20"/>
      <c r="AEF152" s="20"/>
      <c r="AEG152" s="20"/>
      <c r="AEH152" s="20"/>
      <c r="AEI152" s="20"/>
      <c r="AEJ152" s="20"/>
      <c r="AEK152" s="20"/>
      <c r="AEL152" s="20"/>
      <c r="AEM152" s="20"/>
      <c r="AEN152" s="20"/>
      <c r="AEO152" s="20"/>
      <c r="AEP152" s="20"/>
      <c r="AEQ152" s="20"/>
      <c r="AER152" s="20"/>
      <c r="AES152" s="20"/>
      <c r="AET152" s="20"/>
      <c r="AEU152" s="20"/>
      <c r="AEV152" s="20"/>
      <c r="AEW152" s="20"/>
      <c r="AEX152" s="20"/>
      <c r="AEY152" s="20"/>
      <c r="AEZ152" s="20"/>
      <c r="AFA152" s="20"/>
      <c r="AFB152" s="20"/>
      <c r="AFC152" s="20"/>
      <c r="AFD152" s="20"/>
      <c r="AFE152" s="20"/>
      <c r="AFF152" s="20"/>
      <c r="AFG152" s="20"/>
      <c r="AFH152" s="20"/>
      <c r="AFI152" s="20"/>
      <c r="AFJ152" s="20"/>
      <c r="AFK152" s="20"/>
      <c r="AFL152" s="20"/>
      <c r="AFM152" s="20"/>
      <c r="AFN152" s="20"/>
      <c r="AFO152" s="20"/>
      <c r="AFP152" s="20"/>
      <c r="AFQ152" s="20"/>
      <c r="AFR152" s="20"/>
      <c r="AFS152" s="20"/>
      <c r="AFT152" s="20"/>
      <c r="AFU152" s="20"/>
      <c r="AFV152" s="20"/>
      <c r="AFW152" s="20"/>
      <c r="AFX152" s="20"/>
      <c r="AFY152" s="20"/>
      <c r="AFZ152" s="20"/>
      <c r="AGA152" s="20"/>
      <c r="AGB152" s="20"/>
      <c r="AGC152" s="20"/>
      <c r="AGD152" s="20"/>
      <c r="AGE152" s="20"/>
      <c r="AGF152" s="20"/>
      <c r="AGG152" s="20"/>
      <c r="AGH152" s="20"/>
      <c r="AGI152" s="20"/>
      <c r="AGJ152" s="20"/>
      <c r="AGK152" s="20"/>
      <c r="AGL152" s="20"/>
      <c r="AGM152" s="20"/>
      <c r="AGN152" s="20"/>
      <c r="AGO152" s="20"/>
      <c r="AGP152" s="20"/>
      <c r="AGQ152" s="20"/>
      <c r="AGR152" s="20"/>
      <c r="AGS152" s="20"/>
      <c r="AGT152" s="20"/>
      <c r="AGU152" s="20"/>
      <c r="AGV152" s="20"/>
      <c r="AGW152" s="20"/>
      <c r="AGX152" s="20"/>
      <c r="AGY152" s="20"/>
      <c r="AGZ152" s="20"/>
      <c r="AHA152" s="20"/>
      <c r="AHB152" s="20"/>
      <c r="AHC152" s="20"/>
      <c r="AHD152" s="20"/>
      <c r="AHE152" s="20"/>
      <c r="AHF152" s="20"/>
      <c r="AHG152" s="20"/>
      <c r="AHH152" s="20"/>
      <c r="AHI152" s="20"/>
      <c r="AHJ152" s="20"/>
      <c r="AHK152" s="20"/>
      <c r="AHL152" s="20"/>
      <c r="AHM152" s="20"/>
      <c r="AHN152" s="20"/>
      <c r="AHO152" s="20"/>
      <c r="AHP152" s="20"/>
      <c r="AHQ152" s="20"/>
      <c r="AHR152" s="20"/>
      <c r="AHS152" s="20"/>
      <c r="AHT152" s="20"/>
      <c r="AHU152" s="20"/>
      <c r="AHV152" s="20"/>
      <c r="AHW152" s="20"/>
      <c r="AHX152" s="20"/>
      <c r="AHY152" s="20"/>
      <c r="AHZ152" s="20"/>
      <c r="AIA152" s="20"/>
      <c r="AIB152" s="20"/>
      <c r="AIC152" s="20"/>
      <c r="AID152" s="20"/>
      <c r="AIE152" s="20"/>
      <c r="AIF152" s="20"/>
      <c r="AIG152" s="20"/>
      <c r="AIH152" s="20"/>
      <c r="AII152" s="20"/>
      <c r="AIJ152" s="20"/>
      <c r="AIK152" s="20"/>
      <c r="AIL152" s="20"/>
      <c r="AIM152" s="20"/>
      <c r="AIN152" s="20"/>
      <c r="AIO152" s="20"/>
      <c r="AIP152" s="20"/>
      <c r="AIQ152" s="20"/>
      <c r="AIR152" s="20"/>
      <c r="AIS152" s="20"/>
      <c r="AIT152" s="20"/>
      <c r="AIU152" s="20"/>
      <c r="AIV152" s="20"/>
      <c r="AIW152" s="20"/>
      <c r="AIX152" s="20"/>
      <c r="AIY152" s="20"/>
      <c r="AIZ152" s="20"/>
      <c r="AJA152" s="20"/>
      <c r="AJB152" s="20"/>
      <c r="AJC152" s="20"/>
      <c r="AJD152" s="20"/>
      <c r="AJE152" s="20"/>
      <c r="AJF152" s="20"/>
      <c r="AJG152" s="20"/>
      <c r="AJH152" s="20"/>
      <c r="AJI152" s="20"/>
      <c r="AJJ152" s="20"/>
      <c r="AJK152" s="20"/>
      <c r="AJL152" s="20"/>
      <c r="AJM152" s="20"/>
      <c r="AJN152" s="20"/>
      <c r="AJO152" s="20"/>
      <c r="AJP152" s="20"/>
      <c r="AJQ152" s="20"/>
      <c r="AJR152" s="20"/>
      <c r="AJS152" s="20"/>
      <c r="AJT152" s="20"/>
      <c r="AJU152" s="20"/>
      <c r="AJV152" s="20"/>
      <c r="AJW152" s="20"/>
      <c r="AJX152" s="20"/>
      <c r="AJY152" s="20"/>
      <c r="AJZ152" s="20"/>
      <c r="AKA152" s="20"/>
      <c r="AKB152" s="20"/>
      <c r="AKC152" s="20"/>
      <c r="AKD152" s="20"/>
      <c r="AKE152" s="20"/>
      <c r="AKF152" s="20"/>
      <c r="AKG152" s="20"/>
      <c r="AKH152" s="20"/>
      <c r="AKI152" s="20"/>
      <c r="AKJ152" s="20"/>
      <c r="AKK152" s="20"/>
      <c r="AKL152" s="20"/>
      <c r="AKM152" s="20"/>
      <c r="AKN152" s="20"/>
      <c r="AKO152" s="20"/>
      <c r="AKP152" s="20"/>
      <c r="AKQ152" s="20"/>
      <c r="AKR152" s="20"/>
      <c r="AKS152" s="20"/>
      <c r="AKT152" s="20"/>
      <c r="AKU152" s="20"/>
      <c r="AKV152" s="20"/>
      <c r="AKW152" s="20"/>
      <c r="AKX152" s="20"/>
      <c r="AKY152" s="20"/>
      <c r="AKZ152" s="20"/>
      <c r="ALA152" s="20"/>
      <c r="ALB152" s="20"/>
      <c r="ALC152" s="20"/>
      <c r="ALD152" s="20"/>
      <c r="ALE152" s="20"/>
      <c r="ALF152" s="20"/>
      <c r="ALG152" s="20"/>
      <c r="ALH152" s="20"/>
      <c r="ALI152" s="20"/>
      <c r="ALJ152" s="20"/>
      <c r="ALK152" s="20"/>
      <c r="ALL152" s="20"/>
      <c r="ALM152" s="20"/>
      <c r="ALN152" s="20"/>
      <c r="ALO152" s="20"/>
      <c r="ALP152" s="20"/>
      <c r="ALQ152" s="20"/>
      <c r="ALR152" s="20"/>
      <c r="ALS152" s="20"/>
      <c r="ALT152" s="20"/>
      <c r="ALU152" s="20"/>
      <c r="ALV152" s="20"/>
      <c r="ALW152" s="20"/>
      <c r="ALX152" s="20"/>
      <c r="ALY152" s="20"/>
      <c r="ALZ152" s="20"/>
      <c r="AMA152" s="20"/>
      <c r="AMB152" s="20"/>
      <c r="AMC152" s="20"/>
      <c r="AMD152" s="20"/>
      <c r="AME152" s="20"/>
      <c r="AMF152" s="20"/>
      <c r="AMG152" s="20"/>
      <c r="AMH152" s="20"/>
      <c r="AMI152" s="20"/>
      <c r="AMJ152" s="20"/>
      <c r="AMK152" s="20"/>
    </row>
    <row r="153" spans="1:1025" s="21" customFormat="1" ht="40.5" customHeight="1">
      <c r="A153" s="276" t="s">
        <v>182</v>
      </c>
      <c r="B153" s="276"/>
      <c r="C153" s="276"/>
      <c r="D153" s="276"/>
      <c r="E153" s="276"/>
      <c r="F153" s="276"/>
      <c r="G153" s="256">
        <f>SUM(G52+G103+G114+G139+G147+G152)</f>
        <v>9053.9723333333332</v>
      </c>
      <c r="H153" s="36"/>
      <c r="I153" s="20"/>
      <c r="J153" s="7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/>
      <c r="JT153" s="20"/>
      <c r="JU153" s="20"/>
      <c r="JV153" s="20"/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  <c r="LT153" s="20"/>
      <c r="LU153" s="20"/>
      <c r="LV153" s="20"/>
      <c r="LW153" s="20"/>
      <c r="LX153" s="20"/>
      <c r="LY153" s="20"/>
      <c r="LZ153" s="20"/>
      <c r="MA153" s="20"/>
      <c r="MB153" s="20"/>
      <c r="MC153" s="20"/>
      <c r="MD153" s="20"/>
      <c r="ME153" s="20"/>
      <c r="MF153" s="20"/>
      <c r="MG153" s="20"/>
      <c r="MH153" s="20"/>
      <c r="MI153" s="20"/>
      <c r="MJ153" s="20"/>
      <c r="MK153" s="20"/>
      <c r="ML153" s="20"/>
      <c r="MM153" s="20"/>
      <c r="MN153" s="20"/>
      <c r="MO153" s="20"/>
      <c r="MP153" s="20"/>
      <c r="MQ153" s="20"/>
      <c r="MR153" s="20"/>
      <c r="MS153" s="20"/>
      <c r="MT153" s="20"/>
      <c r="MU153" s="20"/>
      <c r="MV153" s="20"/>
      <c r="MW153" s="20"/>
      <c r="MX153" s="20"/>
      <c r="MY153" s="20"/>
      <c r="MZ153" s="20"/>
      <c r="NA153" s="20"/>
      <c r="NB153" s="20"/>
      <c r="NC153" s="20"/>
      <c r="ND153" s="20"/>
      <c r="NE153" s="20"/>
      <c r="NF153" s="20"/>
      <c r="NG153" s="20"/>
      <c r="NH153" s="20"/>
      <c r="NI153" s="20"/>
      <c r="NJ153" s="20"/>
      <c r="NK153" s="20"/>
      <c r="NL153" s="20"/>
      <c r="NM153" s="20"/>
      <c r="NN153" s="20"/>
      <c r="NO153" s="20"/>
      <c r="NP153" s="20"/>
      <c r="NQ153" s="20"/>
      <c r="NR153" s="20"/>
      <c r="NS153" s="20"/>
      <c r="NT153" s="20"/>
      <c r="NU153" s="20"/>
      <c r="NV153" s="20"/>
      <c r="NW153" s="20"/>
      <c r="NX153" s="20"/>
      <c r="NY153" s="20"/>
      <c r="NZ153" s="20"/>
      <c r="OA153" s="20"/>
      <c r="OB153" s="20"/>
      <c r="OC153" s="20"/>
      <c r="OD153" s="20"/>
      <c r="OE153" s="20"/>
      <c r="OF153" s="20"/>
      <c r="OG153" s="20"/>
      <c r="OH153" s="20"/>
      <c r="OI153" s="20"/>
      <c r="OJ153" s="20"/>
      <c r="OK153" s="20"/>
      <c r="OL153" s="20"/>
      <c r="OM153" s="20"/>
      <c r="ON153" s="20"/>
      <c r="OO153" s="20"/>
      <c r="OP153" s="20"/>
      <c r="OQ153" s="20"/>
      <c r="OR153" s="20"/>
      <c r="OS153" s="20"/>
      <c r="OT153" s="20"/>
      <c r="OU153" s="20"/>
      <c r="OV153" s="20"/>
      <c r="OW153" s="20"/>
      <c r="OX153" s="20"/>
      <c r="OY153" s="20"/>
      <c r="OZ153" s="20"/>
      <c r="PA153" s="20"/>
      <c r="PB153" s="20"/>
      <c r="PC153" s="20"/>
      <c r="PD153" s="20"/>
      <c r="PE153" s="20"/>
      <c r="PF153" s="20"/>
      <c r="PG153" s="20"/>
      <c r="PH153" s="20"/>
      <c r="PI153" s="20"/>
      <c r="PJ153" s="20"/>
      <c r="PK153" s="20"/>
      <c r="PL153" s="20"/>
      <c r="PM153" s="20"/>
      <c r="PN153" s="20"/>
      <c r="PO153" s="20"/>
      <c r="PP153" s="20"/>
      <c r="PQ153" s="20"/>
      <c r="PR153" s="20"/>
      <c r="PS153" s="20"/>
      <c r="PT153" s="20"/>
      <c r="PU153" s="20"/>
      <c r="PV153" s="20"/>
      <c r="PW153" s="20"/>
      <c r="PX153" s="20"/>
      <c r="PY153" s="20"/>
      <c r="PZ153" s="20"/>
      <c r="QA153" s="20"/>
      <c r="QB153" s="20"/>
      <c r="QC153" s="20"/>
      <c r="QD153" s="20"/>
      <c r="QE153" s="20"/>
      <c r="QF153" s="20"/>
      <c r="QG153" s="20"/>
      <c r="QH153" s="20"/>
      <c r="QI153" s="20"/>
      <c r="QJ153" s="20"/>
      <c r="QK153" s="20"/>
      <c r="QL153" s="20"/>
      <c r="QM153" s="20"/>
      <c r="QN153" s="20"/>
      <c r="QO153" s="20"/>
      <c r="QP153" s="20"/>
      <c r="QQ153" s="20"/>
      <c r="QR153" s="20"/>
      <c r="QS153" s="20"/>
      <c r="QT153" s="20"/>
      <c r="QU153" s="20"/>
      <c r="QV153" s="20"/>
      <c r="QW153" s="20"/>
      <c r="QX153" s="20"/>
      <c r="QY153" s="20"/>
      <c r="QZ153" s="20"/>
      <c r="RA153" s="20"/>
      <c r="RB153" s="20"/>
      <c r="RC153" s="20"/>
      <c r="RD153" s="20"/>
      <c r="RE153" s="20"/>
      <c r="RF153" s="20"/>
      <c r="RG153" s="20"/>
      <c r="RH153" s="20"/>
      <c r="RI153" s="20"/>
      <c r="RJ153" s="20"/>
      <c r="RK153" s="20"/>
      <c r="RL153" s="20"/>
      <c r="RM153" s="20"/>
      <c r="RN153" s="20"/>
      <c r="RO153" s="20"/>
      <c r="RP153" s="20"/>
      <c r="RQ153" s="20"/>
      <c r="RR153" s="20"/>
      <c r="RS153" s="20"/>
      <c r="RT153" s="20"/>
      <c r="RU153" s="20"/>
      <c r="RV153" s="20"/>
      <c r="RW153" s="20"/>
      <c r="RX153" s="20"/>
      <c r="RY153" s="20"/>
      <c r="RZ153" s="20"/>
      <c r="SA153" s="20"/>
      <c r="SB153" s="20"/>
      <c r="SC153" s="20"/>
      <c r="SD153" s="20"/>
      <c r="SE153" s="20"/>
      <c r="SF153" s="20"/>
      <c r="SG153" s="20"/>
      <c r="SH153" s="20"/>
      <c r="SI153" s="20"/>
      <c r="SJ153" s="20"/>
      <c r="SK153" s="20"/>
      <c r="SL153" s="20"/>
      <c r="SM153" s="20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  <c r="TL153" s="20"/>
      <c r="TM153" s="20"/>
      <c r="TN153" s="20"/>
      <c r="TO153" s="20"/>
      <c r="TP153" s="20"/>
      <c r="TQ153" s="20"/>
      <c r="TR153" s="20"/>
      <c r="TS153" s="20"/>
      <c r="TT153" s="20"/>
      <c r="TU153" s="20"/>
      <c r="TV153" s="20"/>
      <c r="TW153" s="20"/>
      <c r="TX153" s="20"/>
      <c r="TY153" s="20"/>
      <c r="TZ153" s="20"/>
      <c r="UA153" s="20"/>
      <c r="UB153" s="20"/>
      <c r="UC153" s="20"/>
      <c r="UD153" s="20"/>
      <c r="UE153" s="20"/>
      <c r="UF153" s="20"/>
      <c r="UG153" s="20"/>
      <c r="UH153" s="20"/>
      <c r="UI153" s="20"/>
      <c r="UJ153" s="20"/>
      <c r="UK153" s="20"/>
      <c r="UL153" s="20"/>
      <c r="UM153" s="20"/>
      <c r="UN153" s="20"/>
      <c r="UO153" s="20"/>
      <c r="UP153" s="20"/>
      <c r="UQ153" s="20"/>
      <c r="UR153" s="20"/>
      <c r="US153" s="20"/>
      <c r="UT153" s="20"/>
      <c r="UU153" s="20"/>
      <c r="UV153" s="20"/>
      <c r="UW153" s="20"/>
      <c r="UX153" s="20"/>
      <c r="UY153" s="20"/>
      <c r="UZ153" s="20"/>
      <c r="VA153" s="20"/>
      <c r="VB153" s="20"/>
      <c r="VC153" s="20"/>
      <c r="VD153" s="20"/>
      <c r="VE153" s="20"/>
      <c r="VF153" s="20"/>
      <c r="VG153" s="20"/>
      <c r="VH153" s="20"/>
      <c r="VI153" s="20"/>
      <c r="VJ153" s="20"/>
      <c r="VK153" s="20"/>
      <c r="VL153" s="20"/>
      <c r="VM153" s="20"/>
      <c r="VN153" s="20"/>
      <c r="VO153" s="20"/>
      <c r="VP153" s="20"/>
      <c r="VQ153" s="20"/>
      <c r="VR153" s="20"/>
      <c r="VS153" s="20"/>
      <c r="VT153" s="20"/>
      <c r="VU153" s="20"/>
      <c r="VV153" s="20"/>
      <c r="VW153" s="20"/>
      <c r="VX153" s="20"/>
      <c r="VY153" s="20"/>
      <c r="VZ153" s="20"/>
      <c r="WA153" s="20"/>
      <c r="WB153" s="20"/>
      <c r="WC153" s="20"/>
      <c r="WD153" s="20"/>
      <c r="WE153" s="20"/>
      <c r="WF153" s="20"/>
      <c r="WG153" s="20"/>
      <c r="WH153" s="20"/>
      <c r="WI153" s="20"/>
      <c r="WJ153" s="20"/>
      <c r="WK153" s="20"/>
      <c r="WL153" s="20"/>
      <c r="WM153" s="20"/>
      <c r="WN153" s="20"/>
      <c r="WO153" s="20"/>
      <c r="WP153" s="20"/>
      <c r="WQ153" s="20"/>
      <c r="WR153" s="20"/>
      <c r="WS153" s="20"/>
      <c r="WT153" s="20"/>
      <c r="WU153" s="20"/>
      <c r="WV153" s="20"/>
      <c r="WW153" s="20"/>
      <c r="WX153" s="20"/>
      <c r="WY153" s="20"/>
      <c r="WZ153" s="20"/>
      <c r="XA153" s="20"/>
      <c r="XB153" s="20"/>
      <c r="XC153" s="20"/>
      <c r="XD153" s="20"/>
      <c r="XE153" s="20"/>
      <c r="XF153" s="20"/>
      <c r="XG153" s="20"/>
      <c r="XH153" s="20"/>
      <c r="XI153" s="20"/>
      <c r="XJ153" s="20"/>
      <c r="XK153" s="20"/>
      <c r="XL153" s="20"/>
      <c r="XM153" s="20"/>
      <c r="XN153" s="20"/>
      <c r="XO153" s="20"/>
      <c r="XP153" s="20"/>
      <c r="XQ153" s="20"/>
      <c r="XR153" s="20"/>
      <c r="XS153" s="20"/>
      <c r="XT153" s="20"/>
      <c r="XU153" s="20"/>
      <c r="XV153" s="20"/>
      <c r="XW153" s="20"/>
      <c r="XX153" s="20"/>
      <c r="XY153" s="20"/>
      <c r="XZ153" s="20"/>
      <c r="YA153" s="20"/>
      <c r="YB153" s="20"/>
      <c r="YC153" s="20"/>
      <c r="YD153" s="20"/>
      <c r="YE153" s="20"/>
      <c r="YF153" s="20"/>
      <c r="YG153" s="20"/>
      <c r="YH153" s="20"/>
      <c r="YI153" s="20"/>
      <c r="YJ153" s="20"/>
      <c r="YK153" s="20"/>
      <c r="YL153" s="20"/>
      <c r="YM153" s="20"/>
      <c r="YN153" s="20"/>
      <c r="YO153" s="20"/>
      <c r="YP153" s="20"/>
      <c r="YQ153" s="20"/>
      <c r="YR153" s="20"/>
      <c r="YS153" s="20"/>
      <c r="YT153" s="20"/>
      <c r="YU153" s="20"/>
      <c r="YV153" s="20"/>
      <c r="YW153" s="20"/>
      <c r="YX153" s="20"/>
      <c r="YY153" s="20"/>
      <c r="YZ153" s="20"/>
      <c r="ZA153" s="20"/>
      <c r="ZB153" s="20"/>
      <c r="ZC153" s="20"/>
      <c r="ZD153" s="20"/>
      <c r="ZE153" s="20"/>
      <c r="ZF153" s="20"/>
      <c r="ZG153" s="20"/>
      <c r="ZH153" s="20"/>
      <c r="ZI153" s="20"/>
      <c r="ZJ153" s="20"/>
      <c r="ZK153" s="20"/>
      <c r="ZL153" s="20"/>
      <c r="ZM153" s="20"/>
      <c r="ZN153" s="20"/>
      <c r="ZO153" s="20"/>
      <c r="ZP153" s="20"/>
      <c r="ZQ153" s="20"/>
      <c r="ZR153" s="20"/>
      <c r="ZS153" s="20"/>
      <c r="ZT153" s="20"/>
      <c r="ZU153" s="20"/>
      <c r="ZV153" s="20"/>
      <c r="ZW153" s="20"/>
      <c r="ZX153" s="20"/>
      <c r="ZY153" s="20"/>
      <c r="ZZ153" s="20"/>
      <c r="AAA153" s="20"/>
      <c r="AAB153" s="20"/>
      <c r="AAC153" s="20"/>
      <c r="AAD153" s="20"/>
      <c r="AAE153" s="20"/>
      <c r="AAF153" s="20"/>
      <c r="AAG153" s="20"/>
      <c r="AAH153" s="20"/>
      <c r="AAI153" s="20"/>
      <c r="AAJ153" s="20"/>
      <c r="AAK153" s="20"/>
      <c r="AAL153" s="20"/>
      <c r="AAM153" s="20"/>
      <c r="AAN153" s="20"/>
      <c r="AAO153" s="20"/>
      <c r="AAP153" s="20"/>
      <c r="AAQ153" s="20"/>
      <c r="AAR153" s="20"/>
      <c r="AAS153" s="20"/>
      <c r="AAT153" s="20"/>
      <c r="AAU153" s="20"/>
      <c r="AAV153" s="20"/>
      <c r="AAW153" s="20"/>
      <c r="AAX153" s="20"/>
      <c r="AAY153" s="20"/>
      <c r="AAZ153" s="20"/>
      <c r="ABA153" s="20"/>
      <c r="ABB153" s="20"/>
      <c r="ABC153" s="20"/>
      <c r="ABD153" s="20"/>
      <c r="ABE153" s="20"/>
      <c r="ABF153" s="20"/>
      <c r="ABG153" s="20"/>
      <c r="ABH153" s="20"/>
      <c r="ABI153" s="20"/>
      <c r="ABJ153" s="20"/>
      <c r="ABK153" s="20"/>
      <c r="ABL153" s="20"/>
      <c r="ABM153" s="20"/>
      <c r="ABN153" s="20"/>
      <c r="ABO153" s="20"/>
      <c r="ABP153" s="20"/>
      <c r="ABQ153" s="20"/>
      <c r="ABR153" s="20"/>
      <c r="ABS153" s="20"/>
      <c r="ABT153" s="20"/>
      <c r="ABU153" s="20"/>
      <c r="ABV153" s="20"/>
      <c r="ABW153" s="20"/>
      <c r="ABX153" s="20"/>
      <c r="ABY153" s="20"/>
      <c r="ABZ153" s="20"/>
      <c r="ACA153" s="20"/>
      <c r="ACB153" s="20"/>
      <c r="ACC153" s="20"/>
      <c r="ACD153" s="20"/>
      <c r="ACE153" s="20"/>
      <c r="ACF153" s="20"/>
      <c r="ACG153" s="20"/>
      <c r="ACH153" s="20"/>
      <c r="ACI153" s="20"/>
      <c r="ACJ153" s="20"/>
      <c r="ACK153" s="20"/>
      <c r="ACL153" s="20"/>
      <c r="ACM153" s="20"/>
      <c r="ACN153" s="20"/>
      <c r="ACO153" s="20"/>
      <c r="ACP153" s="20"/>
      <c r="ACQ153" s="20"/>
      <c r="ACR153" s="20"/>
      <c r="ACS153" s="20"/>
      <c r="ACT153" s="20"/>
      <c r="ACU153" s="20"/>
      <c r="ACV153" s="20"/>
      <c r="ACW153" s="20"/>
      <c r="ACX153" s="20"/>
      <c r="ACY153" s="20"/>
      <c r="ACZ153" s="20"/>
      <c r="ADA153" s="20"/>
      <c r="ADB153" s="20"/>
      <c r="ADC153" s="20"/>
      <c r="ADD153" s="20"/>
      <c r="ADE153" s="20"/>
      <c r="ADF153" s="20"/>
      <c r="ADG153" s="20"/>
      <c r="ADH153" s="20"/>
      <c r="ADI153" s="20"/>
      <c r="ADJ153" s="20"/>
      <c r="ADK153" s="20"/>
      <c r="ADL153" s="20"/>
      <c r="ADM153" s="20"/>
      <c r="ADN153" s="20"/>
      <c r="ADO153" s="20"/>
      <c r="ADP153" s="20"/>
      <c r="ADQ153" s="20"/>
      <c r="ADR153" s="20"/>
      <c r="ADS153" s="20"/>
      <c r="ADT153" s="20"/>
      <c r="ADU153" s="20"/>
      <c r="ADV153" s="20"/>
      <c r="ADW153" s="20"/>
      <c r="ADX153" s="20"/>
      <c r="ADY153" s="20"/>
      <c r="ADZ153" s="20"/>
      <c r="AEA153" s="20"/>
      <c r="AEB153" s="20"/>
      <c r="AEC153" s="20"/>
      <c r="AED153" s="20"/>
      <c r="AEE153" s="20"/>
      <c r="AEF153" s="20"/>
      <c r="AEG153" s="20"/>
      <c r="AEH153" s="20"/>
      <c r="AEI153" s="20"/>
      <c r="AEJ153" s="20"/>
      <c r="AEK153" s="20"/>
      <c r="AEL153" s="20"/>
      <c r="AEM153" s="20"/>
      <c r="AEN153" s="20"/>
      <c r="AEO153" s="20"/>
      <c r="AEP153" s="20"/>
      <c r="AEQ153" s="20"/>
      <c r="AER153" s="20"/>
      <c r="AES153" s="20"/>
      <c r="AET153" s="20"/>
      <c r="AEU153" s="20"/>
      <c r="AEV153" s="20"/>
      <c r="AEW153" s="20"/>
      <c r="AEX153" s="20"/>
      <c r="AEY153" s="20"/>
      <c r="AEZ153" s="20"/>
      <c r="AFA153" s="20"/>
      <c r="AFB153" s="20"/>
      <c r="AFC153" s="20"/>
      <c r="AFD153" s="20"/>
      <c r="AFE153" s="20"/>
      <c r="AFF153" s="20"/>
      <c r="AFG153" s="20"/>
      <c r="AFH153" s="20"/>
      <c r="AFI153" s="20"/>
      <c r="AFJ153" s="20"/>
      <c r="AFK153" s="20"/>
      <c r="AFL153" s="20"/>
      <c r="AFM153" s="20"/>
      <c r="AFN153" s="20"/>
      <c r="AFO153" s="20"/>
      <c r="AFP153" s="20"/>
      <c r="AFQ153" s="20"/>
      <c r="AFR153" s="20"/>
      <c r="AFS153" s="20"/>
      <c r="AFT153" s="20"/>
      <c r="AFU153" s="20"/>
      <c r="AFV153" s="20"/>
      <c r="AFW153" s="20"/>
      <c r="AFX153" s="20"/>
      <c r="AFY153" s="20"/>
      <c r="AFZ153" s="20"/>
      <c r="AGA153" s="20"/>
      <c r="AGB153" s="20"/>
      <c r="AGC153" s="20"/>
      <c r="AGD153" s="20"/>
      <c r="AGE153" s="20"/>
      <c r="AGF153" s="20"/>
      <c r="AGG153" s="20"/>
      <c r="AGH153" s="20"/>
      <c r="AGI153" s="20"/>
      <c r="AGJ153" s="20"/>
      <c r="AGK153" s="20"/>
      <c r="AGL153" s="20"/>
      <c r="AGM153" s="20"/>
      <c r="AGN153" s="20"/>
      <c r="AGO153" s="20"/>
      <c r="AGP153" s="20"/>
      <c r="AGQ153" s="20"/>
      <c r="AGR153" s="20"/>
      <c r="AGS153" s="20"/>
      <c r="AGT153" s="20"/>
      <c r="AGU153" s="20"/>
      <c r="AGV153" s="20"/>
      <c r="AGW153" s="20"/>
      <c r="AGX153" s="20"/>
      <c r="AGY153" s="20"/>
      <c r="AGZ153" s="20"/>
      <c r="AHA153" s="20"/>
      <c r="AHB153" s="20"/>
      <c r="AHC153" s="20"/>
      <c r="AHD153" s="20"/>
      <c r="AHE153" s="20"/>
      <c r="AHF153" s="20"/>
      <c r="AHG153" s="20"/>
      <c r="AHH153" s="20"/>
      <c r="AHI153" s="20"/>
      <c r="AHJ153" s="20"/>
      <c r="AHK153" s="20"/>
      <c r="AHL153" s="20"/>
      <c r="AHM153" s="20"/>
      <c r="AHN153" s="20"/>
      <c r="AHO153" s="20"/>
      <c r="AHP153" s="20"/>
      <c r="AHQ153" s="20"/>
      <c r="AHR153" s="20"/>
      <c r="AHS153" s="20"/>
      <c r="AHT153" s="20"/>
      <c r="AHU153" s="20"/>
      <c r="AHV153" s="20"/>
      <c r="AHW153" s="20"/>
      <c r="AHX153" s="20"/>
      <c r="AHY153" s="20"/>
      <c r="AHZ153" s="20"/>
      <c r="AIA153" s="20"/>
      <c r="AIB153" s="20"/>
      <c r="AIC153" s="20"/>
      <c r="AID153" s="20"/>
      <c r="AIE153" s="20"/>
      <c r="AIF153" s="20"/>
      <c r="AIG153" s="20"/>
      <c r="AIH153" s="20"/>
      <c r="AII153" s="20"/>
      <c r="AIJ153" s="20"/>
      <c r="AIK153" s="20"/>
      <c r="AIL153" s="20"/>
      <c r="AIM153" s="20"/>
      <c r="AIN153" s="20"/>
      <c r="AIO153" s="20"/>
      <c r="AIP153" s="20"/>
      <c r="AIQ153" s="20"/>
      <c r="AIR153" s="20"/>
      <c r="AIS153" s="20"/>
      <c r="AIT153" s="20"/>
      <c r="AIU153" s="20"/>
      <c r="AIV153" s="20"/>
      <c r="AIW153" s="20"/>
      <c r="AIX153" s="20"/>
      <c r="AIY153" s="20"/>
      <c r="AIZ153" s="20"/>
      <c r="AJA153" s="20"/>
      <c r="AJB153" s="20"/>
      <c r="AJC153" s="20"/>
      <c r="AJD153" s="20"/>
      <c r="AJE153" s="20"/>
      <c r="AJF153" s="20"/>
      <c r="AJG153" s="20"/>
      <c r="AJH153" s="20"/>
      <c r="AJI153" s="20"/>
      <c r="AJJ153" s="20"/>
      <c r="AJK153" s="20"/>
      <c r="AJL153" s="20"/>
      <c r="AJM153" s="20"/>
      <c r="AJN153" s="20"/>
      <c r="AJO153" s="20"/>
      <c r="AJP153" s="20"/>
      <c r="AJQ153" s="20"/>
      <c r="AJR153" s="20"/>
      <c r="AJS153" s="20"/>
      <c r="AJT153" s="20"/>
      <c r="AJU153" s="20"/>
      <c r="AJV153" s="20"/>
      <c r="AJW153" s="20"/>
      <c r="AJX153" s="20"/>
      <c r="AJY153" s="20"/>
      <c r="AJZ153" s="20"/>
      <c r="AKA153" s="20"/>
      <c r="AKB153" s="20"/>
      <c r="AKC153" s="20"/>
      <c r="AKD153" s="20"/>
      <c r="AKE153" s="20"/>
      <c r="AKF153" s="20"/>
      <c r="AKG153" s="20"/>
      <c r="AKH153" s="20"/>
      <c r="AKI153" s="20"/>
      <c r="AKJ153" s="20"/>
      <c r="AKK153" s="20"/>
      <c r="AKL153" s="20"/>
      <c r="AKM153" s="20"/>
      <c r="AKN153" s="20"/>
      <c r="AKO153" s="20"/>
      <c r="AKP153" s="20"/>
      <c r="AKQ153" s="20"/>
      <c r="AKR153" s="20"/>
      <c r="AKS153" s="20"/>
      <c r="AKT153" s="20"/>
      <c r="AKU153" s="20"/>
      <c r="AKV153" s="20"/>
      <c r="AKW153" s="20"/>
      <c r="AKX153" s="20"/>
      <c r="AKY153" s="20"/>
      <c r="AKZ153" s="20"/>
      <c r="ALA153" s="20"/>
      <c r="ALB153" s="20"/>
      <c r="ALC153" s="20"/>
      <c r="ALD153" s="20"/>
      <c r="ALE153" s="20"/>
      <c r="ALF153" s="20"/>
      <c r="ALG153" s="20"/>
      <c r="ALH153" s="20"/>
      <c r="ALI153" s="20"/>
      <c r="ALJ153" s="20"/>
      <c r="ALK153" s="20"/>
      <c r="ALL153" s="20"/>
      <c r="ALM153" s="20"/>
      <c r="ALN153" s="20"/>
      <c r="ALO153" s="20"/>
      <c r="ALP153" s="20"/>
      <c r="ALQ153" s="20"/>
      <c r="ALR153" s="20"/>
      <c r="ALS153" s="20"/>
      <c r="ALT153" s="20"/>
      <c r="ALU153" s="20"/>
      <c r="ALV153" s="20"/>
      <c r="ALW153" s="20"/>
      <c r="ALX153" s="20"/>
      <c r="ALY153" s="20"/>
      <c r="ALZ153" s="20"/>
      <c r="AMA153" s="20"/>
      <c r="AMB153" s="20"/>
      <c r="AMC153" s="20"/>
      <c r="AMD153" s="20"/>
      <c r="AME153" s="20"/>
      <c r="AMF153" s="20"/>
      <c r="AMG153" s="20"/>
      <c r="AMH153" s="20"/>
      <c r="AMI153" s="20"/>
      <c r="AMJ153" s="20"/>
      <c r="AMK153" s="20"/>
    </row>
    <row r="154" spans="1:1025" s="21" customFormat="1" ht="19.5" customHeight="1">
      <c r="A154" s="94" t="s">
        <v>10</v>
      </c>
      <c r="B154" s="361" t="s">
        <v>47</v>
      </c>
      <c r="C154" s="361"/>
      <c r="D154" s="361"/>
      <c r="E154" s="361"/>
      <c r="F154" s="151">
        <v>0.13400000000000001</v>
      </c>
      <c r="G154" s="97">
        <f>ROUND(F154*G153,2)</f>
        <v>1213.23</v>
      </c>
      <c r="H154" s="36"/>
      <c r="I154" s="20"/>
      <c r="J154" s="7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/>
      <c r="JT154" s="20"/>
      <c r="JU154" s="20"/>
      <c r="JV154" s="20"/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  <c r="LT154" s="20"/>
      <c r="LU154" s="20"/>
      <c r="LV154" s="20"/>
      <c r="LW154" s="20"/>
      <c r="LX154" s="20"/>
      <c r="LY154" s="20"/>
      <c r="LZ154" s="20"/>
      <c r="MA154" s="20"/>
      <c r="MB154" s="20"/>
      <c r="MC154" s="20"/>
      <c r="MD154" s="20"/>
      <c r="ME154" s="20"/>
      <c r="MF154" s="20"/>
      <c r="MG154" s="20"/>
      <c r="MH154" s="20"/>
      <c r="MI154" s="20"/>
      <c r="MJ154" s="20"/>
      <c r="MK154" s="20"/>
      <c r="ML154" s="20"/>
      <c r="MM154" s="20"/>
      <c r="MN154" s="20"/>
      <c r="MO154" s="20"/>
      <c r="MP154" s="20"/>
      <c r="MQ154" s="20"/>
      <c r="MR154" s="20"/>
      <c r="MS154" s="20"/>
      <c r="MT154" s="20"/>
      <c r="MU154" s="20"/>
      <c r="MV154" s="20"/>
      <c r="MW154" s="20"/>
      <c r="MX154" s="20"/>
      <c r="MY154" s="20"/>
      <c r="MZ154" s="20"/>
      <c r="NA154" s="20"/>
      <c r="NB154" s="20"/>
      <c r="NC154" s="20"/>
      <c r="ND154" s="20"/>
      <c r="NE154" s="20"/>
      <c r="NF154" s="20"/>
      <c r="NG154" s="20"/>
      <c r="NH154" s="20"/>
      <c r="NI154" s="20"/>
      <c r="NJ154" s="20"/>
      <c r="NK154" s="20"/>
      <c r="NL154" s="20"/>
      <c r="NM154" s="20"/>
      <c r="NN154" s="20"/>
      <c r="NO154" s="20"/>
      <c r="NP154" s="20"/>
      <c r="NQ154" s="20"/>
      <c r="NR154" s="20"/>
      <c r="NS154" s="20"/>
      <c r="NT154" s="20"/>
      <c r="NU154" s="20"/>
      <c r="NV154" s="20"/>
      <c r="NW154" s="20"/>
      <c r="NX154" s="20"/>
      <c r="NY154" s="20"/>
      <c r="NZ154" s="20"/>
      <c r="OA154" s="20"/>
      <c r="OB154" s="20"/>
      <c r="OC154" s="20"/>
      <c r="OD154" s="20"/>
      <c r="OE154" s="20"/>
      <c r="OF154" s="20"/>
      <c r="OG154" s="20"/>
      <c r="OH154" s="20"/>
      <c r="OI154" s="20"/>
      <c r="OJ154" s="20"/>
      <c r="OK154" s="20"/>
      <c r="OL154" s="20"/>
      <c r="OM154" s="20"/>
      <c r="ON154" s="20"/>
      <c r="OO154" s="20"/>
      <c r="OP154" s="20"/>
      <c r="OQ154" s="20"/>
      <c r="OR154" s="20"/>
      <c r="OS154" s="20"/>
      <c r="OT154" s="20"/>
      <c r="OU154" s="20"/>
      <c r="OV154" s="20"/>
      <c r="OW154" s="20"/>
      <c r="OX154" s="20"/>
      <c r="OY154" s="20"/>
      <c r="OZ154" s="20"/>
      <c r="PA154" s="20"/>
      <c r="PB154" s="20"/>
      <c r="PC154" s="20"/>
      <c r="PD154" s="20"/>
      <c r="PE154" s="20"/>
      <c r="PF154" s="20"/>
      <c r="PG154" s="20"/>
      <c r="PH154" s="20"/>
      <c r="PI154" s="20"/>
      <c r="PJ154" s="20"/>
      <c r="PK154" s="20"/>
      <c r="PL154" s="20"/>
      <c r="PM154" s="20"/>
      <c r="PN154" s="20"/>
      <c r="PO154" s="20"/>
      <c r="PP154" s="20"/>
      <c r="PQ154" s="20"/>
      <c r="PR154" s="20"/>
      <c r="PS154" s="20"/>
      <c r="PT154" s="20"/>
      <c r="PU154" s="20"/>
      <c r="PV154" s="20"/>
      <c r="PW154" s="20"/>
      <c r="PX154" s="20"/>
      <c r="PY154" s="20"/>
      <c r="PZ154" s="20"/>
      <c r="QA154" s="20"/>
      <c r="QB154" s="20"/>
      <c r="QC154" s="20"/>
      <c r="QD154" s="20"/>
      <c r="QE154" s="20"/>
      <c r="QF154" s="20"/>
      <c r="QG154" s="20"/>
      <c r="QH154" s="20"/>
      <c r="QI154" s="20"/>
      <c r="QJ154" s="20"/>
      <c r="QK154" s="20"/>
      <c r="QL154" s="20"/>
      <c r="QM154" s="20"/>
      <c r="QN154" s="20"/>
      <c r="QO154" s="20"/>
      <c r="QP154" s="20"/>
      <c r="QQ154" s="20"/>
      <c r="QR154" s="20"/>
      <c r="QS154" s="20"/>
      <c r="QT154" s="20"/>
      <c r="QU154" s="20"/>
      <c r="QV154" s="20"/>
      <c r="QW154" s="20"/>
      <c r="QX154" s="20"/>
      <c r="QY154" s="20"/>
      <c r="QZ154" s="20"/>
      <c r="RA154" s="20"/>
      <c r="RB154" s="20"/>
      <c r="RC154" s="20"/>
      <c r="RD154" s="20"/>
      <c r="RE154" s="20"/>
      <c r="RF154" s="20"/>
      <c r="RG154" s="20"/>
      <c r="RH154" s="20"/>
      <c r="RI154" s="20"/>
      <c r="RJ154" s="20"/>
      <c r="RK154" s="20"/>
      <c r="RL154" s="20"/>
      <c r="RM154" s="20"/>
      <c r="RN154" s="20"/>
      <c r="RO154" s="20"/>
      <c r="RP154" s="20"/>
      <c r="RQ154" s="20"/>
      <c r="RR154" s="20"/>
      <c r="RS154" s="20"/>
      <c r="RT154" s="20"/>
      <c r="RU154" s="20"/>
      <c r="RV154" s="20"/>
      <c r="RW154" s="20"/>
      <c r="RX154" s="20"/>
      <c r="RY154" s="20"/>
      <c r="RZ154" s="20"/>
      <c r="SA154" s="20"/>
      <c r="SB154" s="20"/>
      <c r="SC154" s="20"/>
      <c r="SD154" s="20"/>
      <c r="SE154" s="20"/>
      <c r="SF154" s="20"/>
      <c r="SG154" s="20"/>
      <c r="SH154" s="20"/>
      <c r="SI154" s="20"/>
      <c r="SJ154" s="20"/>
      <c r="SK154" s="20"/>
      <c r="SL154" s="20"/>
      <c r="SM154" s="20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  <c r="TL154" s="20"/>
      <c r="TM154" s="20"/>
      <c r="TN154" s="20"/>
      <c r="TO154" s="20"/>
      <c r="TP154" s="20"/>
      <c r="TQ154" s="20"/>
      <c r="TR154" s="20"/>
      <c r="TS154" s="20"/>
      <c r="TT154" s="20"/>
      <c r="TU154" s="20"/>
      <c r="TV154" s="20"/>
      <c r="TW154" s="20"/>
      <c r="TX154" s="20"/>
      <c r="TY154" s="20"/>
      <c r="TZ154" s="20"/>
      <c r="UA154" s="20"/>
      <c r="UB154" s="20"/>
      <c r="UC154" s="20"/>
      <c r="UD154" s="20"/>
      <c r="UE154" s="20"/>
      <c r="UF154" s="20"/>
      <c r="UG154" s="20"/>
      <c r="UH154" s="20"/>
      <c r="UI154" s="20"/>
      <c r="UJ154" s="20"/>
      <c r="UK154" s="20"/>
      <c r="UL154" s="20"/>
      <c r="UM154" s="20"/>
      <c r="UN154" s="20"/>
      <c r="UO154" s="20"/>
      <c r="UP154" s="20"/>
      <c r="UQ154" s="20"/>
      <c r="UR154" s="20"/>
      <c r="US154" s="20"/>
      <c r="UT154" s="20"/>
      <c r="UU154" s="20"/>
      <c r="UV154" s="20"/>
      <c r="UW154" s="20"/>
      <c r="UX154" s="20"/>
      <c r="UY154" s="20"/>
      <c r="UZ154" s="20"/>
      <c r="VA154" s="20"/>
      <c r="VB154" s="20"/>
      <c r="VC154" s="20"/>
      <c r="VD154" s="20"/>
      <c r="VE154" s="20"/>
      <c r="VF154" s="20"/>
      <c r="VG154" s="20"/>
      <c r="VH154" s="20"/>
      <c r="VI154" s="20"/>
      <c r="VJ154" s="20"/>
      <c r="VK154" s="20"/>
      <c r="VL154" s="20"/>
      <c r="VM154" s="20"/>
      <c r="VN154" s="20"/>
      <c r="VO154" s="20"/>
      <c r="VP154" s="20"/>
      <c r="VQ154" s="20"/>
      <c r="VR154" s="20"/>
      <c r="VS154" s="20"/>
      <c r="VT154" s="20"/>
      <c r="VU154" s="20"/>
      <c r="VV154" s="20"/>
      <c r="VW154" s="20"/>
      <c r="VX154" s="20"/>
      <c r="VY154" s="20"/>
      <c r="VZ154" s="20"/>
      <c r="WA154" s="20"/>
      <c r="WB154" s="20"/>
      <c r="WC154" s="20"/>
      <c r="WD154" s="20"/>
      <c r="WE154" s="20"/>
      <c r="WF154" s="20"/>
      <c r="WG154" s="20"/>
      <c r="WH154" s="20"/>
      <c r="WI154" s="20"/>
      <c r="WJ154" s="20"/>
      <c r="WK154" s="20"/>
      <c r="WL154" s="20"/>
      <c r="WM154" s="20"/>
      <c r="WN154" s="20"/>
      <c r="WO154" s="20"/>
      <c r="WP154" s="20"/>
      <c r="WQ154" s="20"/>
      <c r="WR154" s="20"/>
      <c r="WS154" s="20"/>
      <c r="WT154" s="20"/>
      <c r="WU154" s="20"/>
      <c r="WV154" s="20"/>
      <c r="WW154" s="20"/>
      <c r="WX154" s="20"/>
      <c r="WY154" s="20"/>
      <c r="WZ154" s="20"/>
      <c r="XA154" s="20"/>
      <c r="XB154" s="20"/>
      <c r="XC154" s="20"/>
      <c r="XD154" s="20"/>
      <c r="XE154" s="20"/>
      <c r="XF154" s="20"/>
      <c r="XG154" s="20"/>
      <c r="XH154" s="20"/>
      <c r="XI154" s="20"/>
      <c r="XJ154" s="20"/>
      <c r="XK154" s="20"/>
      <c r="XL154" s="20"/>
      <c r="XM154" s="20"/>
      <c r="XN154" s="20"/>
      <c r="XO154" s="20"/>
      <c r="XP154" s="20"/>
      <c r="XQ154" s="20"/>
      <c r="XR154" s="20"/>
      <c r="XS154" s="20"/>
      <c r="XT154" s="20"/>
      <c r="XU154" s="20"/>
      <c r="XV154" s="20"/>
      <c r="XW154" s="20"/>
      <c r="XX154" s="20"/>
      <c r="XY154" s="20"/>
      <c r="XZ154" s="20"/>
      <c r="YA154" s="20"/>
      <c r="YB154" s="20"/>
      <c r="YC154" s="20"/>
      <c r="YD154" s="20"/>
      <c r="YE154" s="20"/>
      <c r="YF154" s="20"/>
      <c r="YG154" s="20"/>
      <c r="YH154" s="20"/>
      <c r="YI154" s="20"/>
      <c r="YJ154" s="20"/>
      <c r="YK154" s="20"/>
      <c r="YL154" s="20"/>
      <c r="YM154" s="20"/>
      <c r="YN154" s="20"/>
      <c r="YO154" s="20"/>
      <c r="YP154" s="20"/>
      <c r="YQ154" s="20"/>
      <c r="YR154" s="20"/>
      <c r="YS154" s="20"/>
      <c r="YT154" s="20"/>
      <c r="YU154" s="20"/>
      <c r="YV154" s="20"/>
      <c r="YW154" s="20"/>
      <c r="YX154" s="20"/>
      <c r="YY154" s="20"/>
      <c r="YZ154" s="20"/>
      <c r="ZA154" s="20"/>
      <c r="ZB154" s="20"/>
      <c r="ZC154" s="20"/>
      <c r="ZD154" s="20"/>
      <c r="ZE154" s="20"/>
      <c r="ZF154" s="20"/>
      <c r="ZG154" s="20"/>
      <c r="ZH154" s="20"/>
      <c r="ZI154" s="20"/>
      <c r="ZJ154" s="20"/>
      <c r="ZK154" s="20"/>
      <c r="ZL154" s="20"/>
      <c r="ZM154" s="20"/>
      <c r="ZN154" s="20"/>
      <c r="ZO154" s="20"/>
      <c r="ZP154" s="20"/>
      <c r="ZQ154" s="20"/>
      <c r="ZR154" s="20"/>
      <c r="ZS154" s="20"/>
      <c r="ZT154" s="20"/>
      <c r="ZU154" s="20"/>
      <c r="ZV154" s="20"/>
      <c r="ZW154" s="20"/>
      <c r="ZX154" s="20"/>
      <c r="ZY154" s="20"/>
      <c r="ZZ154" s="20"/>
      <c r="AAA154" s="20"/>
      <c r="AAB154" s="20"/>
      <c r="AAC154" s="20"/>
      <c r="AAD154" s="20"/>
      <c r="AAE154" s="20"/>
      <c r="AAF154" s="20"/>
      <c r="AAG154" s="20"/>
      <c r="AAH154" s="20"/>
      <c r="AAI154" s="20"/>
      <c r="AAJ154" s="20"/>
      <c r="AAK154" s="20"/>
      <c r="AAL154" s="20"/>
      <c r="AAM154" s="20"/>
      <c r="AAN154" s="20"/>
      <c r="AAO154" s="20"/>
      <c r="AAP154" s="20"/>
      <c r="AAQ154" s="20"/>
      <c r="AAR154" s="20"/>
      <c r="AAS154" s="20"/>
      <c r="AAT154" s="20"/>
      <c r="AAU154" s="20"/>
      <c r="AAV154" s="20"/>
      <c r="AAW154" s="20"/>
      <c r="AAX154" s="20"/>
      <c r="AAY154" s="20"/>
      <c r="AAZ154" s="20"/>
      <c r="ABA154" s="20"/>
      <c r="ABB154" s="20"/>
      <c r="ABC154" s="20"/>
      <c r="ABD154" s="20"/>
      <c r="ABE154" s="20"/>
      <c r="ABF154" s="20"/>
      <c r="ABG154" s="20"/>
      <c r="ABH154" s="20"/>
      <c r="ABI154" s="20"/>
      <c r="ABJ154" s="20"/>
      <c r="ABK154" s="20"/>
      <c r="ABL154" s="20"/>
      <c r="ABM154" s="20"/>
      <c r="ABN154" s="20"/>
      <c r="ABO154" s="20"/>
      <c r="ABP154" s="20"/>
      <c r="ABQ154" s="20"/>
      <c r="ABR154" s="20"/>
      <c r="ABS154" s="20"/>
      <c r="ABT154" s="20"/>
      <c r="ABU154" s="20"/>
      <c r="ABV154" s="20"/>
      <c r="ABW154" s="20"/>
      <c r="ABX154" s="20"/>
      <c r="ABY154" s="20"/>
      <c r="ABZ154" s="20"/>
      <c r="ACA154" s="20"/>
      <c r="ACB154" s="20"/>
      <c r="ACC154" s="20"/>
      <c r="ACD154" s="20"/>
      <c r="ACE154" s="20"/>
      <c r="ACF154" s="20"/>
      <c r="ACG154" s="20"/>
      <c r="ACH154" s="20"/>
      <c r="ACI154" s="20"/>
      <c r="ACJ154" s="20"/>
      <c r="ACK154" s="20"/>
      <c r="ACL154" s="20"/>
      <c r="ACM154" s="20"/>
      <c r="ACN154" s="20"/>
      <c r="ACO154" s="20"/>
      <c r="ACP154" s="20"/>
      <c r="ACQ154" s="20"/>
      <c r="ACR154" s="20"/>
      <c r="ACS154" s="20"/>
      <c r="ACT154" s="20"/>
      <c r="ACU154" s="20"/>
      <c r="ACV154" s="20"/>
      <c r="ACW154" s="20"/>
      <c r="ACX154" s="20"/>
      <c r="ACY154" s="20"/>
      <c r="ACZ154" s="20"/>
      <c r="ADA154" s="20"/>
      <c r="ADB154" s="20"/>
      <c r="ADC154" s="20"/>
      <c r="ADD154" s="20"/>
      <c r="ADE154" s="20"/>
      <c r="ADF154" s="20"/>
      <c r="ADG154" s="20"/>
      <c r="ADH154" s="20"/>
      <c r="ADI154" s="20"/>
      <c r="ADJ154" s="20"/>
      <c r="ADK154" s="20"/>
      <c r="ADL154" s="20"/>
      <c r="ADM154" s="20"/>
      <c r="ADN154" s="20"/>
      <c r="ADO154" s="20"/>
      <c r="ADP154" s="20"/>
      <c r="ADQ154" s="20"/>
      <c r="ADR154" s="20"/>
      <c r="ADS154" s="20"/>
      <c r="ADT154" s="20"/>
      <c r="ADU154" s="20"/>
      <c r="ADV154" s="20"/>
      <c r="ADW154" s="20"/>
      <c r="ADX154" s="20"/>
      <c r="ADY154" s="20"/>
      <c r="ADZ154" s="20"/>
      <c r="AEA154" s="20"/>
      <c r="AEB154" s="20"/>
      <c r="AEC154" s="20"/>
      <c r="AED154" s="20"/>
      <c r="AEE154" s="20"/>
      <c r="AEF154" s="20"/>
      <c r="AEG154" s="20"/>
      <c r="AEH154" s="20"/>
      <c r="AEI154" s="20"/>
      <c r="AEJ154" s="20"/>
      <c r="AEK154" s="20"/>
      <c r="AEL154" s="20"/>
      <c r="AEM154" s="20"/>
      <c r="AEN154" s="20"/>
      <c r="AEO154" s="20"/>
      <c r="AEP154" s="20"/>
      <c r="AEQ154" s="20"/>
      <c r="AER154" s="20"/>
      <c r="AES154" s="20"/>
      <c r="AET154" s="20"/>
      <c r="AEU154" s="20"/>
      <c r="AEV154" s="20"/>
      <c r="AEW154" s="20"/>
      <c r="AEX154" s="20"/>
      <c r="AEY154" s="20"/>
      <c r="AEZ154" s="20"/>
      <c r="AFA154" s="20"/>
      <c r="AFB154" s="20"/>
      <c r="AFC154" s="20"/>
      <c r="AFD154" s="20"/>
      <c r="AFE154" s="20"/>
      <c r="AFF154" s="20"/>
      <c r="AFG154" s="20"/>
      <c r="AFH154" s="20"/>
      <c r="AFI154" s="20"/>
      <c r="AFJ154" s="20"/>
      <c r="AFK154" s="20"/>
      <c r="AFL154" s="20"/>
      <c r="AFM154" s="20"/>
      <c r="AFN154" s="20"/>
      <c r="AFO154" s="20"/>
      <c r="AFP154" s="20"/>
      <c r="AFQ154" s="20"/>
      <c r="AFR154" s="20"/>
      <c r="AFS154" s="20"/>
      <c r="AFT154" s="20"/>
      <c r="AFU154" s="20"/>
      <c r="AFV154" s="20"/>
      <c r="AFW154" s="20"/>
      <c r="AFX154" s="20"/>
      <c r="AFY154" s="20"/>
      <c r="AFZ154" s="20"/>
      <c r="AGA154" s="20"/>
      <c r="AGB154" s="20"/>
      <c r="AGC154" s="20"/>
      <c r="AGD154" s="20"/>
      <c r="AGE154" s="20"/>
      <c r="AGF154" s="20"/>
      <c r="AGG154" s="20"/>
      <c r="AGH154" s="20"/>
      <c r="AGI154" s="20"/>
      <c r="AGJ154" s="20"/>
      <c r="AGK154" s="20"/>
      <c r="AGL154" s="20"/>
      <c r="AGM154" s="20"/>
      <c r="AGN154" s="20"/>
      <c r="AGO154" s="20"/>
      <c r="AGP154" s="20"/>
      <c r="AGQ154" s="20"/>
      <c r="AGR154" s="20"/>
      <c r="AGS154" s="20"/>
      <c r="AGT154" s="20"/>
      <c r="AGU154" s="20"/>
      <c r="AGV154" s="20"/>
      <c r="AGW154" s="20"/>
      <c r="AGX154" s="20"/>
      <c r="AGY154" s="20"/>
      <c r="AGZ154" s="20"/>
      <c r="AHA154" s="20"/>
      <c r="AHB154" s="20"/>
      <c r="AHC154" s="20"/>
      <c r="AHD154" s="20"/>
      <c r="AHE154" s="20"/>
      <c r="AHF154" s="20"/>
      <c r="AHG154" s="20"/>
      <c r="AHH154" s="20"/>
      <c r="AHI154" s="20"/>
      <c r="AHJ154" s="20"/>
      <c r="AHK154" s="20"/>
      <c r="AHL154" s="20"/>
      <c r="AHM154" s="20"/>
      <c r="AHN154" s="20"/>
      <c r="AHO154" s="20"/>
      <c r="AHP154" s="20"/>
      <c r="AHQ154" s="20"/>
      <c r="AHR154" s="20"/>
      <c r="AHS154" s="20"/>
      <c r="AHT154" s="20"/>
      <c r="AHU154" s="20"/>
      <c r="AHV154" s="20"/>
      <c r="AHW154" s="20"/>
      <c r="AHX154" s="20"/>
      <c r="AHY154" s="20"/>
      <c r="AHZ154" s="20"/>
      <c r="AIA154" s="20"/>
      <c r="AIB154" s="20"/>
      <c r="AIC154" s="20"/>
      <c r="AID154" s="20"/>
      <c r="AIE154" s="20"/>
      <c r="AIF154" s="20"/>
      <c r="AIG154" s="20"/>
      <c r="AIH154" s="20"/>
      <c r="AII154" s="20"/>
      <c r="AIJ154" s="20"/>
      <c r="AIK154" s="20"/>
      <c r="AIL154" s="20"/>
      <c r="AIM154" s="20"/>
      <c r="AIN154" s="20"/>
      <c r="AIO154" s="20"/>
      <c r="AIP154" s="20"/>
      <c r="AIQ154" s="20"/>
      <c r="AIR154" s="20"/>
      <c r="AIS154" s="20"/>
      <c r="AIT154" s="20"/>
      <c r="AIU154" s="20"/>
      <c r="AIV154" s="20"/>
      <c r="AIW154" s="20"/>
      <c r="AIX154" s="20"/>
      <c r="AIY154" s="20"/>
      <c r="AIZ154" s="20"/>
      <c r="AJA154" s="20"/>
      <c r="AJB154" s="20"/>
      <c r="AJC154" s="20"/>
      <c r="AJD154" s="20"/>
      <c r="AJE154" s="20"/>
      <c r="AJF154" s="20"/>
      <c r="AJG154" s="20"/>
      <c r="AJH154" s="20"/>
      <c r="AJI154" s="20"/>
      <c r="AJJ154" s="20"/>
      <c r="AJK154" s="20"/>
      <c r="AJL154" s="20"/>
      <c r="AJM154" s="20"/>
      <c r="AJN154" s="20"/>
      <c r="AJO154" s="20"/>
      <c r="AJP154" s="20"/>
      <c r="AJQ154" s="20"/>
      <c r="AJR154" s="20"/>
      <c r="AJS154" s="20"/>
      <c r="AJT154" s="20"/>
      <c r="AJU154" s="20"/>
      <c r="AJV154" s="20"/>
      <c r="AJW154" s="20"/>
      <c r="AJX154" s="20"/>
      <c r="AJY154" s="20"/>
      <c r="AJZ154" s="20"/>
      <c r="AKA154" s="20"/>
      <c r="AKB154" s="20"/>
      <c r="AKC154" s="20"/>
      <c r="AKD154" s="20"/>
      <c r="AKE154" s="20"/>
      <c r="AKF154" s="20"/>
      <c r="AKG154" s="20"/>
      <c r="AKH154" s="20"/>
      <c r="AKI154" s="20"/>
      <c r="AKJ154" s="20"/>
      <c r="AKK154" s="20"/>
      <c r="AKL154" s="20"/>
      <c r="AKM154" s="20"/>
      <c r="AKN154" s="20"/>
      <c r="AKO154" s="20"/>
      <c r="AKP154" s="20"/>
      <c r="AKQ154" s="20"/>
      <c r="AKR154" s="20"/>
      <c r="AKS154" s="20"/>
      <c r="AKT154" s="20"/>
      <c r="AKU154" s="20"/>
      <c r="AKV154" s="20"/>
      <c r="AKW154" s="20"/>
      <c r="AKX154" s="20"/>
      <c r="AKY154" s="20"/>
      <c r="AKZ154" s="20"/>
      <c r="ALA154" s="20"/>
      <c r="ALB154" s="20"/>
      <c r="ALC154" s="20"/>
      <c r="ALD154" s="20"/>
      <c r="ALE154" s="20"/>
      <c r="ALF154" s="20"/>
      <c r="ALG154" s="20"/>
      <c r="ALH154" s="20"/>
      <c r="ALI154" s="20"/>
      <c r="ALJ154" s="20"/>
      <c r="ALK154" s="20"/>
      <c r="ALL154" s="20"/>
      <c r="ALM154" s="20"/>
      <c r="ALN154" s="20"/>
      <c r="ALO154" s="20"/>
      <c r="ALP154" s="20"/>
      <c r="ALQ154" s="20"/>
      <c r="ALR154" s="20"/>
      <c r="ALS154" s="20"/>
      <c r="ALT154" s="20"/>
      <c r="ALU154" s="20"/>
      <c r="ALV154" s="20"/>
      <c r="ALW154" s="20"/>
      <c r="ALX154" s="20"/>
      <c r="ALY154" s="20"/>
      <c r="ALZ154" s="20"/>
      <c r="AMA154" s="20"/>
      <c r="AMB154" s="20"/>
      <c r="AMC154" s="20"/>
      <c r="AMD154" s="20"/>
      <c r="AME154" s="20"/>
      <c r="AMF154" s="20"/>
      <c r="AMG154" s="20"/>
      <c r="AMH154" s="20"/>
      <c r="AMI154" s="20"/>
      <c r="AMJ154" s="20"/>
      <c r="AMK154" s="20"/>
    </row>
    <row r="155" spans="1:1025" s="21" customFormat="1" ht="36.75" customHeight="1">
      <c r="A155" s="276" t="s">
        <v>183</v>
      </c>
      <c r="B155" s="276"/>
      <c r="C155" s="276"/>
      <c r="D155" s="276"/>
      <c r="E155" s="276"/>
      <c r="F155" s="276"/>
      <c r="G155" s="257">
        <f>SUM(G52+G103+G114+G139+G147+G152+G154)</f>
        <v>10267.202333333333</v>
      </c>
      <c r="H155" s="36"/>
      <c r="I155" s="20"/>
      <c r="J155" s="7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/>
      <c r="JT155" s="20"/>
      <c r="JU155" s="20"/>
      <c r="JV155" s="20"/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  <c r="LT155" s="20"/>
      <c r="LU155" s="20"/>
      <c r="LV155" s="20"/>
      <c r="LW155" s="20"/>
      <c r="LX155" s="20"/>
      <c r="LY155" s="20"/>
      <c r="LZ155" s="20"/>
      <c r="MA155" s="20"/>
      <c r="MB155" s="20"/>
      <c r="MC155" s="20"/>
      <c r="MD155" s="20"/>
      <c r="ME155" s="20"/>
      <c r="MF155" s="20"/>
      <c r="MG155" s="20"/>
      <c r="MH155" s="20"/>
      <c r="MI155" s="20"/>
      <c r="MJ155" s="20"/>
      <c r="MK155" s="20"/>
      <c r="ML155" s="20"/>
      <c r="MM155" s="20"/>
      <c r="MN155" s="20"/>
      <c r="MO155" s="20"/>
      <c r="MP155" s="20"/>
      <c r="MQ155" s="20"/>
      <c r="MR155" s="20"/>
      <c r="MS155" s="20"/>
      <c r="MT155" s="20"/>
      <c r="MU155" s="20"/>
      <c r="MV155" s="20"/>
      <c r="MW155" s="20"/>
      <c r="MX155" s="20"/>
      <c r="MY155" s="20"/>
      <c r="MZ155" s="20"/>
      <c r="NA155" s="20"/>
      <c r="NB155" s="20"/>
      <c r="NC155" s="20"/>
      <c r="ND155" s="20"/>
      <c r="NE155" s="20"/>
      <c r="NF155" s="20"/>
      <c r="NG155" s="20"/>
      <c r="NH155" s="20"/>
      <c r="NI155" s="20"/>
      <c r="NJ155" s="20"/>
      <c r="NK155" s="20"/>
      <c r="NL155" s="20"/>
      <c r="NM155" s="20"/>
      <c r="NN155" s="20"/>
      <c r="NO155" s="20"/>
      <c r="NP155" s="20"/>
      <c r="NQ155" s="20"/>
      <c r="NR155" s="20"/>
      <c r="NS155" s="20"/>
      <c r="NT155" s="20"/>
      <c r="NU155" s="20"/>
      <c r="NV155" s="20"/>
      <c r="NW155" s="20"/>
      <c r="NX155" s="20"/>
      <c r="NY155" s="20"/>
      <c r="NZ155" s="20"/>
      <c r="OA155" s="20"/>
      <c r="OB155" s="20"/>
      <c r="OC155" s="20"/>
      <c r="OD155" s="20"/>
      <c r="OE155" s="20"/>
      <c r="OF155" s="20"/>
      <c r="OG155" s="20"/>
      <c r="OH155" s="20"/>
      <c r="OI155" s="20"/>
      <c r="OJ155" s="20"/>
      <c r="OK155" s="20"/>
      <c r="OL155" s="20"/>
      <c r="OM155" s="20"/>
      <c r="ON155" s="20"/>
      <c r="OO155" s="20"/>
      <c r="OP155" s="20"/>
      <c r="OQ155" s="20"/>
      <c r="OR155" s="20"/>
      <c r="OS155" s="20"/>
      <c r="OT155" s="20"/>
      <c r="OU155" s="20"/>
      <c r="OV155" s="20"/>
      <c r="OW155" s="20"/>
      <c r="OX155" s="20"/>
      <c r="OY155" s="20"/>
      <c r="OZ155" s="20"/>
      <c r="PA155" s="20"/>
      <c r="PB155" s="20"/>
      <c r="PC155" s="20"/>
      <c r="PD155" s="20"/>
      <c r="PE155" s="20"/>
      <c r="PF155" s="20"/>
      <c r="PG155" s="20"/>
      <c r="PH155" s="20"/>
      <c r="PI155" s="20"/>
      <c r="PJ155" s="20"/>
      <c r="PK155" s="20"/>
      <c r="PL155" s="20"/>
      <c r="PM155" s="20"/>
      <c r="PN155" s="20"/>
      <c r="PO155" s="20"/>
      <c r="PP155" s="20"/>
      <c r="PQ155" s="20"/>
      <c r="PR155" s="20"/>
      <c r="PS155" s="20"/>
      <c r="PT155" s="20"/>
      <c r="PU155" s="20"/>
      <c r="PV155" s="20"/>
      <c r="PW155" s="20"/>
      <c r="PX155" s="20"/>
      <c r="PY155" s="20"/>
      <c r="PZ155" s="20"/>
      <c r="QA155" s="20"/>
      <c r="QB155" s="20"/>
      <c r="QC155" s="20"/>
      <c r="QD155" s="20"/>
      <c r="QE155" s="20"/>
      <c r="QF155" s="20"/>
      <c r="QG155" s="20"/>
      <c r="QH155" s="20"/>
      <c r="QI155" s="20"/>
      <c r="QJ155" s="20"/>
      <c r="QK155" s="20"/>
      <c r="QL155" s="20"/>
      <c r="QM155" s="20"/>
      <c r="QN155" s="20"/>
      <c r="QO155" s="20"/>
      <c r="QP155" s="20"/>
      <c r="QQ155" s="20"/>
      <c r="QR155" s="20"/>
      <c r="QS155" s="20"/>
      <c r="QT155" s="20"/>
      <c r="QU155" s="20"/>
      <c r="QV155" s="20"/>
      <c r="QW155" s="20"/>
      <c r="QX155" s="20"/>
      <c r="QY155" s="20"/>
      <c r="QZ155" s="20"/>
      <c r="RA155" s="20"/>
      <c r="RB155" s="20"/>
      <c r="RC155" s="20"/>
      <c r="RD155" s="20"/>
      <c r="RE155" s="20"/>
      <c r="RF155" s="20"/>
      <c r="RG155" s="20"/>
      <c r="RH155" s="20"/>
      <c r="RI155" s="20"/>
      <c r="RJ155" s="20"/>
      <c r="RK155" s="20"/>
      <c r="RL155" s="20"/>
      <c r="RM155" s="20"/>
      <c r="RN155" s="20"/>
      <c r="RO155" s="20"/>
      <c r="RP155" s="20"/>
      <c r="RQ155" s="20"/>
      <c r="RR155" s="20"/>
      <c r="RS155" s="20"/>
      <c r="RT155" s="20"/>
      <c r="RU155" s="20"/>
      <c r="RV155" s="20"/>
      <c r="RW155" s="20"/>
      <c r="RX155" s="20"/>
      <c r="RY155" s="20"/>
      <c r="RZ155" s="20"/>
      <c r="SA155" s="20"/>
      <c r="SB155" s="20"/>
      <c r="SC155" s="20"/>
      <c r="SD155" s="20"/>
      <c r="SE155" s="20"/>
      <c r="SF155" s="20"/>
      <c r="SG155" s="20"/>
      <c r="SH155" s="20"/>
      <c r="SI155" s="20"/>
      <c r="SJ155" s="20"/>
      <c r="SK155" s="20"/>
      <c r="SL155" s="20"/>
      <c r="SM155" s="20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  <c r="TL155" s="20"/>
      <c r="TM155" s="20"/>
      <c r="TN155" s="20"/>
      <c r="TO155" s="20"/>
      <c r="TP155" s="20"/>
      <c r="TQ155" s="20"/>
      <c r="TR155" s="20"/>
      <c r="TS155" s="20"/>
      <c r="TT155" s="20"/>
      <c r="TU155" s="20"/>
      <c r="TV155" s="20"/>
      <c r="TW155" s="20"/>
      <c r="TX155" s="20"/>
      <c r="TY155" s="20"/>
      <c r="TZ155" s="20"/>
      <c r="UA155" s="20"/>
      <c r="UB155" s="20"/>
      <c r="UC155" s="20"/>
      <c r="UD155" s="20"/>
      <c r="UE155" s="20"/>
      <c r="UF155" s="20"/>
      <c r="UG155" s="20"/>
      <c r="UH155" s="20"/>
      <c r="UI155" s="20"/>
      <c r="UJ155" s="20"/>
      <c r="UK155" s="20"/>
      <c r="UL155" s="20"/>
      <c r="UM155" s="20"/>
      <c r="UN155" s="20"/>
      <c r="UO155" s="20"/>
      <c r="UP155" s="20"/>
      <c r="UQ155" s="20"/>
      <c r="UR155" s="20"/>
      <c r="US155" s="20"/>
      <c r="UT155" s="20"/>
      <c r="UU155" s="20"/>
      <c r="UV155" s="20"/>
      <c r="UW155" s="20"/>
      <c r="UX155" s="20"/>
      <c r="UY155" s="20"/>
      <c r="UZ155" s="20"/>
      <c r="VA155" s="20"/>
      <c r="VB155" s="20"/>
      <c r="VC155" s="20"/>
      <c r="VD155" s="20"/>
      <c r="VE155" s="20"/>
      <c r="VF155" s="20"/>
      <c r="VG155" s="20"/>
      <c r="VH155" s="20"/>
      <c r="VI155" s="20"/>
      <c r="VJ155" s="20"/>
      <c r="VK155" s="20"/>
      <c r="VL155" s="20"/>
      <c r="VM155" s="20"/>
      <c r="VN155" s="20"/>
      <c r="VO155" s="20"/>
      <c r="VP155" s="20"/>
      <c r="VQ155" s="20"/>
      <c r="VR155" s="20"/>
      <c r="VS155" s="20"/>
      <c r="VT155" s="20"/>
      <c r="VU155" s="20"/>
      <c r="VV155" s="20"/>
      <c r="VW155" s="20"/>
      <c r="VX155" s="20"/>
      <c r="VY155" s="20"/>
      <c r="VZ155" s="20"/>
      <c r="WA155" s="20"/>
      <c r="WB155" s="20"/>
      <c r="WC155" s="20"/>
      <c r="WD155" s="20"/>
      <c r="WE155" s="20"/>
      <c r="WF155" s="20"/>
      <c r="WG155" s="20"/>
      <c r="WH155" s="20"/>
      <c r="WI155" s="20"/>
      <c r="WJ155" s="20"/>
      <c r="WK155" s="20"/>
      <c r="WL155" s="20"/>
      <c r="WM155" s="20"/>
      <c r="WN155" s="20"/>
      <c r="WO155" s="20"/>
      <c r="WP155" s="20"/>
      <c r="WQ155" s="20"/>
      <c r="WR155" s="20"/>
      <c r="WS155" s="20"/>
      <c r="WT155" s="20"/>
      <c r="WU155" s="20"/>
      <c r="WV155" s="20"/>
      <c r="WW155" s="20"/>
      <c r="WX155" s="20"/>
      <c r="WY155" s="20"/>
      <c r="WZ155" s="20"/>
      <c r="XA155" s="20"/>
      <c r="XB155" s="20"/>
      <c r="XC155" s="20"/>
      <c r="XD155" s="20"/>
      <c r="XE155" s="20"/>
      <c r="XF155" s="20"/>
      <c r="XG155" s="20"/>
      <c r="XH155" s="20"/>
      <c r="XI155" s="20"/>
      <c r="XJ155" s="20"/>
      <c r="XK155" s="20"/>
      <c r="XL155" s="20"/>
      <c r="XM155" s="20"/>
      <c r="XN155" s="20"/>
      <c r="XO155" s="20"/>
      <c r="XP155" s="20"/>
      <c r="XQ155" s="20"/>
      <c r="XR155" s="20"/>
      <c r="XS155" s="20"/>
      <c r="XT155" s="20"/>
      <c r="XU155" s="20"/>
      <c r="XV155" s="20"/>
      <c r="XW155" s="20"/>
      <c r="XX155" s="20"/>
      <c r="XY155" s="20"/>
      <c r="XZ155" s="20"/>
      <c r="YA155" s="20"/>
      <c r="YB155" s="20"/>
      <c r="YC155" s="20"/>
      <c r="YD155" s="20"/>
      <c r="YE155" s="20"/>
      <c r="YF155" s="20"/>
      <c r="YG155" s="20"/>
      <c r="YH155" s="20"/>
      <c r="YI155" s="20"/>
      <c r="YJ155" s="20"/>
      <c r="YK155" s="20"/>
      <c r="YL155" s="20"/>
      <c r="YM155" s="20"/>
      <c r="YN155" s="20"/>
      <c r="YO155" s="20"/>
      <c r="YP155" s="20"/>
      <c r="YQ155" s="20"/>
      <c r="YR155" s="20"/>
      <c r="YS155" s="20"/>
      <c r="YT155" s="20"/>
      <c r="YU155" s="20"/>
      <c r="YV155" s="20"/>
      <c r="YW155" s="20"/>
      <c r="YX155" s="20"/>
      <c r="YY155" s="20"/>
      <c r="YZ155" s="20"/>
      <c r="ZA155" s="20"/>
      <c r="ZB155" s="20"/>
      <c r="ZC155" s="20"/>
      <c r="ZD155" s="20"/>
      <c r="ZE155" s="20"/>
      <c r="ZF155" s="20"/>
      <c r="ZG155" s="20"/>
      <c r="ZH155" s="20"/>
      <c r="ZI155" s="20"/>
      <c r="ZJ155" s="20"/>
      <c r="ZK155" s="20"/>
      <c r="ZL155" s="20"/>
      <c r="ZM155" s="20"/>
      <c r="ZN155" s="20"/>
      <c r="ZO155" s="20"/>
      <c r="ZP155" s="20"/>
      <c r="ZQ155" s="20"/>
      <c r="ZR155" s="20"/>
      <c r="ZS155" s="20"/>
      <c r="ZT155" s="20"/>
      <c r="ZU155" s="20"/>
      <c r="ZV155" s="20"/>
      <c r="ZW155" s="20"/>
      <c r="ZX155" s="20"/>
      <c r="ZY155" s="20"/>
      <c r="ZZ155" s="20"/>
      <c r="AAA155" s="20"/>
      <c r="AAB155" s="20"/>
      <c r="AAC155" s="20"/>
      <c r="AAD155" s="20"/>
      <c r="AAE155" s="20"/>
      <c r="AAF155" s="20"/>
      <c r="AAG155" s="20"/>
      <c r="AAH155" s="20"/>
      <c r="AAI155" s="20"/>
      <c r="AAJ155" s="20"/>
      <c r="AAK155" s="20"/>
      <c r="AAL155" s="20"/>
      <c r="AAM155" s="20"/>
      <c r="AAN155" s="20"/>
      <c r="AAO155" s="20"/>
      <c r="AAP155" s="20"/>
      <c r="AAQ155" s="20"/>
      <c r="AAR155" s="20"/>
      <c r="AAS155" s="20"/>
      <c r="AAT155" s="20"/>
      <c r="AAU155" s="20"/>
      <c r="AAV155" s="20"/>
      <c r="AAW155" s="20"/>
      <c r="AAX155" s="20"/>
      <c r="AAY155" s="20"/>
      <c r="AAZ155" s="20"/>
      <c r="ABA155" s="20"/>
      <c r="ABB155" s="20"/>
      <c r="ABC155" s="20"/>
      <c r="ABD155" s="20"/>
      <c r="ABE155" s="20"/>
      <c r="ABF155" s="20"/>
      <c r="ABG155" s="20"/>
      <c r="ABH155" s="20"/>
      <c r="ABI155" s="20"/>
      <c r="ABJ155" s="20"/>
      <c r="ABK155" s="20"/>
      <c r="ABL155" s="20"/>
      <c r="ABM155" s="20"/>
      <c r="ABN155" s="20"/>
      <c r="ABO155" s="20"/>
      <c r="ABP155" s="20"/>
      <c r="ABQ155" s="20"/>
      <c r="ABR155" s="20"/>
      <c r="ABS155" s="20"/>
      <c r="ABT155" s="20"/>
      <c r="ABU155" s="20"/>
      <c r="ABV155" s="20"/>
      <c r="ABW155" s="20"/>
      <c r="ABX155" s="20"/>
      <c r="ABY155" s="20"/>
      <c r="ABZ155" s="20"/>
      <c r="ACA155" s="20"/>
      <c r="ACB155" s="20"/>
      <c r="ACC155" s="20"/>
      <c r="ACD155" s="20"/>
      <c r="ACE155" s="20"/>
      <c r="ACF155" s="20"/>
      <c r="ACG155" s="20"/>
      <c r="ACH155" s="20"/>
      <c r="ACI155" s="20"/>
      <c r="ACJ155" s="20"/>
      <c r="ACK155" s="20"/>
      <c r="ACL155" s="20"/>
      <c r="ACM155" s="20"/>
      <c r="ACN155" s="20"/>
      <c r="ACO155" s="20"/>
      <c r="ACP155" s="20"/>
      <c r="ACQ155" s="20"/>
      <c r="ACR155" s="20"/>
      <c r="ACS155" s="20"/>
      <c r="ACT155" s="20"/>
      <c r="ACU155" s="20"/>
      <c r="ACV155" s="20"/>
      <c r="ACW155" s="20"/>
      <c r="ACX155" s="20"/>
      <c r="ACY155" s="20"/>
      <c r="ACZ155" s="20"/>
      <c r="ADA155" s="20"/>
      <c r="ADB155" s="20"/>
      <c r="ADC155" s="20"/>
      <c r="ADD155" s="20"/>
      <c r="ADE155" s="20"/>
      <c r="ADF155" s="20"/>
      <c r="ADG155" s="20"/>
      <c r="ADH155" s="20"/>
      <c r="ADI155" s="20"/>
      <c r="ADJ155" s="20"/>
      <c r="ADK155" s="20"/>
      <c r="ADL155" s="20"/>
      <c r="ADM155" s="20"/>
      <c r="ADN155" s="20"/>
      <c r="ADO155" s="20"/>
      <c r="ADP155" s="20"/>
      <c r="ADQ155" s="20"/>
      <c r="ADR155" s="20"/>
      <c r="ADS155" s="20"/>
      <c r="ADT155" s="20"/>
      <c r="ADU155" s="20"/>
      <c r="ADV155" s="20"/>
      <c r="ADW155" s="20"/>
      <c r="ADX155" s="20"/>
      <c r="ADY155" s="20"/>
      <c r="ADZ155" s="20"/>
      <c r="AEA155" s="20"/>
      <c r="AEB155" s="20"/>
      <c r="AEC155" s="20"/>
      <c r="AED155" s="20"/>
      <c r="AEE155" s="20"/>
      <c r="AEF155" s="20"/>
      <c r="AEG155" s="20"/>
      <c r="AEH155" s="20"/>
      <c r="AEI155" s="20"/>
      <c r="AEJ155" s="20"/>
      <c r="AEK155" s="20"/>
      <c r="AEL155" s="20"/>
      <c r="AEM155" s="20"/>
      <c r="AEN155" s="20"/>
      <c r="AEO155" s="20"/>
      <c r="AEP155" s="20"/>
      <c r="AEQ155" s="20"/>
      <c r="AER155" s="20"/>
      <c r="AES155" s="20"/>
      <c r="AET155" s="20"/>
      <c r="AEU155" s="20"/>
      <c r="AEV155" s="20"/>
      <c r="AEW155" s="20"/>
      <c r="AEX155" s="20"/>
      <c r="AEY155" s="20"/>
      <c r="AEZ155" s="20"/>
      <c r="AFA155" s="20"/>
      <c r="AFB155" s="20"/>
      <c r="AFC155" s="20"/>
      <c r="AFD155" s="20"/>
      <c r="AFE155" s="20"/>
      <c r="AFF155" s="20"/>
      <c r="AFG155" s="20"/>
      <c r="AFH155" s="20"/>
      <c r="AFI155" s="20"/>
      <c r="AFJ155" s="20"/>
      <c r="AFK155" s="20"/>
      <c r="AFL155" s="20"/>
      <c r="AFM155" s="20"/>
      <c r="AFN155" s="20"/>
      <c r="AFO155" s="20"/>
      <c r="AFP155" s="20"/>
      <c r="AFQ155" s="20"/>
      <c r="AFR155" s="20"/>
      <c r="AFS155" s="20"/>
      <c r="AFT155" s="20"/>
      <c r="AFU155" s="20"/>
      <c r="AFV155" s="20"/>
      <c r="AFW155" s="20"/>
      <c r="AFX155" s="20"/>
      <c r="AFY155" s="20"/>
      <c r="AFZ155" s="20"/>
      <c r="AGA155" s="20"/>
      <c r="AGB155" s="20"/>
      <c r="AGC155" s="20"/>
      <c r="AGD155" s="20"/>
      <c r="AGE155" s="20"/>
      <c r="AGF155" s="20"/>
      <c r="AGG155" s="20"/>
      <c r="AGH155" s="20"/>
      <c r="AGI155" s="20"/>
      <c r="AGJ155" s="20"/>
      <c r="AGK155" s="20"/>
      <c r="AGL155" s="20"/>
      <c r="AGM155" s="20"/>
      <c r="AGN155" s="20"/>
      <c r="AGO155" s="20"/>
      <c r="AGP155" s="20"/>
      <c r="AGQ155" s="20"/>
      <c r="AGR155" s="20"/>
      <c r="AGS155" s="20"/>
      <c r="AGT155" s="20"/>
      <c r="AGU155" s="20"/>
      <c r="AGV155" s="20"/>
      <c r="AGW155" s="20"/>
      <c r="AGX155" s="20"/>
      <c r="AGY155" s="20"/>
      <c r="AGZ155" s="20"/>
      <c r="AHA155" s="20"/>
      <c r="AHB155" s="20"/>
      <c r="AHC155" s="20"/>
      <c r="AHD155" s="20"/>
      <c r="AHE155" s="20"/>
      <c r="AHF155" s="20"/>
      <c r="AHG155" s="20"/>
      <c r="AHH155" s="20"/>
      <c r="AHI155" s="20"/>
      <c r="AHJ155" s="20"/>
      <c r="AHK155" s="20"/>
      <c r="AHL155" s="20"/>
      <c r="AHM155" s="20"/>
      <c r="AHN155" s="20"/>
      <c r="AHO155" s="20"/>
      <c r="AHP155" s="20"/>
      <c r="AHQ155" s="20"/>
      <c r="AHR155" s="20"/>
      <c r="AHS155" s="20"/>
      <c r="AHT155" s="20"/>
      <c r="AHU155" s="20"/>
      <c r="AHV155" s="20"/>
      <c r="AHW155" s="20"/>
      <c r="AHX155" s="20"/>
      <c r="AHY155" s="20"/>
      <c r="AHZ155" s="20"/>
      <c r="AIA155" s="20"/>
      <c r="AIB155" s="20"/>
      <c r="AIC155" s="20"/>
      <c r="AID155" s="20"/>
      <c r="AIE155" s="20"/>
      <c r="AIF155" s="20"/>
      <c r="AIG155" s="20"/>
      <c r="AIH155" s="20"/>
      <c r="AII155" s="20"/>
      <c r="AIJ155" s="20"/>
      <c r="AIK155" s="20"/>
      <c r="AIL155" s="20"/>
      <c r="AIM155" s="20"/>
      <c r="AIN155" s="20"/>
      <c r="AIO155" s="20"/>
      <c r="AIP155" s="20"/>
      <c r="AIQ155" s="20"/>
      <c r="AIR155" s="20"/>
      <c r="AIS155" s="20"/>
      <c r="AIT155" s="20"/>
      <c r="AIU155" s="20"/>
      <c r="AIV155" s="20"/>
      <c r="AIW155" s="20"/>
      <c r="AIX155" s="20"/>
      <c r="AIY155" s="20"/>
      <c r="AIZ155" s="20"/>
      <c r="AJA155" s="20"/>
      <c r="AJB155" s="20"/>
      <c r="AJC155" s="20"/>
      <c r="AJD155" s="20"/>
      <c r="AJE155" s="20"/>
      <c r="AJF155" s="20"/>
      <c r="AJG155" s="20"/>
      <c r="AJH155" s="20"/>
      <c r="AJI155" s="20"/>
      <c r="AJJ155" s="20"/>
      <c r="AJK155" s="20"/>
      <c r="AJL155" s="20"/>
      <c r="AJM155" s="20"/>
      <c r="AJN155" s="20"/>
      <c r="AJO155" s="20"/>
      <c r="AJP155" s="20"/>
      <c r="AJQ155" s="20"/>
      <c r="AJR155" s="20"/>
      <c r="AJS155" s="20"/>
      <c r="AJT155" s="20"/>
      <c r="AJU155" s="20"/>
      <c r="AJV155" s="20"/>
      <c r="AJW155" s="20"/>
      <c r="AJX155" s="20"/>
      <c r="AJY155" s="20"/>
      <c r="AJZ155" s="20"/>
      <c r="AKA155" s="20"/>
      <c r="AKB155" s="20"/>
      <c r="AKC155" s="20"/>
      <c r="AKD155" s="20"/>
      <c r="AKE155" s="20"/>
      <c r="AKF155" s="20"/>
      <c r="AKG155" s="20"/>
      <c r="AKH155" s="20"/>
      <c r="AKI155" s="20"/>
      <c r="AKJ155" s="20"/>
      <c r="AKK155" s="20"/>
      <c r="AKL155" s="20"/>
      <c r="AKM155" s="20"/>
      <c r="AKN155" s="20"/>
      <c r="AKO155" s="20"/>
      <c r="AKP155" s="20"/>
      <c r="AKQ155" s="20"/>
      <c r="AKR155" s="20"/>
      <c r="AKS155" s="20"/>
      <c r="AKT155" s="20"/>
      <c r="AKU155" s="20"/>
      <c r="AKV155" s="20"/>
      <c r="AKW155" s="20"/>
      <c r="AKX155" s="20"/>
      <c r="AKY155" s="20"/>
      <c r="AKZ155" s="20"/>
      <c r="ALA155" s="20"/>
      <c r="ALB155" s="20"/>
      <c r="ALC155" s="20"/>
      <c r="ALD155" s="20"/>
      <c r="ALE155" s="20"/>
      <c r="ALF155" s="20"/>
      <c r="ALG155" s="20"/>
      <c r="ALH155" s="20"/>
      <c r="ALI155" s="20"/>
      <c r="ALJ155" s="20"/>
      <c r="ALK155" s="20"/>
      <c r="ALL155" s="20"/>
      <c r="ALM155" s="20"/>
      <c r="ALN155" s="20"/>
      <c r="ALO155" s="20"/>
      <c r="ALP155" s="20"/>
      <c r="ALQ155" s="20"/>
      <c r="ALR155" s="20"/>
      <c r="ALS155" s="20"/>
      <c r="ALT155" s="20"/>
      <c r="ALU155" s="20"/>
      <c r="ALV155" s="20"/>
      <c r="ALW155" s="20"/>
      <c r="ALX155" s="20"/>
      <c r="ALY155" s="20"/>
      <c r="ALZ155" s="20"/>
      <c r="AMA155" s="20"/>
      <c r="AMB155" s="20"/>
      <c r="AMC155" s="20"/>
      <c r="AMD155" s="20"/>
      <c r="AME155" s="20"/>
      <c r="AMF155" s="20"/>
      <c r="AMG155" s="20"/>
      <c r="AMH155" s="20"/>
      <c r="AMI155" s="20"/>
      <c r="AMJ155" s="20"/>
      <c r="AMK155" s="20"/>
    </row>
    <row r="156" spans="1:1025" s="21" customFormat="1" ht="19.5" customHeight="1">
      <c r="A156" s="94" t="s">
        <v>12</v>
      </c>
      <c r="B156" s="361" t="s">
        <v>48</v>
      </c>
      <c r="C156" s="361"/>
      <c r="D156" s="361"/>
      <c r="E156" s="361"/>
      <c r="F156" s="95">
        <f>SUM(F157:F160)</f>
        <v>0.1225</v>
      </c>
      <c r="G156" s="235">
        <f>SUM(G157:G160)</f>
        <v>1433.32</v>
      </c>
      <c r="H156" s="364" t="s">
        <v>248</v>
      </c>
      <c r="I156" s="365"/>
      <c r="J156" s="7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/>
      <c r="JT156" s="20"/>
      <c r="JU156" s="20"/>
      <c r="JV156" s="20"/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/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  <c r="LT156" s="20"/>
      <c r="LU156" s="20"/>
      <c r="LV156" s="20"/>
      <c r="LW156" s="20"/>
      <c r="LX156" s="20"/>
      <c r="LY156" s="20"/>
      <c r="LZ156" s="20"/>
      <c r="MA156" s="20"/>
      <c r="MB156" s="20"/>
      <c r="MC156" s="20"/>
      <c r="MD156" s="20"/>
      <c r="ME156" s="20"/>
      <c r="MF156" s="20"/>
      <c r="MG156" s="20"/>
      <c r="MH156" s="20"/>
      <c r="MI156" s="20"/>
      <c r="MJ156" s="20"/>
      <c r="MK156" s="20"/>
      <c r="ML156" s="20"/>
      <c r="MM156" s="20"/>
      <c r="MN156" s="20"/>
      <c r="MO156" s="20"/>
      <c r="MP156" s="20"/>
      <c r="MQ156" s="20"/>
      <c r="MR156" s="20"/>
      <c r="MS156" s="20"/>
      <c r="MT156" s="20"/>
      <c r="MU156" s="20"/>
      <c r="MV156" s="20"/>
      <c r="MW156" s="20"/>
      <c r="MX156" s="20"/>
      <c r="MY156" s="20"/>
      <c r="MZ156" s="20"/>
      <c r="NA156" s="20"/>
      <c r="NB156" s="20"/>
      <c r="NC156" s="20"/>
      <c r="ND156" s="20"/>
      <c r="NE156" s="20"/>
      <c r="NF156" s="20"/>
      <c r="NG156" s="20"/>
      <c r="NH156" s="20"/>
      <c r="NI156" s="20"/>
      <c r="NJ156" s="20"/>
      <c r="NK156" s="20"/>
      <c r="NL156" s="20"/>
      <c r="NM156" s="20"/>
      <c r="NN156" s="20"/>
      <c r="NO156" s="20"/>
      <c r="NP156" s="20"/>
      <c r="NQ156" s="20"/>
      <c r="NR156" s="20"/>
      <c r="NS156" s="20"/>
      <c r="NT156" s="20"/>
      <c r="NU156" s="20"/>
      <c r="NV156" s="20"/>
      <c r="NW156" s="20"/>
      <c r="NX156" s="20"/>
      <c r="NY156" s="20"/>
      <c r="NZ156" s="20"/>
      <c r="OA156" s="20"/>
      <c r="OB156" s="20"/>
      <c r="OC156" s="20"/>
      <c r="OD156" s="20"/>
      <c r="OE156" s="20"/>
      <c r="OF156" s="20"/>
      <c r="OG156" s="20"/>
      <c r="OH156" s="20"/>
      <c r="OI156" s="20"/>
      <c r="OJ156" s="20"/>
      <c r="OK156" s="20"/>
      <c r="OL156" s="20"/>
      <c r="OM156" s="20"/>
      <c r="ON156" s="20"/>
      <c r="OO156" s="20"/>
      <c r="OP156" s="20"/>
      <c r="OQ156" s="20"/>
      <c r="OR156" s="20"/>
      <c r="OS156" s="20"/>
      <c r="OT156" s="20"/>
      <c r="OU156" s="20"/>
      <c r="OV156" s="20"/>
      <c r="OW156" s="20"/>
      <c r="OX156" s="20"/>
      <c r="OY156" s="20"/>
      <c r="OZ156" s="20"/>
      <c r="PA156" s="20"/>
      <c r="PB156" s="20"/>
      <c r="PC156" s="20"/>
      <c r="PD156" s="20"/>
      <c r="PE156" s="20"/>
      <c r="PF156" s="20"/>
      <c r="PG156" s="20"/>
      <c r="PH156" s="20"/>
      <c r="PI156" s="20"/>
      <c r="PJ156" s="20"/>
      <c r="PK156" s="20"/>
      <c r="PL156" s="20"/>
      <c r="PM156" s="20"/>
      <c r="PN156" s="20"/>
      <c r="PO156" s="20"/>
      <c r="PP156" s="20"/>
      <c r="PQ156" s="20"/>
      <c r="PR156" s="20"/>
      <c r="PS156" s="20"/>
      <c r="PT156" s="20"/>
      <c r="PU156" s="20"/>
      <c r="PV156" s="20"/>
      <c r="PW156" s="20"/>
      <c r="PX156" s="20"/>
      <c r="PY156" s="20"/>
      <c r="PZ156" s="20"/>
      <c r="QA156" s="20"/>
      <c r="QB156" s="20"/>
      <c r="QC156" s="20"/>
      <c r="QD156" s="20"/>
      <c r="QE156" s="20"/>
      <c r="QF156" s="20"/>
      <c r="QG156" s="20"/>
      <c r="QH156" s="20"/>
      <c r="QI156" s="20"/>
      <c r="QJ156" s="20"/>
      <c r="QK156" s="20"/>
      <c r="QL156" s="20"/>
      <c r="QM156" s="20"/>
      <c r="QN156" s="20"/>
      <c r="QO156" s="20"/>
      <c r="QP156" s="20"/>
      <c r="QQ156" s="20"/>
      <c r="QR156" s="20"/>
      <c r="QS156" s="20"/>
      <c r="QT156" s="20"/>
      <c r="QU156" s="20"/>
      <c r="QV156" s="20"/>
      <c r="QW156" s="20"/>
      <c r="QX156" s="20"/>
      <c r="QY156" s="20"/>
      <c r="QZ156" s="20"/>
      <c r="RA156" s="20"/>
      <c r="RB156" s="20"/>
      <c r="RC156" s="20"/>
      <c r="RD156" s="20"/>
      <c r="RE156" s="20"/>
      <c r="RF156" s="20"/>
      <c r="RG156" s="20"/>
      <c r="RH156" s="20"/>
      <c r="RI156" s="20"/>
      <c r="RJ156" s="20"/>
      <c r="RK156" s="20"/>
      <c r="RL156" s="20"/>
      <c r="RM156" s="20"/>
      <c r="RN156" s="20"/>
      <c r="RO156" s="20"/>
      <c r="RP156" s="20"/>
      <c r="RQ156" s="20"/>
      <c r="RR156" s="20"/>
      <c r="RS156" s="20"/>
      <c r="RT156" s="20"/>
      <c r="RU156" s="20"/>
      <c r="RV156" s="20"/>
      <c r="RW156" s="20"/>
      <c r="RX156" s="20"/>
      <c r="RY156" s="20"/>
      <c r="RZ156" s="20"/>
      <c r="SA156" s="20"/>
      <c r="SB156" s="20"/>
      <c r="SC156" s="20"/>
      <c r="SD156" s="20"/>
      <c r="SE156" s="20"/>
      <c r="SF156" s="20"/>
      <c r="SG156" s="20"/>
      <c r="SH156" s="20"/>
      <c r="SI156" s="20"/>
      <c r="SJ156" s="20"/>
      <c r="SK156" s="20"/>
      <c r="SL156" s="20"/>
      <c r="SM156" s="20"/>
      <c r="SN156" s="20"/>
      <c r="SO156" s="20"/>
      <c r="SP156" s="20"/>
      <c r="SQ156" s="20"/>
      <c r="SR156" s="20"/>
      <c r="SS156" s="20"/>
      <c r="ST156" s="20"/>
      <c r="SU156" s="20"/>
      <c r="SV156" s="20"/>
      <c r="SW156" s="20"/>
      <c r="SX156" s="20"/>
      <c r="SY156" s="20"/>
      <c r="SZ156" s="20"/>
      <c r="TA156" s="20"/>
      <c r="TB156" s="20"/>
      <c r="TC156" s="20"/>
      <c r="TD156" s="20"/>
      <c r="TE156" s="20"/>
      <c r="TF156" s="20"/>
      <c r="TG156" s="20"/>
      <c r="TH156" s="20"/>
      <c r="TI156" s="20"/>
      <c r="TJ156" s="20"/>
      <c r="TK156" s="20"/>
      <c r="TL156" s="20"/>
      <c r="TM156" s="20"/>
      <c r="TN156" s="20"/>
      <c r="TO156" s="20"/>
      <c r="TP156" s="20"/>
      <c r="TQ156" s="20"/>
      <c r="TR156" s="20"/>
      <c r="TS156" s="20"/>
      <c r="TT156" s="20"/>
      <c r="TU156" s="20"/>
      <c r="TV156" s="20"/>
      <c r="TW156" s="20"/>
      <c r="TX156" s="20"/>
      <c r="TY156" s="20"/>
      <c r="TZ156" s="20"/>
      <c r="UA156" s="20"/>
      <c r="UB156" s="20"/>
      <c r="UC156" s="20"/>
      <c r="UD156" s="20"/>
      <c r="UE156" s="20"/>
      <c r="UF156" s="20"/>
      <c r="UG156" s="20"/>
      <c r="UH156" s="20"/>
      <c r="UI156" s="20"/>
      <c r="UJ156" s="20"/>
      <c r="UK156" s="20"/>
      <c r="UL156" s="20"/>
      <c r="UM156" s="20"/>
      <c r="UN156" s="20"/>
      <c r="UO156" s="20"/>
      <c r="UP156" s="20"/>
      <c r="UQ156" s="20"/>
      <c r="UR156" s="20"/>
      <c r="US156" s="20"/>
      <c r="UT156" s="20"/>
      <c r="UU156" s="20"/>
      <c r="UV156" s="20"/>
      <c r="UW156" s="20"/>
      <c r="UX156" s="20"/>
      <c r="UY156" s="20"/>
      <c r="UZ156" s="20"/>
      <c r="VA156" s="20"/>
      <c r="VB156" s="20"/>
      <c r="VC156" s="20"/>
      <c r="VD156" s="20"/>
      <c r="VE156" s="20"/>
      <c r="VF156" s="20"/>
      <c r="VG156" s="20"/>
      <c r="VH156" s="20"/>
      <c r="VI156" s="20"/>
      <c r="VJ156" s="20"/>
      <c r="VK156" s="20"/>
      <c r="VL156" s="20"/>
      <c r="VM156" s="20"/>
      <c r="VN156" s="20"/>
      <c r="VO156" s="20"/>
      <c r="VP156" s="20"/>
      <c r="VQ156" s="20"/>
      <c r="VR156" s="20"/>
      <c r="VS156" s="20"/>
      <c r="VT156" s="20"/>
      <c r="VU156" s="20"/>
      <c r="VV156" s="20"/>
      <c r="VW156" s="20"/>
      <c r="VX156" s="20"/>
      <c r="VY156" s="20"/>
      <c r="VZ156" s="20"/>
      <c r="WA156" s="20"/>
      <c r="WB156" s="20"/>
      <c r="WC156" s="20"/>
      <c r="WD156" s="20"/>
      <c r="WE156" s="20"/>
      <c r="WF156" s="20"/>
      <c r="WG156" s="20"/>
      <c r="WH156" s="20"/>
      <c r="WI156" s="20"/>
      <c r="WJ156" s="20"/>
      <c r="WK156" s="20"/>
      <c r="WL156" s="20"/>
      <c r="WM156" s="20"/>
      <c r="WN156" s="20"/>
      <c r="WO156" s="20"/>
      <c r="WP156" s="20"/>
      <c r="WQ156" s="20"/>
      <c r="WR156" s="20"/>
      <c r="WS156" s="20"/>
      <c r="WT156" s="20"/>
      <c r="WU156" s="20"/>
      <c r="WV156" s="20"/>
      <c r="WW156" s="20"/>
      <c r="WX156" s="20"/>
      <c r="WY156" s="20"/>
      <c r="WZ156" s="20"/>
      <c r="XA156" s="20"/>
      <c r="XB156" s="20"/>
      <c r="XC156" s="20"/>
      <c r="XD156" s="20"/>
      <c r="XE156" s="20"/>
      <c r="XF156" s="20"/>
      <c r="XG156" s="20"/>
      <c r="XH156" s="20"/>
      <c r="XI156" s="20"/>
      <c r="XJ156" s="20"/>
      <c r="XK156" s="20"/>
      <c r="XL156" s="20"/>
      <c r="XM156" s="20"/>
      <c r="XN156" s="20"/>
      <c r="XO156" s="20"/>
      <c r="XP156" s="20"/>
      <c r="XQ156" s="20"/>
      <c r="XR156" s="20"/>
      <c r="XS156" s="20"/>
      <c r="XT156" s="20"/>
      <c r="XU156" s="20"/>
      <c r="XV156" s="20"/>
      <c r="XW156" s="20"/>
      <c r="XX156" s="20"/>
      <c r="XY156" s="20"/>
      <c r="XZ156" s="20"/>
      <c r="YA156" s="20"/>
      <c r="YB156" s="20"/>
      <c r="YC156" s="20"/>
      <c r="YD156" s="20"/>
      <c r="YE156" s="20"/>
      <c r="YF156" s="20"/>
      <c r="YG156" s="20"/>
      <c r="YH156" s="20"/>
      <c r="YI156" s="20"/>
      <c r="YJ156" s="20"/>
      <c r="YK156" s="20"/>
      <c r="YL156" s="20"/>
      <c r="YM156" s="20"/>
      <c r="YN156" s="20"/>
      <c r="YO156" s="20"/>
      <c r="YP156" s="20"/>
      <c r="YQ156" s="20"/>
      <c r="YR156" s="20"/>
      <c r="YS156" s="20"/>
      <c r="YT156" s="20"/>
      <c r="YU156" s="20"/>
      <c r="YV156" s="20"/>
      <c r="YW156" s="20"/>
      <c r="YX156" s="20"/>
      <c r="YY156" s="20"/>
      <c r="YZ156" s="20"/>
      <c r="ZA156" s="20"/>
      <c r="ZB156" s="20"/>
      <c r="ZC156" s="20"/>
      <c r="ZD156" s="20"/>
      <c r="ZE156" s="20"/>
      <c r="ZF156" s="20"/>
      <c r="ZG156" s="20"/>
      <c r="ZH156" s="20"/>
      <c r="ZI156" s="20"/>
      <c r="ZJ156" s="20"/>
      <c r="ZK156" s="20"/>
      <c r="ZL156" s="20"/>
      <c r="ZM156" s="20"/>
      <c r="ZN156" s="20"/>
      <c r="ZO156" s="20"/>
      <c r="ZP156" s="20"/>
      <c r="ZQ156" s="20"/>
      <c r="ZR156" s="20"/>
      <c r="ZS156" s="20"/>
      <c r="ZT156" s="20"/>
      <c r="ZU156" s="20"/>
      <c r="ZV156" s="20"/>
      <c r="ZW156" s="20"/>
      <c r="ZX156" s="20"/>
      <c r="ZY156" s="20"/>
      <c r="ZZ156" s="20"/>
      <c r="AAA156" s="20"/>
      <c r="AAB156" s="20"/>
      <c r="AAC156" s="20"/>
      <c r="AAD156" s="20"/>
      <c r="AAE156" s="20"/>
      <c r="AAF156" s="20"/>
      <c r="AAG156" s="20"/>
      <c r="AAH156" s="20"/>
      <c r="AAI156" s="20"/>
      <c r="AAJ156" s="20"/>
      <c r="AAK156" s="20"/>
      <c r="AAL156" s="20"/>
      <c r="AAM156" s="20"/>
      <c r="AAN156" s="20"/>
      <c r="AAO156" s="20"/>
      <c r="AAP156" s="20"/>
      <c r="AAQ156" s="20"/>
      <c r="AAR156" s="20"/>
      <c r="AAS156" s="20"/>
      <c r="AAT156" s="20"/>
      <c r="AAU156" s="20"/>
      <c r="AAV156" s="20"/>
      <c r="AAW156" s="20"/>
      <c r="AAX156" s="20"/>
      <c r="AAY156" s="20"/>
      <c r="AAZ156" s="20"/>
      <c r="ABA156" s="20"/>
      <c r="ABB156" s="20"/>
      <c r="ABC156" s="20"/>
      <c r="ABD156" s="20"/>
      <c r="ABE156" s="20"/>
      <c r="ABF156" s="20"/>
      <c r="ABG156" s="20"/>
      <c r="ABH156" s="20"/>
      <c r="ABI156" s="20"/>
      <c r="ABJ156" s="20"/>
      <c r="ABK156" s="20"/>
      <c r="ABL156" s="20"/>
      <c r="ABM156" s="20"/>
      <c r="ABN156" s="20"/>
      <c r="ABO156" s="20"/>
      <c r="ABP156" s="20"/>
      <c r="ABQ156" s="20"/>
      <c r="ABR156" s="20"/>
      <c r="ABS156" s="20"/>
      <c r="ABT156" s="20"/>
      <c r="ABU156" s="20"/>
      <c r="ABV156" s="20"/>
      <c r="ABW156" s="20"/>
      <c r="ABX156" s="20"/>
      <c r="ABY156" s="20"/>
      <c r="ABZ156" s="20"/>
      <c r="ACA156" s="20"/>
      <c r="ACB156" s="20"/>
      <c r="ACC156" s="20"/>
      <c r="ACD156" s="20"/>
      <c r="ACE156" s="20"/>
      <c r="ACF156" s="20"/>
      <c r="ACG156" s="20"/>
      <c r="ACH156" s="20"/>
      <c r="ACI156" s="20"/>
      <c r="ACJ156" s="20"/>
      <c r="ACK156" s="20"/>
      <c r="ACL156" s="20"/>
      <c r="ACM156" s="20"/>
      <c r="ACN156" s="20"/>
      <c r="ACO156" s="20"/>
      <c r="ACP156" s="20"/>
      <c r="ACQ156" s="20"/>
      <c r="ACR156" s="20"/>
      <c r="ACS156" s="20"/>
      <c r="ACT156" s="20"/>
      <c r="ACU156" s="20"/>
      <c r="ACV156" s="20"/>
      <c r="ACW156" s="20"/>
      <c r="ACX156" s="20"/>
      <c r="ACY156" s="20"/>
      <c r="ACZ156" s="20"/>
      <c r="ADA156" s="20"/>
      <c r="ADB156" s="20"/>
      <c r="ADC156" s="20"/>
      <c r="ADD156" s="20"/>
      <c r="ADE156" s="20"/>
      <c r="ADF156" s="20"/>
      <c r="ADG156" s="20"/>
      <c r="ADH156" s="20"/>
      <c r="ADI156" s="20"/>
      <c r="ADJ156" s="20"/>
      <c r="ADK156" s="20"/>
      <c r="ADL156" s="20"/>
      <c r="ADM156" s="20"/>
      <c r="ADN156" s="20"/>
      <c r="ADO156" s="20"/>
      <c r="ADP156" s="20"/>
      <c r="ADQ156" s="20"/>
      <c r="ADR156" s="20"/>
      <c r="ADS156" s="20"/>
      <c r="ADT156" s="20"/>
      <c r="ADU156" s="20"/>
      <c r="ADV156" s="20"/>
      <c r="ADW156" s="20"/>
      <c r="ADX156" s="20"/>
      <c r="ADY156" s="20"/>
      <c r="ADZ156" s="20"/>
      <c r="AEA156" s="20"/>
      <c r="AEB156" s="20"/>
      <c r="AEC156" s="20"/>
      <c r="AED156" s="20"/>
      <c r="AEE156" s="20"/>
      <c r="AEF156" s="20"/>
      <c r="AEG156" s="20"/>
      <c r="AEH156" s="20"/>
      <c r="AEI156" s="20"/>
      <c r="AEJ156" s="20"/>
      <c r="AEK156" s="20"/>
      <c r="AEL156" s="20"/>
      <c r="AEM156" s="20"/>
      <c r="AEN156" s="20"/>
      <c r="AEO156" s="20"/>
      <c r="AEP156" s="20"/>
      <c r="AEQ156" s="20"/>
      <c r="AER156" s="20"/>
      <c r="AES156" s="20"/>
      <c r="AET156" s="20"/>
      <c r="AEU156" s="20"/>
      <c r="AEV156" s="20"/>
      <c r="AEW156" s="20"/>
      <c r="AEX156" s="20"/>
      <c r="AEY156" s="20"/>
      <c r="AEZ156" s="20"/>
      <c r="AFA156" s="20"/>
      <c r="AFB156" s="20"/>
      <c r="AFC156" s="20"/>
      <c r="AFD156" s="20"/>
      <c r="AFE156" s="20"/>
      <c r="AFF156" s="20"/>
      <c r="AFG156" s="20"/>
      <c r="AFH156" s="20"/>
      <c r="AFI156" s="20"/>
      <c r="AFJ156" s="20"/>
      <c r="AFK156" s="20"/>
      <c r="AFL156" s="20"/>
      <c r="AFM156" s="20"/>
      <c r="AFN156" s="20"/>
      <c r="AFO156" s="20"/>
      <c r="AFP156" s="20"/>
      <c r="AFQ156" s="20"/>
      <c r="AFR156" s="20"/>
      <c r="AFS156" s="20"/>
      <c r="AFT156" s="20"/>
      <c r="AFU156" s="20"/>
      <c r="AFV156" s="20"/>
      <c r="AFW156" s="20"/>
      <c r="AFX156" s="20"/>
      <c r="AFY156" s="20"/>
      <c r="AFZ156" s="20"/>
      <c r="AGA156" s="20"/>
      <c r="AGB156" s="20"/>
      <c r="AGC156" s="20"/>
      <c r="AGD156" s="20"/>
      <c r="AGE156" s="20"/>
      <c r="AGF156" s="20"/>
      <c r="AGG156" s="20"/>
      <c r="AGH156" s="20"/>
      <c r="AGI156" s="20"/>
      <c r="AGJ156" s="20"/>
      <c r="AGK156" s="20"/>
      <c r="AGL156" s="20"/>
      <c r="AGM156" s="20"/>
      <c r="AGN156" s="20"/>
      <c r="AGO156" s="20"/>
      <c r="AGP156" s="20"/>
      <c r="AGQ156" s="20"/>
      <c r="AGR156" s="20"/>
      <c r="AGS156" s="20"/>
      <c r="AGT156" s="20"/>
      <c r="AGU156" s="20"/>
      <c r="AGV156" s="20"/>
      <c r="AGW156" s="20"/>
      <c r="AGX156" s="20"/>
      <c r="AGY156" s="20"/>
      <c r="AGZ156" s="20"/>
      <c r="AHA156" s="20"/>
      <c r="AHB156" s="20"/>
      <c r="AHC156" s="20"/>
      <c r="AHD156" s="20"/>
      <c r="AHE156" s="20"/>
      <c r="AHF156" s="20"/>
      <c r="AHG156" s="20"/>
      <c r="AHH156" s="20"/>
      <c r="AHI156" s="20"/>
      <c r="AHJ156" s="20"/>
      <c r="AHK156" s="20"/>
      <c r="AHL156" s="20"/>
      <c r="AHM156" s="20"/>
      <c r="AHN156" s="20"/>
      <c r="AHO156" s="20"/>
      <c r="AHP156" s="20"/>
      <c r="AHQ156" s="20"/>
      <c r="AHR156" s="20"/>
      <c r="AHS156" s="20"/>
      <c r="AHT156" s="20"/>
      <c r="AHU156" s="20"/>
      <c r="AHV156" s="20"/>
      <c r="AHW156" s="20"/>
      <c r="AHX156" s="20"/>
      <c r="AHY156" s="20"/>
      <c r="AHZ156" s="20"/>
      <c r="AIA156" s="20"/>
      <c r="AIB156" s="20"/>
      <c r="AIC156" s="20"/>
      <c r="AID156" s="20"/>
      <c r="AIE156" s="20"/>
      <c r="AIF156" s="20"/>
      <c r="AIG156" s="20"/>
      <c r="AIH156" s="20"/>
      <c r="AII156" s="20"/>
      <c r="AIJ156" s="20"/>
      <c r="AIK156" s="20"/>
      <c r="AIL156" s="20"/>
      <c r="AIM156" s="20"/>
      <c r="AIN156" s="20"/>
      <c r="AIO156" s="20"/>
      <c r="AIP156" s="20"/>
      <c r="AIQ156" s="20"/>
      <c r="AIR156" s="20"/>
      <c r="AIS156" s="20"/>
      <c r="AIT156" s="20"/>
      <c r="AIU156" s="20"/>
      <c r="AIV156" s="20"/>
      <c r="AIW156" s="20"/>
      <c r="AIX156" s="20"/>
      <c r="AIY156" s="20"/>
      <c r="AIZ156" s="20"/>
      <c r="AJA156" s="20"/>
      <c r="AJB156" s="20"/>
      <c r="AJC156" s="20"/>
      <c r="AJD156" s="20"/>
      <c r="AJE156" s="20"/>
      <c r="AJF156" s="20"/>
      <c r="AJG156" s="20"/>
      <c r="AJH156" s="20"/>
      <c r="AJI156" s="20"/>
      <c r="AJJ156" s="20"/>
      <c r="AJK156" s="20"/>
      <c r="AJL156" s="20"/>
      <c r="AJM156" s="20"/>
      <c r="AJN156" s="20"/>
      <c r="AJO156" s="20"/>
      <c r="AJP156" s="20"/>
      <c r="AJQ156" s="20"/>
      <c r="AJR156" s="20"/>
      <c r="AJS156" s="20"/>
      <c r="AJT156" s="20"/>
      <c r="AJU156" s="20"/>
      <c r="AJV156" s="20"/>
      <c r="AJW156" s="20"/>
      <c r="AJX156" s="20"/>
      <c r="AJY156" s="20"/>
      <c r="AJZ156" s="20"/>
      <c r="AKA156" s="20"/>
      <c r="AKB156" s="20"/>
      <c r="AKC156" s="20"/>
      <c r="AKD156" s="20"/>
      <c r="AKE156" s="20"/>
      <c r="AKF156" s="20"/>
      <c r="AKG156" s="20"/>
      <c r="AKH156" s="20"/>
      <c r="AKI156" s="20"/>
      <c r="AKJ156" s="20"/>
      <c r="AKK156" s="20"/>
      <c r="AKL156" s="20"/>
      <c r="AKM156" s="20"/>
      <c r="AKN156" s="20"/>
      <c r="AKO156" s="20"/>
      <c r="AKP156" s="20"/>
      <c r="AKQ156" s="20"/>
      <c r="AKR156" s="20"/>
      <c r="AKS156" s="20"/>
      <c r="AKT156" s="20"/>
      <c r="AKU156" s="20"/>
      <c r="AKV156" s="20"/>
      <c r="AKW156" s="20"/>
      <c r="AKX156" s="20"/>
      <c r="AKY156" s="20"/>
      <c r="AKZ156" s="20"/>
      <c r="ALA156" s="20"/>
      <c r="ALB156" s="20"/>
      <c r="ALC156" s="20"/>
      <c r="ALD156" s="20"/>
      <c r="ALE156" s="20"/>
      <c r="ALF156" s="20"/>
      <c r="ALG156" s="20"/>
      <c r="ALH156" s="20"/>
      <c r="ALI156" s="20"/>
      <c r="ALJ156" s="20"/>
      <c r="ALK156" s="20"/>
      <c r="ALL156" s="20"/>
      <c r="ALM156" s="20"/>
      <c r="ALN156" s="20"/>
      <c r="ALO156" s="20"/>
      <c r="ALP156" s="20"/>
      <c r="ALQ156" s="20"/>
      <c r="ALR156" s="20"/>
      <c r="ALS156" s="20"/>
      <c r="ALT156" s="20"/>
      <c r="ALU156" s="20"/>
      <c r="ALV156" s="20"/>
      <c r="ALW156" s="20"/>
      <c r="ALX156" s="20"/>
      <c r="ALY156" s="20"/>
      <c r="ALZ156" s="20"/>
      <c r="AMA156" s="20"/>
      <c r="AMB156" s="20"/>
      <c r="AMC156" s="20"/>
      <c r="AMD156" s="20"/>
      <c r="AME156" s="20"/>
      <c r="AMF156" s="20"/>
      <c r="AMG156" s="20"/>
      <c r="AMH156" s="20"/>
      <c r="AMI156" s="20"/>
      <c r="AMJ156" s="20"/>
      <c r="AMK156" s="20"/>
    </row>
    <row r="157" spans="1:1025" s="21" customFormat="1" ht="19.5" customHeight="1">
      <c r="A157" s="379" t="s">
        <v>186</v>
      </c>
      <c r="B157" s="272" t="s">
        <v>189</v>
      </c>
      <c r="C157" s="272"/>
      <c r="D157" s="273" t="s">
        <v>34</v>
      </c>
      <c r="E157" s="273"/>
      <c r="F157" s="98">
        <f>IF(E8=1,0.0165,IF(E8=2,0.0065,IF(E8=3,I159,IF(E8=4,I159,¨RT Indefinido¨))))</f>
        <v>1.6500000000000001E-2</v>
      </c>
      <c r="G157" s="96">
        <f>ROUND(($G$155/(1-$F$156))*F157,2)</f>
        <v>193.06</v>
      </c>
      <c r="H157" s="175" t="s">
        <v>249</v>
      </c>
      <c r="I157" s="114" t="s">
        <v>250</v>
      </c>
      <c r="J157" s="7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/>
      <c r="JT157" s="20"/>
      <c r="JU157" s="20"/>
      <c r="JV157" s="20"/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/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  <c r="LT157" s="20"/>
      <c r="LU157" s="20"/>
      <c r="LV157" s="20"/>
      <c r="LW157" s="20"/>
      <c r="LX157" s="20"/>
      <c r="LY157" s="20"/>
      <c r="LZ157" s="20"/>
      <c r="MA157" s="20"/>
      <c r="MB157" s="20"/>
      <c r="MC157" s="20"/>
      <c r="MD157" s="20"/>
      <c r="ME157" s="20"/>
      <c r="MF157" s="20"/>
      <c r="MG157" s="20"/>
      <c r="MH157" s="20"/>
      <c r="MI157" s="20"/>
      <c r="MJ157" s="20"/>
      <c r="MK157" s="20"/>
      <c r="ML157" s="20"/>
      <c r="MM157" s="20"/>
      <c r="MN157" s="20"/>
      <c r="MO157" s="20"/>
      <c r="MP157" s="20"/>
      <c r="MQ157" s="20"/>
      <c r="MR157" s="20"/>
      <c r="MS157" s="20"/>
      <c r="MT157" s="20"/>
      <c r="MU157" s="20"/>
      <c r="MV157" s="20"/>
      <c r="MW157" s="20"/>
      <c r="MX157" s="20"/>
      <c r="MY157" s="20"/>
      <c r="MZ157" s="20"/>
      <c r="NA157" s="20"/>
      <c r="NB157" s="20"/>
      <c r="NC157" s="20"/>
      <c r="ND157" s="20"/>
      <c r="NE157" s="20"/>
      <c r="NF157" s="20"/>
      <c r="NG157" s="20"/>
      <c r="NH157" s="20"/>
      <c r="NI157" s="20"/>
      <c r="NJ157" s="20"/>
      <c r="NK157" s="20"/>
      <c r="NL157" s="20"/>
      <c r="NM157" s="20"/>
      <c r="NN157" s="20"/>
      <c r="NO157" s="20"/>
      <c r="NP157" s="20"/>
      <c r="NQ157" s="20"/>
      <c r="NR157" s="20"/>
      <c r="NS157" s="20"/>
      <c r="NT157" s="20"/>
      <c r="NU157" s="20"/>
      <c r="NV157" s="20"/>
      <c r="NW157" s="20"/>
      <c r="NX157" s="20"/>
      <c r="NY157" s="20"/>
      <c r="NZ157" s="20"/>
      <c r="OA157" s="20"/>
      <c r="OB157" s="20"/>
      <c r="OC157" s="20"/>
      <c r="OD157" s="20"/>
      <c r="OE157" s="20"/>
      <c r="OF157" s="20"/>
      <c r="OG157" s="20"/>
      <c r="OH157" s="20"/>
      <c r="OI157" s="20"/>
      <c r="OJ157" s="20"/>
      <c r="OK157" s="20"/>
      <c r="OL157" s="20"/>
      <c r="OM157" s="20"/>
      <c r="ON157" s="20"/>
      <c r="OO157" s="20"/>
      <c r="OP157" s="20"/>
      <c r="OQ157" s="20"/>
      <c r="OR157" s="20"/>
      <c r="OS157" s="20"/>
      <c r="OT157" s="20"/>
      <c r="OU157" s="20"/>
      <c r="OV157" s="20"/>
      <c r="OW157" s="20"/>
      <c r="OX157" s="20"/>
      <c r="OY157" s="20"/>
      <c r="OZ157" s="20"/>
      <c r="PA157" s="20"/>
      <c r="PB157" s="20"/>
      <c r="PC157" s="20"/>
      <c r="PD157" s="20"/>
      <c r="PE157" s="20"/>
      <c r="PF157" s="20"/>
      <c r="PG157" s="20"/>
      <c r="PH157" s="20"/>
      <c r="PI157" s="20"/>
      <c r="PJ157" s="20"/>
      <c r="PK157" s="20"/>
      <c r="PL157" s="20"/>
      <c r="PM157" s="20"/>
      <c r="PN157" s="20"/>
      <c r="PO157" s="20"/>
      <c r="PP157" s="20"/>
      <c r="PQ157" s="20"/>
      <c r="PR157" s="20"/>
      <c r="PS157" s="20"/>
      <c r="PT157" s="20"/>
      <c r="PU157" s="20"/>
      <c r="PV157" s="20"/>
      <c r="PW157" s="20"/>
      <c r="PX157" s="20"/>
      <c r="PY157" s="20"/>
      <c r="PZ157" s="20"/>
      <c r="QA157" s="20"/>
      <c r="QB157" s="20"/>
      <c r="QC157" s="20"/>
      <c r="QD157" s="20"/>
      <c r="QE157" s="20"/>
      <c r="QF157" s="20"/>
      <c r="QG157" s="20"/>
      <c r="QH157" s="20"/>
      <c r="QI157" s="20"/>
      <c r="QJ157" s="20"/>
      <c r="QK157" s="20"/>
      <c r="QL157" s="20"/>
      <c r="QM157" s="20"/>
      <c r="QN157" s="20"/>
      <c r="QO157" s="20"/>
      <c r="QP157" s="20"/>
      <c r="QQ157" s="20"/>
      <c r="QR157" s="20"/>
      <c r="QS157" s="20"/>
      <c r="QT157" s="20"/>
      <c r="QU157" s="20"/>
      <c r="QV157" s="20"/>
      <c r="QW157" s="20"/>
      <c r="QX157" s="20"/>
      <c r="QY157" s="20"/>
      <c r="QZ157" s="20"/>
      <c r="RA157" s="20"/>
      <c r="RB157" s="20"/>
      <c r="RC157" s="20"/>
      <c r="RD157" s="20"/>
      <c r="RE157" s="20"/>
      <c r="RF157" s="20"/>
      <c r="RG157" s="20"/>
      <c r="RH157" s="20"/>
      <c r="RI157" s="20"/>
      <c r="RJ157" s="20"/>
      <c r="RK157" s="20"/>
      <c r="RL157" s="20"/>
      <c r="RM157" s="20"/>
      <c r="RN157" s="20"/>
      <c r="RO157" s="20"/>
      <c r="RP157" s="20"/>
      <c r="RQ157" s="20"/>
      <c r="RR157" s="20"/>
      <c r="RS157" s="20"/>
      <c r="RT157" s="20"/>
      <c r="RU157" s="20"/>
      <c r="RV157" s="20"/>
      <c r="RW157" s="20"/>
      <c r="RX157" s="20"/>
      <c r="RY157" s="20"/>
      <c r="RZ157" s="20"/>
      <c r="SA157" s="20"/>
      <c r="SB157" s="20"/>
      <c r="SC157" s="20"/>
      <c r="SD157" s="20"/>
      <c r="SE157" s="20"/>
      <c r="SF157" s="20"/>
      <c r="SG157" s="20"/>
      <c r="SH157" s="20"/>
      <c r="SI157" s="20"/>
      <c r="SJ157" s="20"/>
      <c r="SK157" s="20"/>
      <c r="SL157" s="20"/>
      <c r="SM157" s="20"/>
      <c r="SN157" s="20"/>
      <c r="SO157" s="20"/>
      <c r="SP157" s="20"/>
      <c r="SQ157" s="20"/>
      <c r="SR157" s="20"/>
      <c r="SS157" s="20"/>
      <c r="ST157" s="20"/>
      <c r="SU157" s="20"/>
      <c r="SV157" s="20"/>
      <c r="SW157" s="20"/>
      <c r="SX157" s="20"/>
      <c r="SY157" s="20"/>
      <c r="SZ157" s="20"/>
      <c r="TA157" s="20"/>
      <c r="TB157" s="20"/>
      <c r="TC157" s="20"/>
      <c r="TD157" s="20"/>
      <c r="TE157" s="20"/>
      <c r="TF157" s="20"/>
      <c r="TG157" s="20"/>
      <c r="TH157" s="20"/>
      <c r="TI157" s="20"/>
      <c r="TJ157" s="20"/>
      <c r="TK157" s="20"/>
      <c r="TL157" s="20"/>
      <c r="TM157" s="20"/>
      <c r="TN157" s="20"/>
      <c r="TO157" s="20"/>
      <c r="TP157" s="20"/>
      <c r="TQ157" s="20"/>
      <c r="TR157" s="20"/>
      <c r="TS157" s="20"/>
      <c r="TT157" s="20"/>
      <c r="TU157" s="20"/>
      <c r="TV157" s="20"/>
      <c r="TW157" s="20"/>
      <c r="TX157" s="20"/>
      <c r="TY157" s="20"/>
      <c r="TZ157" s="20"/>
      <c r="UA157" s="20"/>
      <c r="UB157" s="20"/>
      <c r="UC157" s="20"/>
      <c r="UD157" s="20"/>
      <c r="UE157" s="20"/>
      <c r="UF157" s="20"/>
      <c r="UG157" s="20"/>
      <c r="UH157" s="20"/>
      <c r="UI157" s="20"/>
      <c r="UJ157" s="20"/>
      <c r="UK157" s="20"/>
      <c r="UL157" s="20"/>
      <c r="UM157" s="20"/>
      <c r="UN157" s="20"/>
      <c r="UO157" s="20"/>
      <c r="UP157" s="20"/>
      <c r="UQ157" s="20"/>
      <c r="UR157" s="20"/>
      <c r="US157" s="20"/>
      <c r="UT157" s="20"/>
      <c r="UU157" s="20"/>
      <c r="UV157" s="20"/>
      <c r="UW157" s="20"/>
      <c r="UX157" s="20"/>
      <c r="UY157" s="20"/>
      <c r="UZ157" s="20"/>
      <c r="VA157" s="20"/>
      <c r="VB157" s="20"/>
      <c r="VC157" s="20"/>
      <c r="VD157" s="20"/>
      <c r="VE157" s="20"/>
      <c r="VF157" s="20"/>
      <c r="VG157" s="20"/>
      <c r="VH157" s="20"/>
      <c r="VI157" s="20"/>
      <c r="VJ157" s="20"/>
      <c r="VK157" s="20"/>
      <c r="VL157" s="20"/>
      <c r="VM157" s="20"/>
      <c r="VN157" s="20"/>
      <c r="VO157" s="20"/>
      <c r="VP157" s="20"/>
      <c r="VQ157" s="20"/>
      <c r="VR157" s="20"/>
      <c r="VS157" s="20"/>
      <c r="VT157" s="20"/>
      <c r="VU157" s="20"/>
      <c r="VV157" s="20"/>
      <c r="VW157" s="20"/>
      <c r="VX157" s="20"/>
      <c r="VY157" s="20"/>
      <c r="VZ157" s="20"/>
      <c r="WA157" s="20"/>
      <c r="WB157" s="20"/>
      <c r="WC157" s="20"/>
      <c r="WD157" s="20"/>
      <c r="WE157" s="20"/>
      <c r="WF157" s="20"/>
      <c r="WG157" s="20"/>
      <c r="WH157" s="20"/>
      <c r="WI157" s="20"/>
      <c r="WJ157" s="20"/>
      <c r="WK157" s="20"/>
      <c r="WL157" s="20"/>
      <c r="WM157" s="20"/>
      <c r="WN157" s="20"/>
      <c r="WO157" s="20"/>
      <c r="WP157" s="20"/>
      <c r="WQ157" s="20"/>
      <c r="WR157" s="20"/>
      <c r="WS157" s="20"/>
      <c r="WT157" s="20"/>
      <c r="WU157" s="20"/>
      <c r="WV157" s="20"/>
      <c r="WW157" s="20"/>
      <c r="WX157" s="20"/>
      <c r="WY157" s="20"/>
      <c r="WZ157" s="20"/>
      <c r="XA157" s="20"/>
      <c r="XB157" s="20"/>
      <c r="XC157" s="20"/>
      <c r="XD157" s="20"/>
      <c r="XE157" s="20"/>
      <c r="XF157" s="20"/>
      <c r="XG157" s="20"/>
      <c r="XH157" s="20"/>
      <c r="XI157" s="20"/>
      <c r="XJ157" s="20"/>
      <c r="XK157" s="20"/>
      <c r="XL157" s="20"/>
      <c r="XM157" s="20"/>
      <c r="XN157" s="20"/>
      <c r="XO157" s="20"/>
      <c r="XP157" s="20"/>
      <c r="XQ157" s="20"/>
      <c r="XR157" s="20"/>
      <c r="XS157" s="20"/>
      <c r="XT157" s="20"/>
      <c r="XU157" s="20"/>
      <c r="XV157" s="20"/>
      <c r="XW157" s="20"/>
      <c r="XX157" s="20"/>
      <c r="XY157" s="20"/>
      <c r="XZ157" s="20"/>
      <c r="YA157" s="20"/>
      <c r="YB157" s="20"/>
      <c r="YC157" s="20"/>
      <c r="YD157" s="20"/>
      <c r="YE157" s="20"/>
      <c r="YF157" s="20"/>
      <c r="YG157" s="20"/>
      <c r="YH157" s="20"/>
      <c r="YI157" s="20"/>
      <c r="YJ157" s="20"/>
      <c r="YK157" s="20"/>
      <c r="YL157" s="20"/>
      <c r="YM157" s="20"/>
      <c r="YN157" s="20"/>
      <c r="YO157" s="20"/>
      <c r="YP157" s="20"/>
      <c r="YQ157" s="20"/>
      <c r="YR157" s="20"/>
      <c r="YS157" s="20"/>
      <c r="YT157" s="20"/>
      <c r="YU157" s="20"/>
      <c r="YV157" s="20"/>
      <c r="YW157" s="20"/>
      <c r="YX157" s="20"/>
      <c r="YY157" s="20"/>
      <c r="YZ157" s="20"/>
      <c r="ZA157" s="20"/>
      <c r="ZB157" s="20"/>
      <c r="ZC157" s="20"/>
      <c r="ZD157" s="20"/>
      <c r="ZE157" s="20"/>
      <c r="ZF157" s="20"/>
      <c r="ZG157" s="20"/>
      <c r="ZH157" s="20"/>
      <c r="ZI157" s="20"/>
      <c r="ZJ157" s="20"/>
      <c r="ZK157" s="20"/>
      <c r="ZL157" s="20"/>
      <c r="ZM157" s="20"/>
      <c r="ZN157" s="20"/>
      <c r="ZO157" s="20"/>
      <c r="ZP157" s="20"/>
      <c r="ZQ157" s="20"/>
      <c r="ZR157" s="20"/>
      <c r="ZS157" s="20"/>
      <c r="ZT157" s="20"/>
      <c r="ZU157" s="20"/>
      <c r="ZV157" s="20"/>
      <c r="ZW157" s="20"/>
      <c r="ZX157" s="20"/>
      <c r="ZY157" s="20"/>
      <c r="ZZ157" s="20"/>
      <c r="AAA157" s="20"/>
      <c r="AAB157" s="20"/>
      <c r="AAC157" s="20"/>
      <c r="AAD157" s="20"/>
      <c r="AAE157" s="20"/>
      <c r="AAF157" s="20"/>
      <c r="AAG157" s="20"/>
      <c r="AAH157" s="20"/>
      <c r="AAI157" s="20"/>
      <c r="AAJ157" s="20"/>
      <c r="AAK157" s="20"/>
      <c r="AAL157" s="20"/>
      <c r="AAM157" s="20"/>
      <c r="AAN157" s="20"/>
      <c r="AAO157" s="20"/>
      <c r="AAP157" s="20"/>
      <c r="AAQ157" s="20"/>
      <c r="AAR157" s="20"/>
      <c r="AAS157" s="20"/>
      <c r="AAT157" s="20"/>
      <c r="AAU157" s="20"/>
      <c r="AAV157" s="20"/>
      <c r="AAW157" s="20"/>
      <c r="AAX157" s="20"/>
      <c r="AAY157" s="20"/>
      <c r="AAZ157" s="20"/>
      <c r="ABA157" s="20"/>
      <c r="ABB157" s="20"/>
      <c r="ABC157" s="20"/>
      <c r="ABD157" s="20"/>
      <c r="ABE157" s="20"/>
      <c r="ABF157" s="20"/>
      <c r="ABG157" s="20"/>
      <c r="ABH157" s="20"/>
      <c r="ABI157" s="20"/>
      <c r="ABJ157" s="20"/>
      <c r="ABK157" s="20"/>
      <c r="ABL157" s="20"/>
      <c r="ABM157" s="20"/>
      <c r="ABN157" s="20"/>
      <c r="ABO157" s="20"/>
      <c r="ABP157" s="20"/>
      <c r="ABQ157" s="20"/>
      <c r="ABR157" s="20"/>
      <c r="ABS157" s="20"/>
      <c r="ABT157" s="20"/>
      <c r="ABU157" s="20"/>
      <c r="ABV157" s="20"/>
      <c r="ABW157" s="20"/>
      <c r="ABX157" s="20"/>
      <c r="ABY157" s="20"/>
      <c r="ABZ157" s="20"/>
      <c r="ACA157" s="20"/>
      <c r="ACB157" s="20"/>
      <c r="ACC157" s="20"/>
      <c r="ACD157" s="20"/>
      <c r="ACE157" s="20"/>
      <c r="ACF157" s="20"/>
      <c r="ACG157" s="20"/>
      <c r="ACH157" s="20"/>
      <c r="ACI157" s="20"/>
      <c r="ACJ157" s="20"/>
      <c r="ACK157" s="20"/>
      <c r="ACL157" s="20"/>
      <c r="ACM157" s="20"/>
      <c r="ACN157" s="20"/>
      <c r="ACO157" s="20"/>
      <c r="ACP157" s="20"/>
      <c r="ACQ157" s="20"/>
      <c r="ACR157" s="20"/>
      <c r="ACS157" s="20"/>
      <c r="ACT157" s="20"/>
      <c r="ACU157" s="20"/>
      <c r="ACV157" s="20"/>
      <c r="ACW157" s="20"/>
      <c r="ACX157" s="20"/>
      <c r="ACY157" s="20"/>
      <c r="ACZ157" s="20"/>
      <c r="ADA157" s="20"/>
      <c r="ADB157" s="20"/>
      <c r="ADC157" s="20"/>
      <c r="ADD157" s="20"/>
      <c r="ADE157" s="20"/>
      <c r="ADF157" s="20"/>
      <c r="ADG157" s="20"/>
      <c r="ADH157" s="20"/>
      <c r="ADI157" s="20"/>
      <c r="ADJ157" s="20"/>
      <c r="ADK157" s="20"/>
      <c r="ADL157" s="20"/>
      <c r="ADM157" s="20"/>
      <c r="ADN157" s="20"/>
      <c r="ADO157" s="20"/>
      <c r="ADP157" s="20"/>
      <c r="ADQ157" s="20"/>
      <c r="ADR157" s="20"/>
      <c r="ADS157" s="20"/>
      <c r="ADT157" s="20"/>
      <c r="ADU157" s="20"/>
      <c r="ADV157" s="20"/>
      <c r="ADW157" s="20"/>
      <c r="ADX157" s="20"/>
      <c r="ADY157" s="20"/>
      <c r="ADZ157" s="20"/>
      <c r="AEA157" s="20"/>
      <c r="AEB157" s="20"/>
      <c r="AEC157" s="20"/>
      <c r="AED157" s="20"/>
      <c r="AEE157" s="20"/>
      <c r="AEF157" s="20"/>
      <c r="AEG157" s="20"/>
      <c r="AEH157" s="20"/>
      <c r="AEI157" s="20"/>
      <c r="AEJ157" s="20"/>
      <c r="AEK157" s="20"/>
      <c r="AEL157" s="20"/>
      <c r="AEM157" s="20"/>
      <c r="AEN157" s="20"/>
      <c r="AEO157" s="20"/>
      <c r="AEP157" s="20"/>
      <c r="AEQ157" s="20"/>
      <c r="AER157" s="20"/>
      <c r="AES157" s="20"/>
      <c r="AET157" s="20"/>
      <c r="AEU157" s="20"/>
      <c r="AEV157" s="20"/>
      <c r="AEW157" s="20"/>
      <c r="AEX157" s="20"/>
      <c r="AEY157" s="20"/>
      <c r="AEZ157" s="20"/>
      <c r="AFA157" s="20"/>
      <c r="AFB157" s="20"/>
      <c r="AFC157" s="20"/>
      <c r="AFD157" s="20"/>
      <c r="AFE157" s="20"/>
      <c r="AFF157" s="20"/>
      <c r="AFG157" s="20"/>
      <c r="AFH157" s="20"/>
      <c r="AFI157" s="20"/>
      <c r="AFJ157" s="20"/>
      <c r="AFK157" s="20"/>
      <c r="AFL157" s="20"/>
      <c r="AFM157" s="20"/>
      <c r="AFN157" s="20"/>
      <c r="AFO157" s="20"/>
      <c r="AFP157" s="20"/>
      <c r="AFQ157" s="20"/>
      <c r="AFR157" s="20"/>
      <c r="AFS157" s="20"/>
      <c r="AFT157" s="20"/>
      <c r="AFU157" s="20"/>
      <c r="AFV157" s="20"/>
      <c r="AFW157" s="20"/>
      <c r="AFX157" s="20"/>
      <c r="AFY157" s="20"/>
      <c r="AFZ157" s="20"/>
      <c r="AGA157" s="20"/>
      <c r="AGB157" s="20"/>
      <c r="AGC157" s="20"/>
      <c r="AGD157" s="20"/>
      <c r="AGE157" s="20"/>
      <c r="AGF157" s="20"/>
      <c r="AGG157" s="20"/>
      <c r="AGH157" s="20"/>
      <c r="AGI157" s="20"/>
      <c r="AGJ157" s="20"/>
      <c r="AGK157" s="20"/>
      <c r="AGL157" s="20"/>
      <c r="AGM157" s="20"/>
      <c r="AGN157" s="20"/>
      <c r="AGO157" s="20"/>
      <c r="AGP157" s="20"/>
      <c r="AGQ157" s="20"/>
      <c r="AGR157" s="20"/>
      <c r="AGS157" s="20"/>
      <c r="AGT157" s="20"/>
      <c r="AGU157" s="20"/>
      <c r="AGV157" s="20"/>
      <c r="AGW157" s="20"/>
      <c r="AGX157" s="20"/>
      <c r="AGY157" s="20"/>
      <c r="AGZ157" s="20"/>
      <c r="AHA157" s="20"/>
      <c r="AHB157" s="20"/>
      <c r="AHC157" s="20"/>
      <c r="AHD157" s="20"/>
      <c r="AHE157" s="20"/>
      <c r="AHF157" s="20"/>
      <c r="AHG157" s="20"/>
      <c r="AHH157" s="20"/>
      <c r="AHI157" s="20"/>
      <c r="AHJ157" s="20"/>
      <c r="AHK157" s="20"/>
      <c r="AHL157" s="20"/>
      <c r="AHM157" s="20"/>
      <c r="AHN157" s="20"/>
      <c r="AHO157" s="20"/>
      <c r="AHP157" s="20"/>
      <c r="AHQ157" s="20"/>
      <c r="AHR157" s="20"/>
      <c r="AHS157" s="20"/>
      <c r="AHT157" s="20"/>
      <c r="AHU157" s="20"/>
      <c r="AHV157" s="20"/>
      <c r="AHW157" s="20"/>
      <c r="AHX157" s="20"/>
      <c r="AHY157" s="20"/>
      <c r="AHZ157" s="20"/>
      <c r="AIA157" s="20"/>
      <c r="AIB157" s="20"/>
      <c r="AIC157" s="20"/>
      <c r="AID157" s="20"/>
      <c r="AIE157" s="20"/>
      <c r="AIF157" s="20"/>
      <c r="AIG157" s="20"/>
      <c r="AIH157" s="20"/>
      <c r="AII157" s="20"/>
      <c r="AIJ157" s="20"/>
      <c r="AIK157" s="20"/>
      <c r="AIL157" s="20"/>
      <c r="AIM157" s="20"/>
      <c r="AIN157" s="20"/>
      <c r="AIO157" s="20"/>
      <c r="AIP157" s="20"/>
      <c r="AIQ157" s="20"/>
      <c r="AIR157" s="20"/>
      <c r="AIS157" s="20"/>
      <c r="AIT157" s="20"/>
      <c r="AIU157" s="20"/>
      <c r="AIV157" s="20"/>
      <c r="AIW157" s="20"/>
      <c r="AIX157" s="20"/>
      <c r="AIY157" s="20"/>
      <c r="AIZ157" s="20"/>
      <c r="AJA157" s="20"/>
      <c r="AJB157" s="20"/>
      <c r="AJC157" s="20"/>
      <c r="AJD157" s="20"/>
      <c r="AJE157" s="20"/>
      <c r="AJF157" s="20"/>
      <c r="AJG157" s="20"/>
      <c r="AJH157" s="20"/>
      <c r="AJI157" s="20"/>
      <c r="AJJ157" s="20"/>
      <c r="AJK157" s="20"/>
      <c r="AJL157" s="20"/>
      <c r="AJM157" s="20"/>
      <c r="AJN157" s="20"/>
      <c r="AJO157" s="20"/>
      <c r="AJP157" s="20"/>
      <c r="AJQ157" s="20"/>
      <c r="AJR157" s="20"/>
      <c r="AJS157" s="20"/>
      <c r="AJT157" s="20"/>
      <c r="AJU157" s="20"/>
      <c r="AJV157" s="20"/>
      <c r="AJW157" s="20"/>
      <c r="AJX157" s="20"/>
      <c r="AJY157" s="20"/>
      <c r="AJZ157" s="20"/>
      <c r="AKA157" s="20"/>
      <c r="AKB157" s="20"/>
      <c r="AKC157" s="20"/>
      <c r="AKD157" s="20"/>
      <c r="AKE157" s="20"/>
      <c r="AKF157" s="20"/>
      <c r="AKG157" s="20"/>
      <c r="AKH157" s="20"/>
      <c r="AKI157" s="20"/>
      <c r="AKJ157" s="20"/>
      <c r="AKK157" s="20"/>
      <c r="AKL157" s="20"/>
      <c r="AKM157" s="20"/>
      <c r="AKN157" s="20"/>
      <c r="AKO157" s="20"/>
      <c r="AKP157" s="20"/>
      <c r="AKQ157" s="20"/>
      <c r="AKR157" s="20"/>
      <c r="AKS157" s="20"/>
      <c r="AKT157" s="20"/>
      <c r="AKU157" s="20"/>
      <c r="AKV157" s="20"/>
      <c r="AKW157" s="20"/>
      <c r="AKX157" s="20"/>
      <c r="AKY157" s="20"/>
      <c r="AKZ157" s="20"/>
      <c r="ALA157" s="20"/>
      <c r="ALB157" s="20"/>
      <c r="ALC157" s="20"/>
      <c r="ALD157" s="20"/>
      <c r="ALE157" s="20"/>
      <c r="ALF157" s="20"/>
      <c r="ALG157" s="20"/>
      <c r="ALH157" s="20"/>
      <c r="ALI157" s="20"/>
      <c r="ALJ157" s="20"/>
      <c r="ALK157" s="20"/>
      <c r="ALL157" s="20"/>
      <c r="ALM157" s="20"/>
      <c r="ALN157" s="20"/>
      <c r="ALO157" s="20"/>
      <c r="ALP157" s="20"/>
      <c r="ALQ157" s="20"/>
      <c r="ALR157" s="20"/>
      <c r="ALS157" s="20"/>
      <c r="ALT157" s="20"/>
      <c r="ALU157" s="20"/>
      <c r="ALV157" s="20"/>
      <c r="ALW157" s="20"/>
      <c r="ALX157" s="20"/>
      <c r="ALY157" s="20"/>
      <c r="ALZ157" s="20"/>
      <c r="AMA157" s="20"/>
      <c r="AMB157" s="20"/>
      <c r="AMC157" s="20"/>
      <c r="AMD157" s="20"/>
      <c r="AME157" s="20"/>
      <c r="AMF157" s="20"/>
      <c r="AMG157" s="20"/>
      <c r="AMH157" s="20"/>
      <c r="AMI157" s="20"/>
      <c r="AMJ157" s="20"/>
      <c r="AMK157" s="20"/>
    </row>
    <row r="158" spans="1:1025" s="21" customFormat="1" ht="19.5" customHeight="1">
      <c r="A158" s="380"/>
      <c r="B158" s="272"/>
      <c r="C158" s="272"/>
      <c r="D158" s="274" t="s">
        <v>184</v>
      </c>
      <c r="E158" s="274"/>
      <c r="F158" s="98">
        <f>IF(E8=1,0.076,IF(E8=2,0.03,IF(E8=3,I158,IF(E8=4,I158,¨RT Indefinido¨))))</f>
        <v>7.5999999999999998E-2</v>
      </c>
      <c r="G158" s="96">
        <f>ROUND(($G$155/(1-$F$156))*F158,2)</f>
        <v>889.24</v>
      </c>
      <c r="H158" s="176" t="s">
        <v>184</v>
      </c>
      <c r="I158" s="115">
        <v>0</v>
      </c>
      <c r="J158" s="7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  <c r="LU158" s="20"/>
      <c r="LV158" s="20"/>
      <c r="LW158" s="20"/>
      <c r="LX158" s="20"/>
      <c r="LY158" s="20"/>
      <c r="LZ158" s="20"/>
      <c r="MA158" s="20"/>
      <c r="MB158" s="20"/>
      <c r="MC158" s="20"/>
      <c r="MD158" s="20"/>
      <c r="ME158" s="20"/>
      <c r="MF158" s="20"/>
      <c r="MG158" s="20"/>
      <c r="MH158" s="20"/>
      <c r="MI158" s="20"/>
      <c r="MJ158" s="20"/>
      <c r="MK158" s="20"/>
      <c r="ML158" s="20"/>
      <c r="MM158" s="20"/>
      <c r="MN158" s="20"/>
      <c r="MO158" s="20"/>
      <c r="MP158" s="20"/>
      <c r="MQ158" s="20"/>
      <c r="MR158" s="20"/>
      <c r="MS158" s="20"/>
      <c r="MT158" s="20"/>
      <c r="MU158" s="20"/>
      <c r="MV158" s="20"/>
      <c r="MW158" s="20"/>
      <c r="MX158" s="20"/>
      <c r="MY158" s="20"/>
      <c r="MZ158" s="20"/>
      <c r="NA158" s="20"/>
      <c r="NB158" s="20"/>
      <c r="NC158" s="20"/>
      <c r="ND158" s="20"/>
      <c r="NE158" s="20"/>
      <c r="NF158" s="20"/>
      <c r="NG158" s="20"/>
      <c r="NH158" s="20"/>
      <c r="NI158" s="20"/>
      <c r="NJ158" s="20"/>
      <c r="NK158" s="20"/>
      <c r="NL158" s="20"/>
      <c r="NM158" s="20"/>
      <c r="NN158" s="20"/>
      <c r="NO158" s="20"/>
      <c r="NP158" s="20"/>
      <c r="NQ158" s="20"/>
      <c r="NR158" s="20"/>
      <c r="NS158" s="20"/>
      <c r="NT158" s="20"/>
      <c r="NU158" s="20"/>
      <c r="NV158" s="20"/>
      <c r="NW158" s="20"/>
      <c r="NX158" s="20"/>
      <c r="NY158" s="20"/>
      <c r="NZ158" s="20"/>
      <c r="OA158" s="20"/>
      <c r="OB158" s="20"/>
      <c r="OC158" s="20"/>
      <c r="OD158" s="20"/>
      <c r="OE158" s="20"/>
      <c r="OF158" s="20"/>
      <c r="OG158" s="20"/>
      <c r="OH158" s="20"/>
      <c r="OI158" s="20"/>
      <c r="OJ158" s="20"/>
      <c r="OK158" s="20"/>
      <c r="OL158" s="20"/>
      <c r="OM158" s="20"/>
      <c r="ON158" s="20"/>
      <c r="OO158" s="20"/>
      <c r="OP158" s="20"/>
      <c r="OQ158" s="20"/>
      <c r="OR158" s="20"/>
      <c r="OS158" s="20"/>
      <c r="OT158" s="20"/>
      <c r="OU158" s="20"/>
      <c r="OV158" s="20"/>
      <c r="OW158" s="20"/>
      <c r="OX158" s="20"/>
      <c r="OY158" s="20"/>
      <c r="OZ158" s="20"/>
      <c r="PA158" s="20"/>
      <c r="PB158" s="20"/>
      <c r="PC158" s="20"/>
      <c r="PD158" s="20"/>
      <c r="PE158" s="20"/>
      <c r="PF158" s="20"/>
      <c r="PG158" s="20"/>
      <c r="PH158" s="20"/>
      <c r="PI158" s="20"/>
      <c r="PJ158" s="20"/>
      <c r="PK158" s="20"/>
      <c r="PL158" s="20"/>
      <c r="PM158" s="20"/>
      <c r="PN158" s="20"/>
      <c r="PO158" s="20"/>
      <c r="PP158" s="20"/>
      <c r="PQ158" s="20"/>
      <c r="PR158" s="20"/>
      <c r="PS158" s="20"/>
      <c r="PT158" s="20"/>
      <c r="PU158" s="20"/>
      <c r="PV158" s="20"/>
      <c r="PW158" s="20"/>
      <c r="PX158" s="20"/>
      <c r="PY158" s="20"/>
      <c r="PZ158" s="20"/>
      <c r="QA158" s="20"/>
      <c r="QB158" s="20"/>
      <c r="QC158" s="20"/>
      <c r="QD158" s="20"/>
      <c r="QE158" s="20"/>
      <c r="QF158" s="20"/>
      <c r="QG158" s="20"/>
      <c r="QH158" s="20"/>
      <c r="QI158" s="20"/>
      <c r="QJ158" s="20"/>
      <c r="QK158" s="20"/>
      <c r="QL158" s="20"/>
      <c r="QM158" s="20"/>
      <c r="QN158" s="20"/>
      <c r="QO158" s="20"/>
      <c r="QP158" s="20"/>
      <c r="QQ158" s="20"/>
      <c r="QR158" s="20"/>
      <c r="QS158" s="20"/>
      <c r="QT158" s="20"/>
      <c r="QU158" s="20"/>
      <c r="QV158" s="20"/>
      <c r="QW158" s="20"/>
      <c r="QX158" s="20"/>
      <c r="QY158" s="20"/>
      <c r="QZ158" s="20"/>
      <c r="RA158" s="20"/>
      <c r="RB158" s="20"/>
      <c r="RC158" s="20"/>
      <c r="RD158" s="20"/>
      <c r="RE158" s="20"/>
      <c r="RF158" s="20"/>
      <c r="RG158" s="20"/>
      <c r="RH158" s="20"/>
      <c r="RI158" s="20"/>
      <c r="RJ158" s="20"/>
      <c r="RK158" s="20"/>
      <c r="RL158" s="20"/>
      <c r="RM158" s="20"/>
      <c r="RN158" s="20"/>
      <c r="RO158" s="20"/>
      <c r="RP158" s="20"/>
      <c r="RQ158" s="20"/>
      <c r="RR158" s="20"/>
      <c r="RS158" s="20"/>
      <c r="RT158" s="20"/>
      <c r="RU158" s="20"/>
      <c r="RV158" s="20"/>
      <c r="RW158" s="20"/>
      <c r="RX158" s="20"/>
      <c r="RY158" s="20"/>
      <c r="RZ158" s="20"/>
      <c r="SA158" s="20"/>
      <c r="SB158" s="20"/>
      <c r="SC158" s="20"/>
      <c r="SD158" s="20"/>
      <c r="SE158" s="20"/>
      <c r="SF158" s="20"/>
      <c r="SG158" s="20"/>
      <c r="SH158" s="20"/>
      <c r="SI158" s="20"/>
      <c r="SJ158" s="20"/>
      <c r="SK158" s="20"/>
      <c r="SL158" s="20"/>
      <c r="SM158" s="20"/>
      <c r="SN158" s="20"/>
      <c r="SO158" s="20"/>
      <c r="SP158" s="20"/>
      <c r="SQ158" s="20"/>
      <c r="SR158" s="20"/>
      <c r="SS158" s="20"/>
      <c r="ST158" s="20"/>
      <c r="SU158" s="20"/>
      <c r="SV158" s="20"/>
      <c r="SW158" s="20"/>
      <c r="SX158" s="20"/>
      <c r="SY158" s="20"/>
      <c r="SZ158" s="20"/>
      <c r="TA158" s="20"/>
      <c r="TB158" s="20"/>
      <c r="TC158" s="20"/>
      <c r="TD158" s="20"/>
      <c r="TE158" s="20"/>
      <c r="TF158" s="20"/>
      <c r="TG158" s="20"/>
      <c r="TH158" s="20"/>
      <c r="TI158" s="20"/>
      <c r="TJ158" s="20"/>
      <c r="TK158" s="20"/>
      <c r="TL158" s="20"/>
      <c r="TM158" s="20"/>
      <c r="TN158" s="20"/>
      <c r="TO158" s="20"/>
      <c r="TP158" s="20"/>
      <c r="TQ158" s="20"/>
      <c r="TR158" s="20"/>
      <c r="TS158" s="20"/>
      <c r="TT158" s="20"/>
      <c r="TU158" s="20"/>
      <c r="TV158" s="20"/>
      <c r="TW158" s="20"/>
      <c r="TX158" s="20"/>
      <c r="TY158" s="20"/>
      <c r="TZ158" s="20"/>
      <c r="UA158" s="20"/>
      <c r="UB158" s="20"/>
      <c r="UC158" s="20"/>
      <c r="UD158" s="20"/>
      <c r="UE158" s="20"/>
      <c r="UF158" s="20"/>
      <c r="UG158" s="20"/>
      <c r="UH158" s="20"/>
      <c r="UI158" s="20"/>
      <c r="UJ158" s="20"/>
      <c r="UK158" s="20"/>
      <c r="UL158" s="20"/>
      <c r="UM158" s="20"/>
      <c r="UN158" s="20"/>
      <c r="UO158" s="20"/>
      <c r="UP158" s="20"/>
      <c r="UQ158" s="20"/>
      <c r="UR158" s="20"/>
      <c r="US158" s="20"/>
      <c r="UT158" s="20"/>
      <c r="UU158" s="20"/>
      <c r="UV158" s="20"/>
      <c r="UW158" s="20"/>
      <c r="UX158" s="20"/>
      <c r="UY158" s="20"/>
      <c r="UZ158" s="20"/>
      <c r="VA158" s="20"/>
      <c r="VB158" s="20"/>
      <c r="VC158" s="20"/>
      <c r="VD158" s="20"/>
      <c r="VE158" s="20"/>
      <c r="VF158" s="20"/>
      <c r="VG158" s="20"/>
      <c r="VH158" s="20"/>
      <c r="VI158" s="20"/>
      <c r="VJ158" s="20"/>
      <c r="VK158" s="20"/>
      <c r="VL158" s="20"/>
      <c r="VM158" s="20"/>
      <c r="VN158" s="20"/>
      <c r="VO158" s="20"/>
      <c r="VP158" s="20"/>
      <c r="VQ158" s="20"/>
      <c r="VR158" s="20"/>
      <c r="VS158" s="20"/>
      <c r="VT158" s="20"/>
      <c r="VU158" s="20"/>
      <c r="VV158" s="20"/>
      <c r="VW158" s="20"/>
      <c r="VX158" s="20"/>
      <c r="VY158" s="20"/>
      <c r="VZ158" s="20"/>
      <c r="WA158" s="20"/>
      <c r="WB158" s="20"/>
      <c r="WC158" s="20"/>
      <c r="WD158" s="20"/>
      <c r="WE158" s="20"/>
      <c r="WF158" s="20"/>
      <c r="WG158" s="20"/>
      <c r="WH158" s="20"/>
      <c r="WI158" s="20"/>
      <c r="WJ158" s="20"/>
      <c r="WK158" s="20"/>
      <c r="WL158" s="20"/>
      <c r="WM158" s="20"/>
      <c r="WN158" s="20"/>
      <c r="WO158" s="20"/>
      <c r="WP158" s="20"/>
      <c r="WQ158" s="20"/>
      <c r="WR158" s="20"/>
      <c r="WS158" s="20"/>
      <c r="WT158" s="20"/>
      <c r="WU158" s="20"/>
      <c r="WV158" s="20"/>
      <c r="WW158" s="20"/>
      <c r="WX158" s="20"/>
      <c r="WY158" s="20"/>
      <c r="WZ158" s="20"/>
      <c r="XA158" s="20"/>
      <c r="XB158" s="20"/>
      <c r="XC158" s="20"/>
      <c r="XD158" s="20"/>
      <c r="XE158" s="20"/>
      <c r="XF158" s="20"/>
      <c r="XG158" s="20"/>
      <c r="XH158" s="20"/>
      <c r="XI158" s="20"/>
      <c r="XJ158" s="20"/>
      <c r="XK158" s="20"/>
      <c r="XL158" s="20"/>
      <c r="XM158" s="20"/>
      <c r="XN158" s="20"/>
      <c r="XO158" s="20"/>
      <c r="XP158" s="20"/>
      <c r="XQ158" s="20"/>
      <c r="XR158" s="20"/>
      <c r="XS158" s="20"/>
      <c r="XT158" s="20"/>
      <c r="XU158" s="20"/>
      <c r="XV158" s="20"/>
      <c r="XW158" s="20"/>
      <c r="XX158" s="20"/>
      <c r="XY158" s="20"/>
      <c r="XZ158" s="20"/>
      <c r="YA158" s="20"/>
      <c r="YB158" s="20"/>
      <c r="YC158" s="20"/>
      <c r="YD158" s="20"/>
      <c r="YE158" s="20"/>
      <c r="YF158" s="20"/>
      <c r="YG158" s="20"/>
      <c r="YH158" s="20"/>
      <c r="YI158" s="20"/>
      <c r="YJ158" s="20"/>
      <c r="YK158" s="20"/>
      <c r="YL158" s="20"/>
      <c r="YM158" s="20"/>
      <c r="YN158" s="20"/>
      <c r="YO158" s="20"/>
      <c r="YP158" s="20"/>
      <c r="YQ158" s="20"/>
      <c r="YR158" s="20"/>
      <c r="YS158" s="20"/>
      <c r="YT158" s="20"/>
      <c r="YU158" s="20"/>
      <c r="YV158" s="20"/>
      <c r="YW158" s="20"/>
      <c r="YX158" s="20"/>
      <c r="YY158" s="20"/>
      <c r="YZ158" s="20"/>
      <c r="ZA158" s="20"/>
      <c r="ZB158" s="20"/>
      <c r="ZC158" s="20"/>
      <c r="ZD158" s="20"/>
      <c r="ZE158" s="20"/>
      <c r="ZF158" s="20"/>
      <c r="ZG158" s="20"/>
      <c r="ZH158" s="20"/>
      <c r="ZI158" s="20"/>
      <c r="ZJ158" s="20"/>
      <c r="ZK158" s="20"/>
      <c r="ZL158" s="20"/>
      <c r="ZM158" s="20"/>
      <c r="ZN158" s="20"/>
      <c r="ZO158" s="20"/>
      <c r="ZP158" s="20"/>
      <c r="ZQ158" s="20"/>
      <c r="ZR158" s="20"/>
      <c r="ZS158" s="20"/>
      <c r="ZT158" s="20"/>
      <c r="ZU158" s="20"/>
      <c r="ZV158" s="20"/>
      <c r="ZW158" s="20"/>
      <c r="ZX158" s="20"/>
      <c r="ZY158" s="20"/>
      <c r="ZZ158" s="20"/>
      <c r="AAA158" s="20"/>
      <c r="AAB158" s="20"/>
      <c r="AAC158" s="20"/>
      <c r="AAD158" s="20"/>
      <c r="AAE158" s="20"/>
      <c r="AAF158" s="20"/>
      <c r="AAG158" s="20"/>
      <c r="AAH158" s="20"/>
      <c r="AAI158" s="20"/>
      <c r="AAJ158" s="20"/>
      <c r="AAK158" s="20"/>
      <c r="AAL158" s="20"/>
      <c r="AAM158" s="20"/>
      <c r="AAN158" s="20"/>
      <c r="AAO158" s="20"/>
      <c r="AAP158" s="20"/>
      <c r="AAQ158" s="20"/>
      <c r="AAR158" s="20"/>
      <c r="AAS158" s="20"/>
      <c r="AAT158" s="20"/>
      <c r="AAU158" s="20"/>
      <c r="AAV158" s="20"/>
      <c r="AAW158" s="20"/>
      <c r="AAX158" s="20"/>
      <c r="AAY158" s="20"/>
      <c r="AAZ158" s="20"/>
      <c r="ABA158" s="20"/>
      <c r="ABB158" s="20"/>
      <c r="ABC158" s="20"/>
      <c r="ABD158" s="20"/>
      <c r="ABE158" s="20"/>
      <c r="ABF158" s="20"/>
      <c r="ABG158" s="20"/>
      <c r="ABH158" s="20"/>
      <c r="ABI158" s="20"/>
      <c r="ABJ158" s="20"/>
      <c r="ABK158" s="20"/>
      <c r="ABL158" s="20"/>
      <c r="ABM158" s="20"/>
      <c r="ABN158" s="20"/>
      <c r="ABO158" s="20"/>
      <c r="ABP158" s="20"/>
      <c r="ABQ158" s="20"/>
      <c r="ABR158" s="20"/>
      <c r="ABS158" s="20"/>
      <c r="ABT158" s="20"/>
      <c r="ABU158" s="20"/>
      <c r="ABV158" s="20"/>
      <c r="ABW158" s="20"/>
      <c r="ABX158" s="20"/>
      <c r="ABY158" s="20"/>
      <c r="ABZ158" s="20"/>
      <c r="ACA158" s="20"/>
      <c r="ACB158" s="20"/>
      <c r="ACC158" s="20"/>
      <c r="ACD158" s="20"/>
      <c r="ACE158" s="20"/>
      <c r="ACF158" s="20"/>
      <c r="ACG158" s="20"/>
      <c r="ACH158" s="20"/>
      <c r="ACI158" s="20"/>
      <c r="ACJ158" s="20"/>
      <c r="ACK158" s="20"/>
      <c r="ACL158" s="20"/>
      <c r="ACM158" s="20"/>
      <c r="ACN158" s="20"/>
      <c r="ACO158" s="20"/>
      <c r="ACP158" s="20"/>
      <c r="ACQ158" s="20"/>
      <c r="ACR158" s="20"/>
      <c r="ACS158" s="20"/>
      <c r="ACT158" s="20"/>
      <c r="ACU158" s="20"/>
      <c r="ACV158" s="20"/>
      <c r="ACW158" s="20"/>
      <c r="ACX158" s="20"/>
      <c r="ACY158" s="20"/>
      <c r="ACZ158" s="20"/>
      <c r="ADA158" s="20"/>
      <c r="ADB158" s="20"/>
      <c r="ADC158" s="20"/>
      <c r="ADD158" s="20"/>
      <c r="ADE158" s="20"/>
      <c r="ADF158" s="20"/>
      <c r="ADG158" s="20"/>
      <c r="ADH158" s="20"/>
      <c r="ADI158" s="20"/>
      <c r="ADJ158" s="20"/>
      <c r="ADK158" s="20"/>
      <c r="ADL158" s="20"/>
      <c r="ADM158" s="20"/>
      <c r="ADN158" s="20"/>
      <c r="ADO158" s="20"/>
      <c r="ADP158" s="20"/>
      <c r="ADQ158" s="20"/>
      <c r="ADR158" s="20"/>
      <c r="ADS158" s="20"/>
      <c r="ADT158" s="20"/>
      <c r="ADU158" s="20"/>
      <c r="ADV158" s="20"/>
      <c r="ADW158" s="20"/>
      <c r="ADX158" s="20"/>
      <c r="ADY158" s="20"/>
      <c r="ADZ158" s="20"/>
      <c r="AEA158" s="20"/>
      <c r="AEB158" s="20"/>
      <c r="AEC158" s="20"/>
      <c r="AED158" s="20"/>
      <c r="AEE158" s="20"/>
      <c r="AEF158" s="20"/>
      <c r="AEG158" s="20"/>
      <c r="AEH158" s="20"/>
      <c r="AEI158" s="20"/>
      <c r="AEJ158" s="20"/>
      <c r="AEK158" s="20"/>
      <c r="AEL158" s="20"/>
      <c r="AEM158" s="20"/>
      <c r="AEN158" s="20"/>
      <c r="AEO158" s="20"/>
      <c r="AEP158" s="20"/>
      <c r="AEQ158" s="20"/>
      <c r="AER158" s="20"/>
      <c r="AES158" s="20"/>
      <c r="AET158" s="20"/>
      <c r="AEU158" s="20"/>
      <c r="AEV158" s="20"/>
      <c r="AEW158" s="20"/>
      <c r="AEX158" s="20"/>
      <c r="AEY158" s="20"/>
      <c r="AEZ158" s="20"/>
      <c r="AFA158" s="20"/>
      <c r="AFB158" s="20"/>
      <c r="AFC158" s="20"/>
      <c r="AFD158" s="20"/>
      <c r="AFE158" s="20"/>
      <c r="AFF158" s="20"/>
      <c r="AFG158" s="20"/>
      <c r="AFH158" s="20"/>
      <c r="AFI158" s="20"/>
      <c r="AFJ158" s="20"/>
      <c r="AFK158" s="20"/>
      <c r="AFL158" s="20"/>
      <c r="AFM158" s="20"/>
      <c r="AFN158" s="20"/>
      <c r="AFO158" s="20"/>
      <c r="AFP158" s="20"/>
      <c r="AFQ158" s="20"/>
      <c r="AFR158" s="20"/>
      <c r="AFS158" s="20"/>
      <c r="AFT158" s="20"/>
      <c r="AFU158" s="20"/>
      <c r="AFV158" s="20"/>
      <c r="AFW158" s="20"/>
      <c r="AFX158" s="20"/>
      <c r="AFY158" s="20"/>
      <c r="AFZ158" s="20"/>
      <c r="AGA158" s="20"/>
      <c r="AGB158" s="20"/>
      <c r="AGC158" s="20"/>
      <c r="AGD158" s="20"/>
      <c r="AGE158" s="20"/>
      <c r="AGF158" s="20"/>
      <c r="AGG158" s="20"/>
      <c r="AGH158" s="20"/>
      <c r="AGI158" s="20"/>
      <c r="AGJ158" s="20"/>
      <c r="AGK158" s="20"/>
      <c r="AGL158" s="20"/>
      <c r="AGM158" s="20"/>
      <c r="AGN158" s="20"/>
      <c r="AGO158" s="20"/>
      <c r="AGP158" s="20"/>
      <c r="AGQ158" s="20"/>
      <c r="AGR158" s="20"/>
      <c r="AGS158" s="20"/>
      <c r="AGT158" s="20"/>
      <c r="AGU158" s="20"/>
      <c r="AGV158" s="20"/>
      <c r="AGW158" s="20"/>
      <c r="AGX158" s="20"/>
      <c r="AGY158" s="20"/>
      <c r="AGZ158" s="20"/>
      <c r="AHA158" s="20"/>
      <c r="AHB158" s="20"/>
      <c r="AHC158" s="20"/>
      <c r="AHD158" s="20"/>
      <c r="AHE158" s="20"/>
      <c r="AHF158" s="20"/>
      <c r="AHG158" s="20"/>
      <c r="AHH158" s="20"/>
      <c r="AHI158" s="20"/>
      <c r="AHJ158" s="20"/>
      <c r="AHK158" s="20"/>
      <c r="AHL158" s="20"/>
      <c r="AHM158" s="20"/>
      <c r="AHN158" s="20"/>
      <c r="AHO158" s="20"/>
      <c r="AHP158" s="20"/>
      <c r="AHQ158" s="20"/>
      <c r="AHR158" s="20"/>
      <c r="AHS158" s="20"/>
      <c r="AHT158" s="20"/>
      <c r="AHU158" s="20"/>
      <c r="AHV158" s="20"/>
      <c r="AHW158" s="20"/>
      <c r="AHX158" s="20"/>
      <c r="AHY158" s="20"/>
      <c r="AHZ158" s="20"/>
      <c r="AIA158" s="20"/>
      <c r="AIB158" s="20"/>
      <c r="AIC158" s="20"/>
      <c r="AID158" s="20"/>
      <c r="AIE158" s="20"/>
      <c r="AIF158" s="20"/>
      <c r="AIG158" s="20"/>
      <c r="AIH158" s="20"/>
      <c r="AII158" s="20"/>
      <c r="AIJ158" s="20"/>
      <c r="AIK158" s="20"/>
      <c r="AIL158" s="20"/>
      <c r="AIM158" s="20"/>
      <c r="AIN158" s="20"/>
      <c r="AIO158" s="20"/>
      <c r="AIP158" s="20"/>
      <c r="AIQ158" s="20"/>
      <c r="AIR158" s="20"/>
      <c r="AIS158" s="20"/>
      <c r="AIT158" s="20"/>
      <c r="AIU158" s="20"/>
      <c r="AIV158" s="20"/>
      <c r="AIW158" s="20"/>
      <c r="AIX158" s="20"/>
      <c r="AIY158" s="20"/>
      <c r="AIZ158" s="20"/>
      <c r="AJA158" s="20"/>
      <c r="AJB158" s="20"/>
      <c r="AJC158" s="20"/>
      <c r="AJD158" s="20"/>
      <c r="AJE158" s="20"/>
      <c r="AJF158" s="20"/>
      <c r="AJG158" s="20"/>
      <c r="AJH158" s="20"/>
      <c r="AJI158" s="20"/>
      <c r="AJJ158" s="20"/>
      <c r="AJK158" s="20"/>
      <c r="AJL158" s="20"/>
      <c r="AJM158" s="20"/>
      <c r="AJN158" s="20"/>
      <c r="AJO158" s="20"/>
      <c r="AJP158" s="20"/>
      <c r="AJQ158" s="20"/>
      <c r="AJR158" s="20"/>
      <c r="AJS158" s="20"/>
      <c r="AJT158" s="20"/>
      <c r="AJU158" s="20"/>
      <c r="AJV158" s="20"/>
      <c r="AJW158" s="20"/>
      <c r="AJX158" s="20"/>
      <c r="AJY158" s="20"/>
      <c r="AJZ158" s="20"/>
      <c r="AKA158" s="20"/>
      <c r="AKB158" s="20"/>
      <c r="AKC158" s="20"/>
      <c r="AKD158" s="20"/>
      <c r="AKE158" s="20"/>
      <c r="AKF158" s="20"/>
      <c r="AKG158" s="20"/>
      <c r="AKH158" s="20"/>
      <c r="AKI158" s="20"/>
      <c r="AKJ158" s="20"/>
      <c r="AKK158" s="20"/>
      <c r="AKL158" s="20"/>
      <c r="AKM158" s="20"/>
      <c r="AKN158" s="20"/>
      <c r="AKO158" s="20"/>
      <c r="AKP158" s="20"/>
      <c r="AKQ158" s="20"/>
      <c r="AKR158" s="20"/>
      <c r="AKS158" s="20"/>
      <c r="AKT158" s="20"/>
      <c r="AKU158" s="20"/>
      <c r="AKV158" s="20"/>
      <c r="AKW158" s="20"/>
      <c r="AKX158" s="20"/>
      <c r="AKY158" s="20"/>
      <c r="AKZ158" s="20"/>
      <c r="ALA158" s="20"/>
      <c r="ALB158" s="20"/>
      <c r="ALC158" s="20"/>
      <c r="ALD158" s="20"/>
      <c r="ALE158" s="20"/>
      <c r="ALF158" s="20"/>
      <c r="ALG158" s="20"/>
      <c r="ALH158" s="20"/>
      <c r="ALI158" s="20"/>
      <c r="ALJ158" s="20"/>
      <c r="ALK158" s="20"/>
      <c r="ALL158" s="20"/>
      <c r="ALM158" s="20"/>
      <c r="ALN158" s="20"/>
      <c r="ALO158" s="20"/>
      <c r="ALP158" s="20"/>
      <c r="ALQ158" s="20"/>
      <c r="ALR158" s="20"/>
      <c r="ALS158" s="20"/>
      <c r="ALT158" s="20"/>
      <c r="ALU158" s="20"/>
      <c r="ALV158" s="20"/>
      <c r="ALW158" s="20"/>
      <c r="ALX158" s="20"/>
      <c r="ALY158" s="20"/>
      <c r="ALZ158" s="20"/>
      <c r="AMA158" s="20"/>
      <c r="AMB158" s="20"/>
      <c r="AMC158" s="20"/>
      <c r="AMD158" s="20"/>
      <c r="AME158" s="20"/>
      <c r="AMF158" s="20"/>
      <c r="AMG158" s="20"/>
      <c r="AMH158" s="20"/>
      <c r="AMI158" s="20"/>
      <c r="AMJ158" s="20"/>
      <c r="AMK158" s="20"/>
    </row>
    <row r="159" spans="1:1025" s="21" customFormat="1" ht="19.5" customHeight="1">
      <c r="A159" s="90" t="s">
        <v>187</v>
      </c>
      <c r="B159" s="272" t="s">
        <v>190</v>
      </c>
      <c r="C159" s="272"/>
      <c r="D159" s="275" t="s">
        <v>192</v>
      </c>
      <c r="E159" s="273"/>
      <c r="F159" s="98">
        <v>0</v>
      </c>
      <c r="G159" s="96">
        <v>0</v>
      </c>
      <c r="H159" s="176" t="s">
        <v>34</v>
      </c>
      <c r="I159" s="115">
        <v>0</v>
      </c>
      <c r="J159" s="7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/>
      <c r="JT159" s="20"/>
      <c r="JU159" s="20"/>
      <c r="JV159" s="20"/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/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  <c r="LT159" s="20"/>
      <c r="LU159" s="20"/>
      <c r="LV159" s="20"/>
      <c r="LW159" s="20"/>
      <c r="LX159" s="20"/>
      <c r="LY159" s="20"/>
      <c r="LZ159" s="20"/>
      <c r="MA159" s="20"/>
      <c r="MB159" s="20"/>
      <c r="MC159" s="20"/>
      <c r="MD159" s="20"/>
      <c r="ME159" s="20"/>
      <c r="MF159" s="20"/>
      <c r="MG159" s="20"/>
      <c r="MH159" s="20"/>
      <c r="MI159" s="20"/>
      <c r="MJ159" s="20"/>
      <c r="MK159" s="20"/>
      <c r="ML159" s="20"/>
      <c r="MM159" s="20"/>
      <c r="MN159" s="20"/>
      <c r="MO159" s="20"/>
      <c r="MP159" s="20"/>
      <c r="MQ159" s="20"/>
      <c r="MR159" s="20"/>
      <c r="MS159" s="20"/>
      <c r="MT159" s="20"/>
      <c r="MU159" s="20"/>
      <c r="MV159" s="20"/>
      <c r="MW159" s="20"/>
      <c r="MX159" s="20"/>
      <c r="MY159" s="20"/>
      <c r="MZ159" s="20"/>
      <c r="NA159" s="20"/>
      <c r="NB159" s="20"/>
      <c r="NC159" s="20"/>
      <c r="ND159" s="20"/>
      <c r="NE159" s="20"/>
      <c r="NF159" s="20"/>
      <c r="NG159" s="20"/>
      <c r="NH159" s="20"/>
      <c r="NI159" s="20"/>
      <c r="NJ159" s="20"/>
      <c r="NK159" s="20"/>
      <c r="NL159" s="20"/>
      <c r="NM159" s="20"/>
      <c r="NN159" s="20"/>
      <c r="NO159" s="20"/>
      <c r="NP159" s="20"/>
      <c r="NQ159" s="20"/>
      <c r="NR159" s="20"/>
      <c r="NS159" s="20"/>
      <c r="NT159" s="20"/>
      <c r="NU159" s="20"/>
      <c r="NV159" s="20"/>
      <c r="NW159" s="20"/>
      <c r="NX159" s="20"/>
      <c r="NY159" s="20"/>
      <c r="NZ159" s="20"/>
      <c r="OA159" s="20"/>
      <c r="OB159" s="20"/>
      <c r="OC159" s="20"/>
      <c r="OD159" s="20"/>
      <c r="OE159" s="20"/>
      <c r="OF159" s="20"/>
      <c r="OG159" s="20"/>
      <c r="OH159" s="20"/>
      <c r="OI159" s="20"/>
      <c r="OJ159" s="20"/>
      <c r="OK159" s="20"/>
      <c r="OL159" s="20"/>
      <c r="OM159" s="20"/>
      <c r="ON159" s="20"/>
      <c r="OO159" s="20"/>
      <c r="OP159" s="20"/>
      <c r="OQ159" s="20"/>
      <c r="OR159" s="20"/>
      <c r="OS159" s="20"/>
      <c r="OT159" s="20"/>
      <c r="OU159" s="20"/>
      <c r="OV159" s="20"/>
      <c r="OW159" s="20"/>
      <c r="OX159" s="20"/>
      <c r="OY159" s="20"/>
      <c r="OZ159" s="20"/>
      <c r="PA159" s="20"/>
      <c r="PB159" s="20"/>
      <c r="PC159" s="20"/>
      <c r="PD159" s="20"/>
      <c r="PE159" s="20"/>
      <c r="PF159" s="20"/>
      <c r="PG159" s="20"/>
      <c r="PH159" s="20"/>
      <c r="PI159" s="20"/>
      <c r="PJ159" s="20"/>
      <c r="PK159" s="20"/>
      <c r="PL159" s="20"/>
      <c r="PM159" s="20"/>
      <c r="PN159" s="20"/>
      <c r="PO159" s="20"/>
      <c r="PP159" s="20"/>
      <c r="PQ159" s="20"/>
      <c r="PR159" s="20"/>
      <c r="PS159" s="20"/>
      <c r="PT159" s="20"/>
      <c r="PU159" s="20"/>
      <c r="PV159" s="20"/>
      <c r="PW159" s="20"/>
      <c r="PX159" s="20"/>
      <c r="PY159" s="20"/>
      <c r="PZ159" s="20"/>
      <c r="QA159" s="20"/>
      <c r="QB159" s="20"/>
      <c r="QC159" s="20"/>
      <c r="QD159" s="20"/>
      <c r="QE159" s="20"/>
      <c r="QF159" s="20"/>
      <c r="QG159" s="20"/>
      <c r="QH159" s="20"/>
      <c r="QI159" s="20"/>
      <c r="QJ159" s="20"/>
      <c r="QK159" s="20"/>
      <c r="QL159" s="20"/>
      <c r="QM159" s="20"/>
      <c r="QN159" s="20"/>
      <c r="QO159" s="20"/>
      <c r="QP159" s="20"/>
      <c r="QQ159" s="20"/>
      <c r="QR159" s="20"/>
      <c r="QS159" s="20"/>
      <c r="QT159" s="20"/>
      <c r="QU159" s="20"/>
      <c r="QV159" s="20"/>
      <c r="QW159" s="20"/>
      <c r="QX159" s="20"/>
      <c r="QY159" s="20"/>
      <c r="QZ159" s="20"/>
      <c r="RA159" s="20"/>
      <c r="RB159" s="20"/>
      <c r="RC159" s="20"/>
      <c r="RD159" s="20"/>
      <c r="RE159" s="20"/>
      <c r="RF159" s="20"/>
      <c r="RG159" s="20"/>
      <c r="RH159" s="20"/>
      <c r="RI159" s="20"/>
      <c r="RJ159" s="20"/>
      <c r="RK159" s="20"/>
      <c r="RL159" s="20"/>
      <c r="RM159" s="20"/>
      <c r="RN159" s="20"/>
      <c r="RO159" s="20"/>
      <c r="RP159" s="20"/>
      <c r="RQ159" s="20"/>
      <c r="RR159" s="20"/>
      <c r="RS159" s="20"/>
      <c r="RT159" s="20"/>
      <c r="RU159" s="20"/>
      <c r="RV159" s="20"/>
      <c r="RW159" s="20"/>
      <c r="RX159" s="20"/>
      <c r="RY159" s="20"/>
      <c r="RZ159" s="20"/>
      <c r="SA159" s="20"/>
      <c r="SB159" s="20"/>
      <c r="SC159" s="20"/>
      <c r="SD159" s="20"/>
      <c r="SE159" s="20"/>
      <c r="SF159" s="20"/>
      <c r="SG159" s="20"/>
      <c r="SH159" s="20"/>
      <c r="SI159" s="20"/>
      <c r="SJ159" s="20"/>
      <c r="SK159" s="20"/>
      <c r="SL159" s="20"/>
      <c r="SM159" s="20"/>
      <c r="SN159" s="20"/>
      <c r="SO159" s="20"/>
      <c r="SP159" s="20"/>
      <c r="SQ159" s="20"/>
      <c r="SR159" s="20"/>
      <c r="SS159" s="20"/>
      <c r="ST159" s="20"/>
      <c r="SU159" s="20"/>
      <c r="SV159" s="20"/>
      <c r="SW159" s="20"/>
      <c r="SX159" s="20"/>
      <c r="SY159" s="20"/>
      <c r="SZ159" s="20"/>
      <c r="TA159" s="20"/>
      <c r="TB159" s="20"/>
      <c r="TC159" s="20"/>
      <c r="TD159" s="20"/>
      <c r="TE159" s="20"/>
      <c r="TF159" s="20"/>
      <c r="TG159" s="20"/>
      <c r="TH159" s="20"/>
      <c r="TI159" s="20"/>
      <c r="TJ159" s="20"/>
      <c r="TK159" s="20"/>
      <c r="TL159" s="20"/>
      <c r="TM159" s="20"/>
      <c r="TN159" s="20"/>
      <c r="TO159" s="20"/>
      <c r="TP159" s="20"/>
      <c r="TQ159" s="20"/>
      <c r="TR159" s="20"/>
      <c r="TS159" s="20"/>
      <c r="TT159" s="20"/>
      <c r="TU159" s="20"/>
      <c r="TV159" s="20"/>
      <c r="TW159" s="20"/>
      <c r="TX159" s="20"/>
      <c r="TY159" s="20"/>
      <c r="TZ159" s="20"/>
      <c r="UA159" s="20"/>
      <c r="UB159" s="20"/>
      <c r="UC159" s="20"/>
      <c r="UD159" s="20"/>
      <c r="UE159" s="20"/>
      <c r="UF159" s="20"/>
      <c r="UG159" s="20"/>
      <c r="UH159" s="20"/>
      <c r="UI159" s="20"/>
      <c r="UJ159" s="20"/>
      <c r="UK159" s="20"/>
      <c r="UL159" s="20"/>
      <c r="UM159" s="20"/>
      <c r="UN159" s="20"/>
      <c r="UO159" s="20"/>
      <c r="UP159" s="20"/>
      <c r="UQ159" s="20"/>
      <c r="UR159" s="20"/>
      <c r="US159" s="20"/>
      <c r="UT159" s="20"/>
      <c r="UU159" s="20"/>
      <c r="UV159" s="20"/>
      <c r="UW159" s="20"/>
      <c r="UX159" s="20"/>
      <c r="UY159" s="20"/>
      <c r="UZ159" s="20"/>
      <c r="VA159" s="20"/>
      <c r="VB159" s="20"/>
      <c r="VC159" s="20"/>
      <c r="VD159" s="20"/>
      <c r="VE159" s="20"/>
      <c r="VF159" s="20"/>
      <c r="VG159" s="20"/>
      <c r="VH159" s="20"/>
      <c r="VI159" s="20"/>
      <c r="VJ159" s="20"/>
      <c r="VK159" s="20"/>
      <c r="VL159" s="20"/>
      <c r="VM159" s="20"/>
      <c r="VN159" s="20"/>
      <c r="VO159" s="20"/>
      <c r="VP159" s="20"/>
      <c r="VQ159" s="20"/>
      <c r="VR159" s="20"/>
      <c r="VS159" s="20"/>
      <c r="VT159" s="20"/>
      <c r="VU159" s="20"/>
      <c r="VV159" s="20"/>
      <c r="VW159" s="20"/>
      <c r="VX159" s="20"/>
      <c r="VY159" s="20"/>
      <c r="VZ159" s="20"/>
      <c r="WA159" s="20"/>
      <c r="WB159" s="20"/>
      <c r="WC159" s="20"/>
      <c r="WD159" s="20"/>
      <c r="WE159" s="20"/>
      <c r="WF159" s="20"/>
      <c r="WG159" s="20"/>
      <c r="WH159" s="20"/>
      <c r="WI159" s="20"/>
      <c r="WJ159" s="20"/>
      <c r="WK159" s="20"/>
      <c r="WL159" s="20"/>
      <c r="WM159" s="20"/>
      <c r="WN159" s="20"/>
      <c r="WO159" s="20"/>
      <c r="WP159" s="20"/>
      <c r="WQ159" s="20"/>
      <c r="WR159" s="20"/>
      <c r="WS159" s="20"/>
      <c r="WT159" s="20"/>
      <c r="WU159" s="20"/>
      <c r="WV159" s="20"/>
      <c r="WW159" s="20"/>
      <c r="WX159" s="20"/>
      <c r="WY159" s="20"/>
      <c r="WZ159" s="20"/>
      <c r="XA159" s="20"/>
      <c r="XB159" s="20"/>
      <c r="XC159" s="20"/>
      <c r="XD159" s="20"/>
      <c r="XE159" s="20"/>
      <c r="XF159" s="20"/>
      <c r="XG159" s="20"/>
      <c r="XH159" s="20"/>
      <c r="XI159" s="20"/>
      <c r="XJ159" s="20"/>
      <c r="XK159" s="20"/>
      <c r="XL159" s="20"/>
      <c r="XM159" s="20"/>
      <c r="XN159" s="20"/>
      <c r="XO159" s="20"/>
      <c r="XP159" s="20"/>
      <c r="XQ159" s="20"/>
      <c r="XR159" s="20"/>
      <c r="XS159" s="20"/>
      <c r="XT159" s="20"/>
      <c r="XU159" s="20"/>
      <c r="XV159" s="20"/>
      <c r="XW159" s="20"/>
      <c r="XX159" s="20"/>
      <c r="XY159" s="20"/>
      <c r="XZ159" s="20"/>
      <c r="YA159" s="20"/>
      <c r="YB159" s="20"/>
      <c r="YC159" s="20"/>
      <c r="YD159" s="20"/>
      <c r="YE159" s="20"/>
      <c r="YF159" s="20"/>
      <c r="YG159" s="20"/>
      <c r="YH159" s="20"/>
      <c r="YI159" s="20"/>
      <c r="YJ159" s="20"/>
      <c r="YK159" s="20"/>
      <c r="YL159" s="20"/>
      <c r="YM159" s="20"/>
      <c r="YN159" s="20"/>
      <c r="YO159" s="20"/>
      <c r="YP159" s="20"/>
      <c r="YQ159" s="20"/>
      <c r="YR159" s="20"/>
      <c r="YS159" s="20"/>
      <c r="YT159" s="20"/>
      <c r="YU159" s="20"/>
      <c r="YV159" s="20"/>
      <c r="YW159" s="20"/>
      <c r="YX159" s="20"/>
      <c r="YY159" s="20"/>
      <c r="YZ159" s="20"/>
      <c r="ZA159" s="20"/>
      <c r="ZB159" s="20"/>
      <c r="ZC159" s="20"/>
      <c r="ZD159" s="20"/>
      <c r="ZE159" s="20"/>
      <c r="ZF159" s="20"/>
      <c r="ZG159" s="20"/>
      <c r="ZH159" s="20"/>
      <c r="ZI159" s="20"/>
      <c r="ZJ159" s="20"/>
      <c r="ZK159" s="20"/>
      <c r="ZL159" s="20"/>
      <c r="ZM159" s="20"/>
      <c r="ZN159" s="20"/>
      <c r="ZO159" s="20"/>
      <c r="ZP159" s="20"/>
      <c r="ZQ159" s="20"/>
      <c r="ZR159" s="20"/>
      <c r="ZS159" s="20"/>
      <c r="ZT159" s="20"/>
      <c r="ZU159" s="20"/>
      <c r="ZV159" s="20"/>
      <c r="ZW159" s="20"/>
      <c r="ZX159" s="20"/>
      <c r="ZY159" s="20"/>
      <c r="ZZ159" s="20"/>
      <c r="AAA159" s="20"/>
      <c r="AAB159" s="20"/>
      <c r="AAC159" s="20"/>
      <c r="AAD159" s="20"/>
      <c r="AAE159" s="20"/>
      <c r="AAF159" s="20"/>
      <c r="AAG159" s="20"/>
      <c r="AAH159" s="20"/>
      <c r="AAI159" s="20"/>
      <c r="AAJ159" s="20"/>
      <c r="AAK159" s="20"/>
      <c r="AAL159" s="20"/>
      <c r="AAM159" s="20"/>
      <c r="AAN159" s="20"/>
      <c r="AAO159" s="20"/>
      <c r="AAP159" s="20"/>
      <c r="AAQ159" s="20"/>
      <c r="AAR159" s="20"/>
      <c r="AAS159" s="20"/>
      <c r="AAT159" s="20"/>
      <c r="AAU159" s="20"/>
      <c r="AAV159" s="20"/>
      <c r="AAW159" s="20"/>
      <c r="AAX159" s="20"/>
      <c r="AAY159" s="20"/>
      <c r="AAZ159" s="20"/>
      <c r="ABA159" s="20"/>
      <c r="ABB159" s="20"/>
      <c r="ABC159" s="20"/>
      <c r="ABD159" s="20"/>
      <c r="ABE159" s="20"/>
      <c r="ABF159" s="20"/>
      <c r="ABG159" s="20"/>
      <c r="ABH159" s="20"/>
      <c r="ABI159" s="20"/>
      <c r="ABJ159" s="20"/>
      <c r="ABK159" s="20"/>
      <c r="ABL159" s="20"/>
      <c r="ABM159" s="20"/>
      <c r="ABN159" s="20"/>
      <c r="ABO159" s="20"/>
      <c r="ABP159" s="20"/>
      <c r="ABQ159" s="20"/>
      <c r="ABR159" s="20"/>
      <c r="ABS159" s="20"/>
      <c r="ABT159" s="20"/>
      <c r="ABU159" s="20"/>
      <c r="ABV159" s="20"/>
      <c r="ABW159" s="20"/>
      <c r="ABX159" s="20"/>
      <c r="ABY159" s="20"/>
      <c r="ABZ159" s="20"/>
      <c r="ACA159" s="20"/>
      <c r="ACB159" s="20"/>
      <c r="ACC159" s="20"/>
      <c r="ACD159" s="20"/>
      <c r="ACE159" s="20"/>
      <c r="ACF159" s="20"/>
      <c r="ACG159" s="20"/>
      <c r="ACH159" s="20"/>
      <c r="ACI159" s="20"/>
      <c r="ACJ159" s="20"/>
      <c r="ACK159" s="20"/>
      <c r="ACL159" s="20"/>
      <c r="ACM159" s="20"/>
      <c r="ACN159" s="20"/>
      <c r="ACO159" s="20"/>
      <c r="ACP159" s="20"/>
      <c r="ACQ159" s="20"/>
      <c r="ACR159" s="20"/>
      <c r="ACS159" s="20"/>
      <c r="ACT159" s="20"/>
      <c r="ACU159" s="20"/>
      <c r="ACV159" s="20"/>
      <c r="ACW159" s="20"/>
      <c r="ACX159" s="20"/>
      <c r="ACY159" s="20"/>
      <c r="ACZ159" s="20"/>
      <c r="ADA159" s="20"/>
      <c r="ADB159" s="20"/>
      <c r="ADC159" s="20"/>
      <c r="ADD159" s="20"/>
      <c r="ADE159" s="20"/>
      <c r="ADF159" s="20"/>
      <c r="ADG159" s="20"/>
      <c r="ADH159" s="20"/>
      <c r="ADI159" s="20"/>
      <c r="ADJ159" s="20"/>
      <c r="ADK159" s="20"/>
      <c r="ADL159" s="20"/>
      <c r="ADM159" s="20"/>
      <c r="ADN159" s="20"/>
      <c r="ADO159" s="20"/>
      <c r="ADP159" s="20"/>
      <c r="ADQ159" s="20"/>
      <c r="ADR159" s="20"/>
      <c r="ADS159" s="20"/>
      <c r="ADT159" s="20"/>
      <c r="ADU159" s="20"/>
      <c r="ADV159" s="20"/>
      <c r="ADW159" s="20"/>
      <c r="ADX159" s="20"/>
      <c r="ADY159" s="20"/>
      <c r="ADZ159" s="20"/>
      <c r="AEA159" s="20"/>
      <c r="AEB159" s="20"/>
      <c r="AEC159" s="20"/>
      <c r="AED159" s="20"/>
      <c r="AEE159" s="20"/>
      <c r="AEF159" s="20"/>
      <c r="AEG159" s="20"/>
      <c r="AEH159" s="20"/>
      <c r="AEI159" s="20"/>
      <c r="AEJ159" s="20"/>
      <c r="AEK159" s="20"/>
      <c r="AEL159" s="20"/>
      <c r="AEM159" s="20"/>
      <c r="AEN159" s="20"/>
      <c r="AEO159" s="20"/>
      <c r="AEP159" s="20"/>
      <c r="AEQ159" s="20"/>
      <c r="AER159" s="20"/>
      <c r="AES159" s="20"/>
      <c r="AET159" s="20"/>
      <c r="AEU159" s="20"/>
      <c r="AEV159" s="20"/>
      <c r="AEW159" s="20"/>
      <c r="AEX159" s="20"/>
      <c r="AEY159" s="20"/>
      <c r="AEZ159" s="20"/>
      <c r="AFA159" s="20"/>
      <c r="AFB159" s="20"/>
      <c r="AFC159" s="20"/>
      <c r="AFD159" s="20"/>
      <c r="AFE159" s="20"/>
      <c r="AFF159" s="20"/>
      <c r="AFG159" s="20"/>
      <c r="AFH159" s="20"/>
      <c r="AFI159" s="20"/>
      <c r="AFJ159" s="20"/>
      <c r="AFK159" s="20"/>
      <c r="AFL159" s="20"/>
      <c r="AFM159" s="20"/>
      <c r="AFN159" s="20"/>
      <c r="AFO159" s="20"/>
      <c r="AFP159" s="20"/>
      <c r="AFQ159" s="20"/>
      <c r="AFR159" s="20"/>
      <c r="AFS159" s="20"/>
      <c r="AFT159" s="20"/>
      <c r="AFU159" s="20"/>
      <c r="AFV159" s="20"/>
      <c r="AFW159" s="20"/>
      <c r="AFX159" s="20"/>
      <c r="AFY159" s="20"/>
      <c r="AFZ159" s="20"/>
      <c r="AGA159" s="20"/>
      <c r="AGB159" s="20"/>
      <c r="AGC159" s="20"/>
      <c r="AGD159" s="20"/>
      <c r="AGE159" s="20"/>
      <c r="AGF159" s="20"/>
      <c r="AGG159" s="20"/>
      <c r="AGH159" s="20"/>
      <c r="AGI159" s="20"/>
      <c r="AGJ159" s="20"/>
      <c r="AGK159" s="20"/>
      <c r="AGL159" s="20"/>
      <c r="AGM159" s="20"/>
      <c r="AGN159" s="20"/>
      <c r="AGO159" s="20"/>
      <c r="AGP159" s="20"/>
      <c r="AGQ159" s="20"/>
      <c r="AGR159" s="20"/>
      <c r="AGS159" s="20"/>
      <c r="AGT159" s="20"/>
      <c r="AGU159" s="20"/>
      <c r="AGV159" s="20"/>
      <c r="AGW159" s="20"/>
      <c r="AGX159" s="20"/>
      <c r="AGY159" s="20"/>
      <c r="AGZ159" s="20"/>
      <c r="AHA159" s="20"/>
      <c r="AHB159" s="20"/>
      <c r="AHC159" s="20"/>
      <c r="AHD159" s="20"/>
      <c r="AHE159" s="20"/>
      <c r="AHF159" s="20"/>
      <c r="AHG159" s="20"/>
      <c r="AHH159" s="20"/>
      <c r="AHI159" s="20"/>
      <c r="AHJ159" s="20"/>
      <c r="AHK159" s="20"/>
      <c r="AHL159" s="20"/>
      <c r="AHM159" s="20"/>
      <c r="AHN159" s="20"/>
      <c r="AHO159" s="20"/>
      <c r="AHP159" s="20"/>
      <c r="AHQ159" s="20"/>
      <c r="AHR159" s="20"/>
      <c r="AHS159" s="20"/>
      <c r="AHT159" s="20"/>
      <c r="AHU159" s="20"/>
      <c r="AHV159" s="20"/>
      <c r="AHW159" s="20"/>
      <c r="AHX159" s="20"/>
      <c r="AHY159" s="20"/>
      <c r="AHZ159" s="20"/>
      <c r="AIA159" s="20"/>
      <c r="AIB159" s="20"/>
      <c r="AIC159" s="20"/>
      <c r="AID159" s="20"/>
      <c r="AIE159" s="20"/>
      <c r="AIF159" s="20"/>
      <c r="AIG159" s="20"/>
      <c r="AIH159" s="20"/>
      <c r="AII159" s="20"/>
      <c r="AIJ159" s="20"/>
      <c r="AIK159" s="20"/>
      <c r="AIL159" s="20"/>
      <c r="AIM159" s="20"/>
      <c r="AIN159" s="20"/>
      <c r="AIO159" s="20"/>
      <c r="AIP159" s="20"/>
      <c r="AIQ159" s="20"/>
      <c r="AIR159" s="20"/>
      <c r="AIS159" s="20"/>
      <c r="AIT159" s="20"/>
      <c r="AIU159" s="20"/>
      <c r="AIV159" s="20"/>
      <c r="AIW159" s="20"/>
      <c r="AIX159" s="20"/>
      <c r="AIY159" s="20"/>
      <c r="AIZ159" s="20"/>
      <c r="AJA159" s="20"/>
      <c r="AJB159" s="20"/>
      <c r="AJC159" s="20"/>
      <c r="AJD159" s="20"/>
      <c r="AJE159" s="20"/>
      <c r="AJF159" s="20"/>
      <c r="AJG159" s="20"/>
      <c r="AJH159" s="20"/>
      <c r="AJI159" s="20"/>
      <c r="AJJ159" s="20"/>
      <c r="AJK159" s="20"/>
      <c r="AJL159" s="20"/>
      <c r="AJM159" s="20"/>
      <c r="AJN159" s="20"/>
      <c r="AJO159" s="20"/>
      <c r="AJP159" s="20"/>
      <c r="AJQ159" s="20"/>
      <c r="AJR159" s="20"/>
      <c r="AJS159" s="20"/>
      <c r="AJT159" s="20"/>
      <c r="AJU159" s="20"/>
      <c r="AJV159" s="20"/>
      <c r="AJW159" s="20"/>
      <c r="AJX159" s="20"/>
      <c r="AJY159" s="20"/>
      <c r="AJZ159" s="20"/>
      <c r="AKA159" s="20"/>
      <c r="AKB159" s="20"/>
      <c r="AKC159" s="20"/>
      <c r="AKD159" s="20"/>
      <c r="AKE159" s="20"/>
      <c r="AKF159" s="20"/>
      <c r="AKG159" s="20"/>
      <c r="AKH159" s="20"/>
      <c r="AKI159" s="20"/>
      <c r="AKJ159" s="20"/>
      <c r="AKK159" s="20"/>
      <c r="AKL159" s="20"/>
      <c r="AKM159" s="20"/>
      <c r="AKN159" s="20"/>
      <c r="AKO159" s="20"/>
      <c r="AKP159" s="20"/>
      <c r="AKQ159" s="20"/>
      <c r="AKR159" s="20"/>
      <c r="AKS159" s="20"/>
      <c r="AKT159" s="20"/>
      <c r="AKU159" s="20"/>
      <c r="AKV159" s="20"/>
      <c r="AKW159" s="20"/>
      <c r="AKX159" s="20"/>
      <c r="AKY159" s="20"/>
      <c r="AKZ159" s="20"/>
      <c r="ALA159" s="20"/>
      <c r="ALB159" s="20"/>
      <c r="ALC159" s="20"/>
      <c r="ALD159" s="20"/>
      <c r="ALE159" s="20"/>
      <c r="ALF159" s="20"/>
      <c r="ALG159" s="20"/>
      <c r="ALH159" s="20"/>
      <c r="ALI159" s="20"/>
      <c r="ALJ159" s="20"/>
      <c r="ALK159" s="20"/>
      <c r="ALL159" s="20"/>
      <c r="ALM159" s="20"/>
      <c r="ALN159" s="20"/>
      <c r="ALO159" s="20"/>
      <c r="ALP159" s="20"/>
      <c r="ALQ159" s="20"/>
      <c r="ALR159" s="20"/>
      <c r="ALS159" s="20"/>
      <c r="ALT159" s="20"/>
      <c r="ALU159" s="20"/>
      <c r="ALV159" s="20"/>
      <c r="ALW159" s="20"/>
      <c r="ALX159" s="20"/>
      <c r="ALY159" s="20"/>
      <c r="ALZ159" s="20"/>
      <c r="AMA159" s="20"/>
      <c r="AMB159" s="20"/>
      <c r="AMC159" s="20"/>
      <c r="AMD159" s="20"/>
      <c r="AME159" s="20"/>
      <c r="AMF159" s="20"/>
      <c r="AMG159" s="20"/>
      <c r="AMH159" s="20"/>
      <c r="AMI159" s="20"/>
      <c r="AMJ159" s="20"/>
      <c r="AMK159" s="20"/>
    </row>
    <row r="160" spans="1:1025" s="21" customFormat="1" ht="28.5" customHeight="1">
      <c r="A160" s="90" t="s">
        <v>188</v>
      </c>
      <c r="B160" s="272" t="s">
        <v>191</v>
      </c>
      <c r="C160" s="272"/>
      <c r="D160" s="273" t="s">
        <v>185</v>
      </c>
      <c r="E160" s="273"/>
      <c r="F160" s="152">
        <v>0.03</v>
      </c>
      <c r="G160" s="91">
        <f>ROUND(($G$155/(1-$F$156))*F160,2)</f>
        <v>351.02</v>
      </c>
      <c r="H160" s="176" t="s">
        <v>251</v>
      </c>
      <c r="I160" s="115">
        <v>0</v>
      </c>
      <c r="J160" s="7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/>
      <c r="JT160" s="20"/>
      <c r="JU160" s="20"/>
      <c r="JV160" s="20"/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  <c r="LT160" s="20"/>
      <c r="LU160" s="20"/>
      <c r="LV160" s="20"/>
      <c r="LW160" s="20"/>
      <c r="LX160" s="20"/>
      <c r="LY160" s="20"/>
      <c r="LZ160" s="20"/>
      <c r="MA160" s="20"/>
      <c r="MB160" s="20"/>
      <c r="MC160" s="20"/>
      <c r="MD160" s="20"/>
      <c r="ME160" s="20"/>
      <c r="MF160" s="20"/>
      <c r="MG160" s="20"/>
      <c r="MH160" s="20"/>
      <c r="MI160" s="20"/>
      <c r="MJ160" s="20"/>
      <c r="MK160" s="20"/>
      <c r="ML160" s="20"/>
      <c r="MM160" s="20"/>
      <c r="MN160" s="20"/>
      <c r="MO160" s="20"/>
      <c r="MP160" s="20"/>
      <c r="MQ160" s="20"/>
      <c r="MR160" s="20"/>
      <c r="MS160" s="20"/>
      <c r="MT160" s="20"/>
      <c r="MU160" s="20"/>
      <c r="MV160" s="20"/>
      <c r="MW160" s="20"/>
      <c r="MX160" s="20"/>
      <c r="MY160" s="20"/>
      <c r="MZ160" s="20"/>
      <c r="NA160" s="20"/>
      <c r="NB160" s="20"/>
      <c r="NC160" s="20"/>
      <c r="ND160" s="20"/>
      <c r="NE160" s="20"/>
      <c r="NF160" s="20"/>
      <c r="NG160" s="20"/>
      <c r="NH160" s="20"/>
      <c r="NI160" s="20"/>
      <c r="NJ160" s="20"/>
      <c r="NK160" s="20"/>
      <c r="NL160" s="20"/>
      <c r="NM160" s="20"/>
      <c r="NN160" s="20"/>
      <c r="NO160" s="20"/>
      <c r="NP160" s="20"/>
      <c r="NQ160" s="20"/>
      <c r="NR160" s="20"/>
      <c r="NS160" s="20"/>
      <c r="NT160" s="20"/>
      <c r="NU160" s="20"/>
      <c r="NV160" s="20"/>
      <c r="NW160" s="20"/>
      <c r="NX160" s="20"/>
      <c r="NY160" s="20"/>
      <c r="NZ160" s="20"/>
      <c r="OA160" s="20"/>
      <c r="OB160" s="20"/>
      <c r="OC160" s="20"/>
      <c r="OD160" s="20"/>
      <c r="OE160" s="20"/>
      <c r="OF160" s="20"/>
      <c r="OG160" s="20"/>
      <c r="OH160" s="20"/>
      <c r="OI160" s="20"/>
      <c r="OJ160" s="20"/>
      <c r="OK160" s="20"/>
      <c r="OL160" s="20"/>
      <c r="OM160" s="20"/>
      <c r="ON160" s="20"/>
      <c r="OO160" s="20"/>
      <c r="OP160" s="20"/>
      <c r="OQ160" s="20"/>
      <c r="OR160" s="20"/>
      <c r="OS160" s="20"/>
      <c r="OT160" s="20"/>
      <c r="OU160" s="20"/>
      <c r="OV160" s="20"/>
      <c r="OW160" s="20"/>
      <c r="OX160" s="20"/>
      <c r="OY160" s="20"/>
      <c r="OZ160" s="20"/>
      <c r="PA160" s="20"/>
      <c r="PB160" s="20"/>
      <c r="PC160" s="20"/>
      <c r="PD160" s="20"/>
      <c r="PE160" s="20"/>
      <c r="PF160" s="20"/>
      <c r="PG160" s="20"/>
      <c r="PH160" s="20"/>
      <c r="PI160" s="20"/>
      <c r="PJ160" s="20"/>
      <c r="PK160" s="20"/>
      <c r="PL160" s="20"/>
      <c r="PM160" s="20"/>
      <c r="PN160" s="20"/>
      <c r="PO160" s="20"/>
      <c r="PP160" s="20"/>
      <c r="PQ160" s="20"/>
      <c r="PR160" s="20"/>
      <c r="PS160" s="20"/>
      <c r="PT160" s="20"/>
      <c r="PU160" s="20"/>
      <c r="PV160" s="20"/>
      <c r="PW160" s="20"/>
      <c r="PX160" s="20"/>
      <c r="PY160" s="20"/>
      <c r="PZ160" s="20"/>
      <c r="QA160" s="20"/>
      <c r="QB160" s="20"/>
      <c r="QC160" s="20"/>
      <c r="QD160" s="20"/>
      <c r="QE160" s="20"/>
      <c r="QF160" s="20"/>
      <c r="QG160" s="20"/>
      <c r="QH160" s="20"/>
      <c r="QI160" s="20"/>
      <c r="QJ160" s="20"/>
      <c r="QK160" s="20"/>
      <c r="QL160" s="20"/>
      <c r="QM160" s="20"/>
      <c r="QN160" s="20"/>
      <c r="QO160" s="20"/>
      <c r="QP160" s="20"/>
      <c r="QQ160" s="20"/>
      <c r="QR160" s="20"/>
      <c r="QS160" s="20"/>
      <c r="QT160" s="20"/>
      <c r="QU160" s="20"/>
      <c r="QV160" s="20"/>
      <c r="QW160" s="20"/>
      <c r="QX160" s="20"/>
      <c r="QY160" s="20"/>
      <c r="QZ160" s="20"/>
      <c r="RA160" s="20"/>
      <c r="RB160" s="20"/>
      <c r="RC160" s="20"/>
      <c r="RD160" s="20"/>
      <c r="RE160" s="20"/>
      <c r="RF160" s="20"/>
      <c r="RG160" s="20"/>
      <c r="RH160" s="20"/>
      <c r="RI160" s="20"/>
      <c r="RJ160" s="20"/>
      <c r="RK160" s="20"/>
      <c r="RL160" s="20"/>
      <c r="RM160" s="20"/>
      <c r="RN160" s="20"/>
      <c r="RO160" s="20"/>
      <c r="RP160" s="20"/>
      <c r="RQ160" s="20"/>
      <c r="RR160" s="20"/>
      <c r="RS160" s="20"/>
      <c r="RT160" s="20"/>
      <c r="RU160" s="20"/>
      <c r="RV160" s="20"/>
      <c r="RW160" s="20"/>
      <c r="RX160" s="20"/>
      <c r="RY160" s="20"/>
      <c r="RZ160" s="20"/>
      <c r="SA160" s="20"/>
      <c r="SB160" s="20"/>
      <c r="SC160" s="20"/>
      <c r="SD160" s="20"/>
      <c r="SE160" s="20"/>
      <c r="SF160" s="20"/>
      <c r="SG160" s="20"/>
      <c r="SH160" s="20"/>
      <c r="SI160" s="20"/>
      <c r="SJ160" s="20"/>
      <c r="SK160" s="20"/>
      <c r="SL160" s="20"/>
      <c r="SM160" s="20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  <c r="TL160" s="20"/>
      <c r="TM160" s="20"/>
      <c r="TN160" s="20"/>
      <c r="TO160" s="20"/>
      <c r="TP160" s="20"/>
      <c r="TQ160" s="20"/>
      <c r="TR160" s="20"/>
      <c r="TS160" s="20"/>
      <c r="TT160" s="20"/>
      <c r="TU160" s="20"/>
      <c r="TV160" s="20"/>
      <c r="TW160" s="20"/>
      <c r="TX160" s="20"/>
      <c r="TY160" s="20"/>
      <c r="TZ160" s="20"/>
      <c r="UA160" s="20"/>
      <c r="UB160" s="20"/>
      <c r="UC160" s="20"/>
      <c r="UD160" s="20"/>
      <c r="UE160" s="20"/>
      <c r="UF160" s="20"/>
      <c r="UG160" s="20"/>
      <c r="UH160" s="20"/>
      <c r="UI160" s="20"/>
      <c r="UJ160" s="20"/>
      <c r="UK160" s="20"/>
      <c r="UL160" s="20"/>
      <c r="UM160" s="20"/>
      <c r="UN160" s="20"/>
      <c r="UO160" s="20"/>
      <c r="UP160" s="20"/>
      <c r="UQ160" s="20"/>
      <c r="UR160" s="20"/>
      <c r="US160" s="20"/>
      <c r="UT160" s="20"/>
      <c r="UU160" s="20"/>
      <c r="UV160" s="20"/>
      <c r="UW160" s="20"/>
      <c r="UX160" s="20"/>
      <c r="UY160" s="20"/>
      <c r="UZ160" s="20"/>
      <c r="VA160" s="20"/>
      <c r="VB160" s="20"/>
      <c r="VC160" s="20"/>
      <c r="VD160" s="20"/>
      <c r="VE160" s="20"/>
      <c r="VF160" s="20"/>
      <c r="VG160" s="20"/>
      <c r="VH160" s="20"/>
      <c r="VI160" s="20"/>
      <c r="VJ160" s="20"/>
      <c r="VK160" s="20"/>
      <c r="VL160" s="20"/>
      <c r="VM160" s="20"/>
      <c r="VN160" s="20"/>
      <c r="VO160" s="20"/>
      <c r="VP160" s="20"/>
      <c r="VQ160" s="20"/>
      <c r="VR160" s="20"/>
      <c r="VS160" s="20"/>
      <c r="VT160" s="20"/>
      <c r="VU160" s="20"/>
      <c r="VV160" s="20"/>
      <c r="VW160" s="20"/>
      <c r="VX160" s="20"/>
      <c r="VY160" s="20"/>
      <c r="VZ160" s="20"/>
      <c r="WA160" s="20"/>
      <c r="WB160" s="20"/>
      <c r="WC160" s="20"/>
      <c r="WD160" s="20"/>
      <c r="WE160" s="20"/>
      <c r="WF160" s="20"/>
      <c r="WG160" s="20"/>
      <c r="WH160" s="20"/>
      <c r="WI160" s="20"/>
      <c r="WJ160" s="20"/>
      <c r="WK160" s="20"/>
      <c r="WL160" s="20"/>
      <c r="WM160" s="20"/>
      <c r="WN160" s="20"/>
      <c r="WO160" s="20"/>
      <c r="WP160" s="20"/>
      <c r="WQ160" s="20"/>
      <c r="WR160" s="20"/>
      <c r="WS160" s="20"/>
      <c r="WT160" s="20"/>
      <c r="WU160" s="20"/>
      <c r="WV160" s="20"/>
      <c r="WW160" s="20"/>
      <c r="WX160" s="20"/>
      <c r="WY160" s="20"/>
      <c r="WZ160" s="20"/>
      <c r="XA160" s="20"/>
      <c r="XB160" s="20"/>
      <c r="XC160" s="20"/>
      <c r="XD160" s="20"/>
      <c r="XE160" s="20"/>
      <c r="XF160" s="20"/>
      <c r="XG160" s="20"/>
      <c r="XH160" s="20"/>
      <c r="XI160" s="20"/>
      <c r="XJ160" s="20"/>
      <c r="XK160" s="20"/>
      <c r="XL160" s="20"/>
      <c r="XM160" s="20"/>
      <c r="XN160" s="20"/>
      <c r="XO160" s="20"/>
      <c r="XP160" s="20"/>
      <c r="XQ160" s="20"/>
      <c r="XR160" s="20"/>
      <c r="XS160" s="20"/>
      <c r="XT160" s="20"/>
      <c r="XU160" s="20"/>
      <c r="XV160" s="20"/>
      <c r="XW160" s="20"/>
      <c r="XX160" s="20"/>
      <c r="XY160" s="20"/>
      <c r="XZ160" s="20"/>
      <c r="YA160" s="20"/>
      <c r="YB160" s="20"/>
      <c r="YC160" s="20"/>
      <c r="YD160" s="20"/>
      <c r="YE160" s="20"/>
      <c r="YF160" s="20"/>
      <c r="YG160" s="20"/>
      <c r="YH160" s="20"/>
      <c r="YI160" s="20"/>
      <c r="YJ160" s="20"/>
      <c r="YK160" s="20"/>
      <c r="YL160" s="20"/>
      <c r="YM160" s="20"/>
      <c r="YN160" s="20"/>
      <c r="YO160" s="20"/>
      <c r="YP160" s="20"/>
      <c r="YQ160" s="20"/>
      <c r="YR160" s="20"/>
      <c r="YS160" s="20"/>
      <c r="YT160" s="20"/>
      <c r="YU160" s="20"/>
      <c r="YV160" s="20"/>
      <c r="YW160" s="20"/>
      <c r="YX160" s="20"/>
      <c r="YY160" s="20"/>
      <c r="YZ160" s="20"/>
      <c r="ZA160" s="20"/>
      <c r="ZB160" s="20"/>
      <c r="ZC160" s="20"/>
      <c r="ZD160" s="20"/>
      <c r="ZE160" s="20"/>
      <c r="ZF160" s="20"/>
      <c r="ZG160" s="20"/>
      <c r="ZH160" s="20"/>
      <c r="ZI160" s="20"/>
      <c r="ZJ160" s="20"/>
      <c r="ZK160" s="20"/>
      <c r="ZL160" s="20"/>
      <c r="ZM160" s="20"/>
      <c r="ZN160" s="20"/>
      <c r="ZO160" s="20"/>
      <c r="ZP160" s="20"/>
      <c r="ZQ160" s="20"/>
      <c r="ZR160" s="20"/>
      <c r="ZS160" s="20"/>
      <c r="ZT160" s="20"/>
      <c r="ZU160" s="20"/>
      <c r="ZV160" s="20"/>
      <c r="ZW160" s="20"/>
      <c r="ZX160" s="20"/>
      <c r="ZY160" s="20"/>
      <c r="ZZ160" s="20"/>
      <c r="AAA160" s="20"/>
      <c r="AAB160" s="20"/>
      <c r="AAC160" s="20"/>
      <c r="AAD160" s="20"/>
      <c r="AAE160" s="20"/>
      <c r="AAF160" s="20"/>
      <c r="AAG160" s="20"/>
      <c r="AAH160" s="20"/>
      <c r="AAI160" s="20"/>
      <c r="AAJ160" s="20"/>
      <c r="AAK160" s="20"/>
      <c r="AAL160" s="20"/>
      <c r="AAM160" s="20"/>
      <c r="AAN160" s="20"/>
      <c r="AAO160" s="20"/>
      <c r="AAP160" s="20"/>
      <c r="AAQ160" s="20"/>
      <c r="AAR160" s="20"/>
      <c r="AAS160" s="20"/>
      <c r="AAT160" s="20"/>
      <c r="AAU160" s="20"/>
      <c r="AAV160" s="20"/>
      <c r="AAW160" s="20"/>
      <c r="AAX160" s="20"/>
      <c r="AAY160" s="20"/>
      <c r="AAZ160" s="20"/>
      <c r="ABA160" s="20"/>
      <c r="ABB160" s="20"/>
      <c r="ABC160" s="20"/>
      <c r="ABD160" s="20"/>
      <c r="ABE160" s="20"/>
      <c r="ABF160" s="20"/>
      <c r="ABG160" s="20"/>
      <c r="ABH160" s="20"/>
      <c r="ABI160" s="20"/>
      <c r="ABJ160" s="20"/>
      <c r="ABK160" s="20"/>
      <c r="ABL160" s="20"/>
      <c r="ABM160" s="20"/>
      <c r="ABN160" s="20"/>
      <c r="ABO160" s="20"/>
      <c r="ABP160" s="20"/>
      <c r="ABQ160" s="20"/>
      <c r="ABR160" s="20"/>
      <c r="ABS160" s="20"/>
      <c r="ABT160" s="20"/>
      <c r="ABU160" s="20"/>
      <c r="ABV160" s="20"/>
      <c r="ABW160" s="20"/>
      <c r="ABX160" s="20"/>
      <c r="ABY160" s="20"/>
      <c r="ABZ160" s="20"/>
      <c r="ACA160" s="20"/>
      <c r="ACB160" s="20"/>
      <c r="ACC160" s="20"/>
      <c r="ACD160" s="20"/>
      <c r="ACE160" s="20"/>
      <c r="ACF160" s="20"/>
      <c r="ACG160" s="20"/>
      <c r="ACH160" s="20"/>
      <c r="ACI160" s="20"/>
      <c r="ACJ160" s="20"/>
      <c r="ACK160" s="20"/>
      <c r="ACL160" s="20"/>
      <c r="ACM160" s="20"/>
      <c r="ACN160" s="20"/>
      <c r="ACO160" s="20"/>
      <c r="ACP160" s="20"/>
      <c r="ACQ160" s="20"/>
      <c r="ACR160" s="20"/>
      <c r="ACS160" s="20"/>
      <c r="ACT160" s="20"/>
      <c r="ACU160" s="20"/>
      <c r="ACV160" s="20"/>
      <c r="ACW160" s="20"/>
      <c r="ACX160" s="20"/>
      <c r="ACY160" s="20"/>
      <c r="ACZ160" s="20"/>
      <c r="ADA160" s="20"/>
      <c r="ADB160" s="20"/>
      <c r="ADC160" s="20"/>
      <c r="ADD160" s="20"/>
      <c r="ADE160" s="20"/>
      <c r="ADF160" s="20"/>
      <c r="ADG160" s="20"/>
      <c r="ADH160" s="20"/>
      <c r="ADI160" s="20"/>
      <c r="ADJ160" s="20"/>
      <c r="ADK160" s="20"/>
      <c r="ADL160" s="20"/>
      <c r="ADM160" s="20"/>
      <c r="ADN160" s="20"/>
      <c r="ADO160" s="20"/>
      <c r="ADP160" s="20"/>
      <c r="ADQ160" s="20"/>
      <c r="ADR160" s="20"/>
      <c r="ADS160" s="20"/>
      <c r="ADT160" s="20"/>
      <c r="ADU160" s="20"/>
      <c r="ADV160" s="20"/>
      <c r="ADW160" s="20"/>
      <c r="ADX160" s="20"/>
      <c r="ADY160" s="20"/>
      <c r="ADZ160" s="20"/>
      <c r="AEA160" s="20"/>
      <c r="AEB160" s="20"/>
      <c r="AEC160" s="20"/>
      <c r="AED160" s="20"/>
      <c r="AEE160" s="20"/>
      <c r="AEF160" s="20"/>
      <c r="AEG160" s="20"/>
      <c r="AEH160" s="20"/>
      <c r="AEI160" s="20"/>
      <c r="AEJ160" s="20"/>
      <c r="AEK160" s="20"/>
      <c r="AEL160" s="20"/>
      <c r="AEM160" s="20"/>
      <c r="AEN160" s="20"/>
      <c r="AEO160" s="20"/>
      <c r="AEP160" s="20"/>
      <c r="AEQ160" s="20"/>
      <c r="AER160" s="20"/>
      <c r="AES160" s="20"/>
      <c r="AET160" s="20"/>
      <c r="AEU160" s="20"/>
      <c r="AEV160" s="20"/>
      <c r="AEW160" s="20"/>
      <c r="AEX160" s="20"/>
      <c r="AEY160" s="20"/>
      <c r="AEZ160" s="20"/>
      <c r="AFA160" s="20"/>
      <c r="AFB160" s="20"/>
      <c r="AFC160" s="20"/>
      <c r="AFD160" s="20"/>
      <c r="AFE160" s="20"/>
      <c r="AFF160" s="20"/>
      <c r="AFG160" s="20"/>
      <c r="AFH160" s="20"/>
      <c r="AFI160" s="20"/>
      <c r="AFJ160" s="20"/>
      <c r="AFK160" s="20"/>
      <c r="AFL160" s="20"/>
      <c r="AFM160" s="20"/>
      <c r="AFN160" s="20"/>
      <c r="AFO160" s="20"/>
      <c r="AFP160" s="20"/>
      <c r="AFQ160" s="20"/>
      <c r="AFR160" s="20"/>
      <c r="AFS160" s="20"/>
      <c r="AFT160" s="20"/>
      <c r="AFU160" s="20"/>
      <c r="AFV160" s="20"/>
      <c r="AFW160" s="20"/>
      <c r="AFX160" s="20"/>
      <c r="AFY160" s="20"/>
      <c r="AFZ160" s="20"/>
      <c r="AGA160" s="20"/>
      <c r="AGB160" s="20"/>
      <c r="AGC160" s="20"/>
      <c r="AGD160" s="20"/>
      <c r="AGE160" s="20"/>
      <c r="AGF160" s="20"/>
      <c r="AGG160" s="20"/>
      <c r="AGH160" s="20"/>
      <c r="AGI160" s="20"/>
      <c r="AGJ160" s="20"/>
      <c r="AGK160" s="20"/>
      <c r="AGL160" s="20"/>
      <c r="AGM160" s="20"/>
      <c r="AGN160" s="20"/>
      <c r="AGO160" s="20"/>
      <c r="AGP160" s="20"/>
      <c r="AGQ160" s="20"/>
      <c r="AGR160" s="20"/>
      <c r="AGS160" s="20"/>
      <c r="AGT160" s="20"/>
      <c r="AGU160" s="20"/>
      <c r="AGV160" s="20"/>
      <c r="AGW160" s="20"/>
      <c r="AGX160" s="20"/>
      <c r="AGY160" s="20"/>
      <c r="AGZ160" s="20"/>
      <c r="AHA160" s="20"/>
      <c r="AHB160" s="20"/>
      <c r="AHC160" s="20"/>
      <c r="AHD160" s="20"/>
      <c r="AHE160" s="20"/>
      <c r="AHF160" s="20"/>
      <c r="AHG160" s="20"/>
      <c r="AHH160" s="20"/>
      <c r="AHI160" s="20"/>
      <c r="AHJ160" s="20"/>
      <c r="AHK160" s="20"/>
      <c r="AHL160" s="20"/>
      <c r="AHM160" s="20"/>
      <c r="AHN160" s="20"/>
      <c r="AHO160" s="20"/>
      <c r="AHP160" s="20"/>
      <c r="AHQ160" s="20"/>
      <c r="AHR160" s="20"/>
      <c r="AHS160" s="20"/>
      <c r="AHT160" s="20"/>
      <c r="AHU160" s="20"/>
      <c r="AHV160" s="20"/>
      <c r="AHW160" s="20"/>
      <c r="AHX160" s="20"/>
      <c r="AHY160" s="20"/>
      <c r="AHZ160" s="20"/>
      <c r="AIA160" s="20"/>
      <c r="AIB160" s="20"/>
      <c r="AIC160" s="20"/>
      <c r="AID160" s="20"/>
      <c r="AIE160" s="20"/>
      <c r="AIF160" s="20"/>
      <c r="AIG160" s="20"/>
      <c r="AIH160" s="20"/>
      <c r="AII160" s="20"/>
      <c r="AIJ160" s="20"/>
      <c r="AIK160" s="20"/>
      <c r="AIL160" s="20"/>
      <c r="AIM160" s="20"/>
      <c r="AIN160" s="20"/>
      <c r="AIO160" s="20"/>
      <c r="AIP160" s="20"/>
      <c r="AIQ160" s="20"/>
      <c r="AIR160" s="20"/>
      <c r="AIS160" s="20"/>
      <c r="AIT160" s="20"/>
      <c r="AIU160" s="20"/>
      <c r="AIV160" s="20"/>
      <c r="AIW160" s="20"/>
      <c r="AIX160" s="20"/>
      <c r="AIY160" s="20"/>
      <c r="AIZ160" s="20"/>
      <c r="AJA160" s="20"/>
      <c r="AJB160" s="20"/>
      <c r="AJC160" s="20"/>
      <c r="AJD160" s="20"/>
      <c r="AJE160" s="20"/>
      <c r="AJF160" s="20"/>
      <c r="AJG160" s="20"/>
      <c r="AJH160" s="20"/>
      <c r="AJI160" s="20"/>
      <c r="AJJ160" s="20"/>
      <c r="AJK160" s="20"/>
      <c r="AJL160" s="20"/>
      <c r="AJM160" s="20"/>
      <c r="AJN160" s="20"/>
      <c r="AJO160" s="20"/>
      <c r="AJP160" s="20"/>
      <c r="AJQ160" s="20"/>
      <c r="AJR160" s="20"/>
      <c r="AJS160" s="20"/>
      <c r="AJT160" s="20"/>
      <c r="AJU160" s="20"/>
      <c r="AJV160" s="20"/>
      <c r="AJW160" s="20"/>
      <c r="AJX160" s="20"/>
      <c r="AJY160" s="20"/>
      <c r="AJZ160" s="20"/>
      <c r="AKA160" s="20"/>
      <c r="AKB160" s="20"/>
      <c r="AKC160" s="20"/>
      <c r="AKD160" s="20"/>
      <c r="AKE160" s="20"/>
      <c r="AKF160" s="20"/>
      <c r="AKG160" s="20"/>
      <c r="AKH160" s="20"/>
      <c r="AKI160" s="20"/>
      <c r="AKJ160" s="20"/>
      <c r="AKK160" s="20"/>
      <c r="AKL160" s="20"/>
      <c r="AKM160" s="20"/>
      <c r="AKN160" s="20"/>
      <c r="AKO160" s="20"/>
      <c r="AKP160" s="20"/>
      <c r="AKQ160" s="20"/>
      <c r="AKR160" s="20"/>
      <c r="AKS160" s="20"/>
      <c r="AKT160" s="20"/>
      <c r="AKU160" s="20"/>
      <c r="AKV160" s="20"/>
      <c r="AKW160" s="20"/>
      <c r="AKX160" s="20"/>
      <c r="AKY160" s="20"/>
      <c r="AKZ160" s="20"/>
      <c r="ALA160" s="20"/>
      <c r="ALB160" s="20"/>
      <c r="ALC160" s="20"/>
      <c r="ALD160" s="20"/>
      <c r="ALE160" s="20"/>
      <c r="ALF160" s="20"/>
      <c r="ALG160" s="20"/>
      <c r="ALH160" s="20"/>
      <c r="ALI160" s="20"/>
      <c r="ALJ160" s="20"/>
      <c r="ALK160" s="20"/>
      <c r="ALL160" s="20"/>
      <c r="ALM160" s="20"/>
      <c r="ALN160" s="20"/>
      <c r="ALO160" s="20"/>
      <c r="ALP160" s="20"/>
      <c r="ALQ160" s="20"/>
      <c r="ALR160" s="20"/>
      <c r="ALS160" s="20"/>
      <c r="ALT160" s="20"/>
      <c r="ALU160" s="20"/>
      <c r="ALV160" s="20"/>
      <c r="ALW160" s="20"/>
      <c r="ALX160" s="20"/>
      <c r="ALY160" s="20"/>
      <c r="ALZ160" s="20"/>
      <c r="AMA160" s="20"/>
      <c r="AMB160" s="20"/>
      <c r="AMC160" s="20"/>
      <c r="AMD160" s="20"/>
      <c r="AME160" s="20"/>
      <c r="AMF160" s="20"/>
      <c r="AMG160" s="20"/>
      <c r="AMH160" s="20"/>
      <c r="AMI160" s="20"/>
      <c r="AMJ160" s="20"/>
      <c r="AMK160" s="20"/>
    </row>
    <row r="161" spans="1:1025" s="21" customFormat="1" ht="24" customHeight="1">
      <c r="A161" s="267" t="s">
        <v>193</v>
      </c>
      <c r="B161" s="267"/>
      <c r="C161" s="267"/>
      <c r="D161" s="267"/>
      <c r="E161" s="267"/>
      <c r="F161" s="267"/>
      <c r="G161" s="100">
        <f>SUM(G152+G154+G156)</f>
        <v>3804.8499999999995</v>
      </c>
      <c r="I161" s="20"/>
      <c r="J161" s="7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/>
      <c r="JT161" s="20"/>
      <c r="JU161" s="20"/>
      <c r="JV161" s="20"/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/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  <c r="LT161" s="20"/>
      <c r="LU161" s="20"/>
      <c r="LV161" s="20"/>
      <c r="LW161" s="20"/>
      <c r="LX161" s="20"/>
      <c r="LY161" s="20"/>
      <c r="LZ161" s="20"/>
      <c r="MA161" s="20"/>
      <c r="MB161" s="20"/>
      <c r="MC161" s="20"/>
      <c r="MD161" s="20"/>
      <c r="ME161" s="20"/>
      <c r="MF161" s="20"/>
      <c r="MG161" s="20"/>
      <c r="MH161" s="20"/>
      <c r="MI161" s="20"/>
      <c r="MJ161" s="20"/>
      <c r="MK161" s="20"/>
      <c r="ML161" s="20"/>
      <c r="MM161" s="20"/>
      <c r="MN161" s="20"/>
      <c r="MO161" s="20"/>
      <c r="MP161" s="20"/>
      <c r="MQ161" s="20"/>
      <c r="MR161" s="20"/>
      <c r="MS161" s="20"/>
      <c r="MT161" s="20"/>
      <c r="MU161" s="20"/>
      <c r="MV161" s="20"/>
      <c r="MW161" s="20"/>
      <c r="MX161" s="20"/>
      <c r="MY161" s="20"/>
      <c r="MZ161" s="20"/>
      <c r="NA161" s="20"/>
      <c r="NB161" s="20"/>
      <c r="NC161" s="20"/>
      <c r="ND161" s="20"/>
      <c r="NE161" s="20"/>
      <c r="NF161" s="20"/>
      <c r="NG161" s="20"/>
      <c r="NH161" s="20"/>
      <c r="NI161" s="20"/>
      <c r="NJ161" s="20"/>
      <c r="NK161" s="20"/>
      <c r="NL161" s="20"/>
      <c r="NM161" s="20"/>
      <c r="NN161" s="20"/>
      <c r="NO161" s="20"/>
      <c r="NP161" s="20"/>
      <c r="NQ161" s="20"/>
      <c r="NR161" s="20"/>
      <c r="NS161" s="20"/>
      <c r="NT161" s="20"/>
      <c r="NU161" s="20"/>
      <c r="NV161" s="20"/>
      <c r="NW161" s="20"/>
      <c r="NX161" s="20"/>
      <c r="NY161" s="20"/>
      <c r="NZ161" s="20"/>
      <c r="OA161" s="20"/>
      <c r="OB161" s="20"/>
      <c r="OC161" s="20"/>
      <c r="OD161" s="20"/>
      <c r="OE161" s="20"/>
      <c r="OF161" s="20"/>
      <c r="OG161" s="20"/>
      <c r="OH161" s="20"/>
      <c r="OI161" s="20"/>
      <c r="OJ161" s="20"/>
      <c r="OK161" s="20"/>
      <c r="OL161" s="20"/>
      <c r="OM161" s="20"/>
      <c r="ON161" s="20"/>
      <c r="OO161" s="20"/>
      <c r="OP161" s="20"/>
      <c r="OQ161" s="20"/>
      <c r="OR161" s="20"/>
      <c r="OS161" s="20"/>
      <c r="OT161" s="20"/>
      <c r="OU161" s="20"/>
      <c r="OV161" s="20"/>
      <c r="OW161" s="20"/>
      <c r="OX161" s="20"/>
      <c r="OY161" s="20"/>
      <c r="OZ161" s="20"/>
      <c r="PA161" s="20"/>
      <c r="PB161" s="20"/>
      <c r="PC161" s="20"/>
      <c r="PD161" s="20"/>
      <c r="PE161" s="20"/>
      <c r="PF161" s="20"/>
      <c r="PG161" s="20"/>
      <c r="PH161" s="20"/>
      <c r="PI161" s="20"/>
      <c r="PJ161" s="20"/>
      <c r="PK161" s="20"/>
      <c r="PL161" s="20"/>
      <c r="PM161" s="20"/>
      <c r="PN161" s="20"/>
      <c r="PO161" s="20"/>
      <c r="PP161" s="20"/>
      <c r="PQ161" s="20"/>
      <c r="PR161" s="20"/>
      <c r="PS161" s="20"/>
      <c r="PT161" s="20"/>
      <c r="PU161" s="20"/>
      <c r="PV161" s="20"/>
      <c r="PW161" s="20"/>
      <c r="PX161" s="20"/>
      <c r="PY161" s="20"/>
      <c r="PZ161" s="20"/>
      <c r="QA161" s="20"/>
      <c r="QB161" s="20"/>
      <c r="QC161" s="20"/>
      <c r="QD161" s="20"/>
      <c r="QE161" s="20"/>
      <c r="QF161" s="20"/>
      <c r="QG161" s="20"/>
      <c r="QH161" s="20"/>
      <c r="QI161" s="20"/>
      <c r="QJ161" s="20"/>
      <c r="QK161" s="20"/>
      <c r="QL161" s="20"/>
      <c r="QM161" s="20"/>
      <c r="QN161" s="20"/>
      <c r="QO161" s="20"/>
      <c r="QP161" s="20"/>
      <c r="QQ161" s="20"/>
      <c r="QR161" s="20"/>
      <c r="QS161" s="20"/>
      <c r="QT161" s="20"/>
      <c r="QU161" s="20"/>
      <c r="QV161" s="20"/>
      <c r="QW161" s="20"/>
      <c r="QX161" s="20"/>
      <c r="QY161" s="20"/>
      <c r="QZ161" s="20"/>
      <c r="RA161" s="20"/>
      <c r="RB161" s="20"/>
      <c r="RC161" s="20"/>
      <c r="RD161" s="20"/>
      <c r="RE161" s="20"/>
      <c r="RF161" s="20"/>
      <c r="RG161" s="20"/>
      <c r="RH161" s="20"/>
      <c r="RI161" s="20"/>
      <c r="RJ161" s="20"/>
      <c r="RK161" s="20"/>
      <c r="RL161" s="20"/>
      <c r="RM161" s="20"/>
      <c r="RN161" s="20"/>
      <c r="RO161" s="20"/>
      <c r="RP161" s="20"/>
      <c r="RQ161" s="20"/>
      <c r="RR161" s="20"/>
      <c r="RS161" s="20"/>
      <c r="RT161" s="20"/>
      <c r="RU161" s="20"/>
      <c r="RV161" s="20"/>
      <c r="RW161" s="20"/>
      <c r="RX161" s="20"/>
      <c r="RY161" s="20"/>
      <c r="RZ161" s="20"/>
      <c r="SA161" s="20"/>
      <c r="SB161" s="20"/>
      <c r="SC161" s="20"/>
      <c r="SD161" s="20"/>
      <c r="SE161" s="20"/>
      <c r="SF161" s="20"/>
      <c r="SG161" s="20"/>
      <c r="SH161" s="20"/>
      <c r="SI161" s="20"/>
      <c r="SJ161" s="20"/>
      <c r="SK161" s="20"/>
      <c r="SL161" s="20"/>
      <c r="SM161" s="20"/>
      <c r="SN161" s="20"/>
      <c r="SO161" s="20"/>
      <c r="SP161" s="20"/>
      <c r="SQ161" s="20"/>
      <c r="SR161" s="20"/>
      <c r="SS161" s="20"/>
      <c r="ST161" s="20"/>
      <c r="SU161" s="20"/>
      <c r="SV161" s="20"/>
      <c r="SW161" s="20"/>
      <c r="SX161" s="20"/>
      <c r="SY161" s="20"/>
      <c r="SZ161" s="20"/>
      <c r="TA161" s="20"/>
      <c r="TB161" s="20"/>
      <c r="TC161" s="20"/>
      <c r="TD161" s="20"/>
      <c r="TE161" s="20"/>
      <c r="TF161" s="20"/>
      <c r="TG161" s="20"/>
      <c r="TH161" s="20"/>
      <c r="TI161" s="20"/>
      <c r="TJ161" s="20"/>
      <c r="TK161" s="20"/>
      <c r="TL161" s="20"/>
      <c r="TM161" s="20"/>
      <c r="TN161" s="20"/>
      <c r="TO161" s="20"/>
      <c r="TP161" s="20"/>
      <c r="TQ161" s="20"/>
      <c r="TR161" s="20"/>
      <c r="TS161" s="20"/>
      <c r="TT161" s="20"/>
      <c r="TU161" s="20"/>
      <c r="TV161" s="20"/>
      <c r="TW161" s="20"/>
      <c r="TX161" s="20"/>
      <c r="TY161" s="20"/>
      <c r="TZ161" s="20"/>
      <c r="UA161" s="20"/>
      <c r="UB161" s="20"/>
      <c r="UC161" s="20"/>
      <c r="UD161" s="20"/>
      <c r="UE161" s="20"/>
      <c r="UF161" s="20"/>
      <c r="UG161" s="20"/>
      <c r="UH161" s="20"/>
      <c r="UI161" s="20"/>
      <c r="UJ161" s="20"/>
      <c r="UK161" s="20"/>
      <c r="UL161" s="20"/>
      <c r="UM161" s="20"/>
      <c r="UN161" s="20"/>
      <c r="UO161" s="20"/>
      <c r="UP161" s="20"/>
      <c r="UQ161" s="20"/>
      <c r="UR161" s="20"/>
      <c r="US161" s="20"/>
      <c r="UT161" s="20"/>
      <c r="UU161" s="20"/>
      <c r="UV161" s="20"/>
      <c r="UW161" s="20"/>
      <c r="UX161" s="20"/>
      <c r="UY161" s="20"/>
      <c r="UZ161" s="20"/>
      <c r="VA161" s="20"/>
      <c r="VB161" s="20"/>
      <c r="VC161" s="20"/>
      <c r="VD161" s="20"/>
      <c r="VE161" s="20"/>
      <c r="VF161" s="20"/>
      <c r="VG161" s="20"/>
      <c r="VH161" s="20"/>
      <c r="VI161" s="20"/>
      <c r="VJ161" s="20"/>
      <c r="VK161" s="20"/>
      <c r="VL161" s="20"/>
      <c r="VM161" s="20"/>
      <c r="VN161" s="20"/>
      <c r="VO161" s="20"/>
      <c r="VP161" s="20"/>
      <c r="VQ161" s="20"/>
      <c r="VR161" s="20"/>
      <c r="VS161" s="20"/>
      <c r="VT161" s="20"/>
      <c r="VU161" s="20"/>
      <c r="VV161" s="20"/>
      <c r="VW161" s="20"/>
      <c r="VX161" s="20"/>
      <c r="VY161" s="20"/>
      <c r="VZ161" s="20"/>
      <c r="WA161" s="20"/>
      <c r="WB161" s="20"/>
      <c r="WC161" s="20"/>
      <c r="WD161" s="20"/>
      <c r="WE161" s="20"/>
      <c r="WF161" s="20"/>
      <c r="WG161" s="20"/>
      <c r="WH161" s="20"/>
      <c r="WI161" s="20"/>
      <c r="WJ161" s="20"/>
      <c r="WK161" s="20"/>
      <c r="WL161" s="20"/>
      <c r="WM161" s="20"/>
      <c r="WN161" s="20"/>
      <c r="WO161" s="20"/>
      <c r="WP161" s="20"/>
      <c r="WQ161" s="20"/>
      <c r="WR161" s="20"/>
      <c r="WS161" s="20"/>
      <c r="WT161" s="20"/>
      <c r="WU161" s="20"/>
      <c r="WV161" s="20"/>
      <c r="WW161" s="20"/>
      <c r="WX161" s="20"/>
      <c r="WY161" s="20"/>
      <c r="WZ161" s="20"/>
      <c r="XA161" s="20"/>
      <c r="XB161" s="20"/>
      <c r="XC161" s="20"/>
      <c r="XD161" s="20"/>
      <c r="XE161" s="20"/>
      <c r="XF161" s="20"/>
      <c r="XG161" s="20"/>
      <c r="XH161" s="20"/>
      <c r="XI161" s="20"/>
      <c r="XJ161" s="20"/>
      <c r="XK161" s="20"/>
      <c r="XL161" s="20"/>
      <c r="XM161" s="20"/>
      <c r="XN161" s="20"/>
      <c r="XO161" s="20"/>
      <c r="XP161" s="20"/>
      <c r="XQ161" s="20"/>
      <c r="XR161" s="20"/>
      <c r="XS161" s="20"/>
      <c r="XT161" s="20"/>
      <c r="XU161" s="20"/>
      <c r="XV161" s="20"/>
      <c r="XW161" s="20"/>
      <c r="XX161" s="20"/>
      <c r="XY161" s="20"/>
      <c r="XZ161" s="20"/>
      <c r="YA161" s="20"/>
      <c r="YB161" s="20"/>
      <c r="YC161" s="20"/>
      <c r="YD161" s="20"/>
      <c r="YE161" s="20"/>
      <c r="YF161" s="20"/>
      <c r="YG161" s="20"/>
      <c r="YH161" s="20"/>
      <c r="YI161" s="20"/>
      <c r="YJ161" s="20"/>
      <c r="YK161" s="20"/>
      <c r="YL161" s="20"/>
      <c r="YM161" s="20"/>
      <c r="YN161" s="20"/>
      <c r="YO161" s="20"/>
      <c r="YP161" s="20"/>
      <c r="YQ161" s="20"/>
      <c r="YR161" s="20"/>
      <c r="YS161" s="20"/>
      <c r="YT161" s="20"/>
      <c r="YU161" s="20"/>
      <c r="YV161" s="20"/>
      <c r="YW161" s="20"/>
      <c r="YX161" s="20"/>
      <c r="YY161" s="20"/>
      <c r="YZ161" s="20"/>
      <c r="ZA161" s="20"/>
      <c r="ZB161" s="20"/>
      <c r="ZC161" s="20"/>
      <c r="ZD161" s="20"/>
      <c r="ZE161" s="20"/>
      <c r="ZF161" s="20"/>
      <c r="ZG161" s="20"/>
      <c r="ZH161" s="20"/>
      <c r="ZI161" s="20"/>
      <c r="ZJ161" s="20"/>
      <c r="ZK161" s="20"/>
      <c r="ZL161" s="20"/>
      <c r="ZM161" s="20"/>
      <c r="ZN161" s="20"/>
      <c r="ZO161" s="20"/>
      <c r="ZP161" s="20"/>
      <c r="ZQ161" s="20"/>
      <c r="ZR161" s="20"/>
      <c r="ZS161" s="20"/>
      <c r="ZT161" s="20"/>
      <c r="ZU161" s="20"/>
      <c r="ZV161" s="20"/>
      <c r="ZW161" s="20"/>
      <c r="ZX161" s="20"/>
      <c r="ZY161" s="20"/>
      <c r="ZZ161" s="20"/>
      <c r="AAA161" s="20"/>
      <c r="AAB161" s="20"/>
      <c r="AAC161" s="20"/>
      <c r="AAD161" s="20"/>
      <c r="AAE161" s="20"/>
      <c r="AAF161" s="20"/>
      <c r="AAG161" s="20"/>
      <c r="AAH161" s="20"/>
      <c r="AAI161" s="20"/>
      <c r="AAJ161" s="20"/>
      <c r="AAK161" s="20"/>
      <c r="AAL161" s="20"/>
      <c r="AAM161" s="20"/>
      <c r="AAN161" s="20"/>
      <c r="AAO161" s="20"/>
      <c r="AAP161" s="20"/>
      <c r="AAQ161" s="20"/>
      <c r="AAR161" s="20"/>
      <c r="AAS161" s="20"/>
      <c r="AAT161" s="20"/>
      <c r="AAU161" s="20"/>
      <c r="AAV161" s="20"/>
      <c r="AAW161" s="20"/>
      <c r="AAX161" s="20"/>
      <c r="AAY161" s="20"/>
      <c r="AAZ161" s="20"/>
      <c r="ABA161" s="20"/>
      <c r="ABB161" s="20"/>
      <c r="ABC161" s="20"/>
      <c r="ABD161" s="20"/>
      <c r="ABE161" s="20"/>
      <c r="ABF161" s="20"/>
      <c r="ABG161" s="20"/>
      <c r="ABH161" s="20"/>
      <c r="ABI161" s="20"/>
      <c r="ABJ161" s="20"/>
      <c r="ABK161" s="20"/>
      <c r="ABL161" s="20"/>
      <c r="ABM161" s="20"/>
      <c r="ABN161" s="20"/>
      <c r="ABO161" s="20"/>
      <c r="ABP161" s="20"/>
      <c r="ABQ161" s="20"/>
      <c r="ABR161" s="20"/>
      <c r="ABS161" s="20"/>
      <c r="ABT161" s="20"/>
      <c r="ABU161" s="20"/>
      <c r="ABV161" s="20"/>
      <c r="ABW161" s="20"/>
      <c r="ABX161" s="20"/>
      <c r="ABY161" s="20"/>
      <c r="ABZ161" s="20"/>
      <c r="ACA161" s="20"/>
      <c r="ACB161" s="20"/>
      <c r="ACC161" s="20"/>
      <c r="ACD161" s="20"/>
      <c r="ACE161" s="20"/>
      <c r="ACF161" s="20"/>
      <c r="ACG161" s="20"/>
      <c r="ACH161" s="20"/>
      <c r="ACI161" s="20"/>
      <c r="ACJ161" s="20"/>
      <c r="ACK161" s="20"/>
      <c r="ACL161" s="20"/>
      <c r="ACM161" s="20"/>
      <c r="ACN161" s="20"/>
      <c r="ACO161" s="20"/>
      <c r="ACP161" s="20"/>
      <c r="ACQ161" s="20"/>
      <c r="ACR161" s="20"/>
      <c r="ACS161" s="20"/>
      <c r="ACT161" s="20"/>
      <c r="ACU161" s="20"/>
      <c r="ACV161" s="20"/>
      <c r="ACW161" s="20"/>
      <c r="ACX161" s="20"/>
      <c r="ACY161" s="20"/>
      <c r="ACZ161" s="20"/>
      <c r="ADA161" s="20"/>
      <c r="ADB161" s="20"/>
      <c r="ADC161" s="20"/>
      <c r="ADD161" s="20"/>
      <c r="ADE161" s="20"/>
      <c r="ADF161" s="20"/>
      <c r="ADG161" s="20"/>
      <c r="ADH161" s="20"/>
      <c r="ADI161" s="20"/>
      <c r="ADJ161" s="20"/>
      <c r="ADK161" s="20"/>
      <c r="ADL161" s="20"/>
      <c r="ADM161" s="20"/>
      <c r="ADN161" s="20"/>
      <c r="ADO161" s="20"/>
      <c r="ADP161" s="20"/>
      <c r="ADQ161" s="20"/>
      <c r="ADR161" s="20"/>
      <c r="ADS161" s="20"/>
      <c r="ADT161" s="20"/>
      <c r="ADU161" s="20"/>
      <c r="ADV161" s="20"/>
      <c r="ADW161" s="20"/>
      <c r="ADX161" s="20"/>
      <c r="ADY161" s="20"/>
      <c r="ADZ161" s="20"/>
      <c r="AEA161" s="20"/>
      <c r="AEB161" s="20"/>
      <c r="AEC161" s="20"/>
      <c r="AED161" s="20"/>
      <c r="AEE161" s="20"/>
      <c r="AEF161" s="20"/>
      <c r="AEG161" s="20"/>
      <c r="AEH161" s="20"/>
      <c r="AEI161" s="20"/>
      <c r="AEJ161" s="20"/>
      <c r="AEK161" s="20"/>
      <c r="AEL161" s="20"/>
      <c r="AEM161" s="20"/>
      <c r="AEN161" s="20"/>
      <c r="AEO161" s="20"/>
      <c r="AEP161" s="20"/>
      <c r="AEQ161" s="20"/>
      <c r="AER161" s="20"/>
      <c r="AES161" s="20"/>
      <c r="AET161" s="20"/>
      <c r="AEU161" s="20"/>
      <c r="AEV161" s="20"/>
      <c r="AEW161" s="20"/>
      <c r="AEX161" s="20"/>
      <c r="AEY161" s="20"/>
      <c r="AEZ161" s="20"/>
      <c r="AFA161" s="20"/>
      <c r="AFB161" s="20"/>
      <c r="AFC161" s="20"/>
      <c r="AFD161" s="20"/>
      <c r="AFE161" s="20"/>
      <c r="AFF161" s="20"/>
      <c r="AFG161" s="20"/>
      <c r="AFH161" s="20"/>
      <c r="AFI161" s="20"/>
      <c r="AFJ161" s="20"/>
      <c r="AFK161" s="20"/>
      <c r="AFL161" s="20"/>
      <c r="AFM161" s="20"/>
      <c r="AFN161" s="20"/>
      <c r="AFO161" s="20"/>
      <c r="AFP161" s="20"/>
      <c r="AFQ161" s="20"/>
      <c r="AFR161" s="20"/>
      <c r="AFS161" s="20"/>
      <c r="AFT161" s="20"/>
      <c r="AFU161" s="20"/>
      <c r="AFV161" s="20"/>
      <c r="AFW161" s="20"/>
      <c r="AFX161" s="20"/>
      <c r="AFY161" s="20"/>
      <c r="AFZ161" s="20"/>
      <c r="AGA161" s="20"/>
      <c r="AGB161" s="20"/>
      <c r="AGC161" s="20"/>
      <c r="AGD161" s="20"/>
      <c r="AGE161" s="20"/>
      <c r="AGF161" s="20"/>
      <c r="AGG161" s="20"/>
      <c r="AGH161" s="20"/>
      <c r="AGI161" s="20"/>
      <c r="AGJ161" s="20"/>
      <c r="AGK161" s="20"/>
      <c r="AGL161" s="20"/>
      <c r="AGM161" s="20"/>
      <c r="AGN161" s="20"/>
      <c r="AGO161" s="20"/>
      <c r="AGP161" s="20"/>
      <c r="AGQ161" s="20"/>
      <c r="AGR161" s="20"/>
      <c r="AGS161" s="20"/>
      <c r="AGT161" s="20"/>
      <c r="AGU161" s="20"/>
      <c r="AGV161" s="20"/>
      <c r="AGW161" s="20"/>
      <c r="AGX161" s="20"/>
      <c r="AGY161" s="20"/>
      <c r="AGZ161" s="20"/>
      <c r="AHA161" s="20"/>
      <c r="AHB161" s="20"/>
      <c r="AHC161" s="20"/>
      <c r="AHD161" s="20"/>
      <c r="AHE161" s="20"/>
      <c r="AHF161" s="20"/>
      <c r="AHG161" s="20"/>
      <c r="AHH161" s="20"/>
      <c r="AHI161" s="20"/>
      <c r="AHJ161" s="20"/>
      <c r="AHK161" s="20"/>
      <c r="AHL161" s="20"/>
      <c r="AHM161" s="20"/>
      <c r="AHN161" s="20"/>
      <c r="AHO161" s="20"/>
      <c r="AHP161" s="20"/>
      <c r="AHQ161" s="20"/>
      <c r="AHR161" s="20"/>
      <c r="AHS161" s="20"/>
      <c r="AHT161" s="20"/>
      <c r="AHU161" s="20"/>
      <c r="AHV161" s="20"/>
      <c r="AHW161" s="20"/>
      <c r="AHX161" s="20"/>
      <c r="AHY161" s="20"/>
      <c r="AHZ161" s="20"/>
      <c r="AIA161" s="20"/>
      <c r="AIB161" s="20"/>
      <c r="AIC161" s="20"/>
      <c r="AID161" s="20"/>
      <c r="AIE161" s="20"/>
      <c r="AIF161" s="20"/>
      <c r="AIG161" s="20"/>
      <c r="AIH161" s="20"/>
      <c r="AII161" s="20"/>
      <c r="AIJ161" s="20"/>
      <c r="AIK161" s="20"/>
      <c r="AIL161" s="20"/>
      <c r="AIM161" s="20"/>
      <c r="AIN161" s="20"/>
      <c r="AIO161" s="20"/>
      <c r="AIP161" s="20"/>
      <c r="AIQ161" s="20"/>
      <c r="AIR161" s="20"/>
      <c r="AIS161" s="20"/>
      <c r="AIT161" s="20"/>
      <c r="AIU161" s="20"/>
      <c r="AIV161" s="20"/>
      <c r="AIW161" s="20"/>
      <c r="AIX161" s="20"/>
      <c r="AIY161" s="20"/>
      <c r="AIZ161" s="20"/>
      <c r="AJA161" s="20"/>
      <c r="AJB161" s="20"/>
      <c r="AJC161" s="20"/>
      <c r="AJD161" s="20"/>
      <c r="AJE161" s="20"/>
      <c r="AJF161" s="20"/>
      <c r="AJG161" s="20"/>
      <c r="AJH161" s="20"/>
      <c r="AJI161" s="20"/>
      <c r="AJJ161" s="20"/>
      <c r="AJK161" s="20"/>
      <c r="AJL161" s="20"/>
      <c r="AJM161" s="20"/>
      <c r="AJN161" s="20"/>
      <c r="AJO161" s="20"/>
      <c r="AJP161" s="20"/>
      <c r="AJQ161" s="20"/>
      <c r="AJR161" s="20"/>
      <c r="AJS161" s="20"/>
      <c r="AJT161" s="20"/>
      <c r="AJU161" s="20"/>
      <c r="AJV161" s="20"/>
      <c r="AJW161" s="20"/>
      <c r="AJX161" s="20"/>
      <c r="AJY161" s="20"/>
      <c r="AJZ161" s="20"/>
      <c r="AKA161" s="20"/>
      <c r="AKB161" s="20"/>
      <c r="AKC161" s="20"/>
      <c r="AKD161" s="20"/>
      <c r="AKE161" s="20"/>
      <c r="AKF161" s="20"/>
      <c r="AKG161" s="20"/>
      <c r="AKH161" s="20"/>
      <c r="AKI161" s="20"/>
      <c r="AKJ161" s="20"/>
      <c r="AKK161" s="20"/>
      <c r="AKL161" s="20"/>
      <c r="AKM161" s="20"/>
      <c r="AKN161" s="20"/>
      <c r="AKO161" s="20"/>
      <c r="AKP161" s="20"/>
      <c r="AKQ161" s="20"/>
      <c r="AKR161" s="20"/>
      <c r="AKS161" s="20"/>
      <c r="AKT161" s="20"/>
      <c r="AKU161" s="20"/>
      <c r="AKV161" s="20"/>
      <c r="AKW161" s="20"/>
      <c r="AKX161" s="20"/>
      <c r="AKY161" s="20"/>
      <c r="AKZ161" s="20"/>
      <c r="ALA161" s="20"/>
      <c r="ALB161" s="20"/>
      <c r="ALC161" s="20"/>
      <c r="ALD161" s="20"/>
      <c r="ALE161" s="20"/>
      <c r="ALF161" s="20"/>
      <c r="ALG161" s="20"/>
      <c r="ALH161" s="20"/>
      <c r="ALI161" s="20"/>
      <c r="ALJ161" s="20"/>
      <c r="ALK161" s="20"/>
      <c r="ALL161" s="20"/>
      <c r="ALM161" s="20"/>
      <c r="ALN161" s="20"/>
      <c r="ALO161" s="20"/>
      <c r="ALP161" s="20"/>
      <c r="ALQ161" s="20"/>
      <c r="ALR161" s="20"/>
      <c r="ALS161" s="20"/>
      <c r="ALT161" s="20"/>
      <c r="ALU161" s="20"/>
      <c r="ALV161" s="20"/>
      <c r="ALW161" s="20"/>
      <c r="ALX161" s="20"/>
      <c r="ALY161" s="20"/>
      <c r="ALZ161" s="20"/>
      <c r="AMA161" s="20"/>
      <c r="AMB161" s="20"/>
      <c r="AMC161" s="20"/>
      <c r="AMD161" s="20"/>
      <c r="AME161" s="20"/>
      <c r="AMF161" s="20"/>
      <c r="AMG161" s="20"/>
      <c r="AMH161" s="20"/>
      <c r="AMI161" s="20"/>
      <c r="AMJ161" s="20"/>
      <c r="AMK161" s="20"/>
    </row>
    <row r="162" spans="1:1025" s="21" customFormat="1" ht="15" customHeight="1">
      <c r="A162" s="127" t="s">
        <v>108</v>
      </c>
      <c r="B162" s="268" t="s">
        <v>195</v>
      </c>
      <c r="C162" s="268"/>
      <c r="D162" s="268"/>
      <c r="E162" s="268"/>
      <c r="F162" s="268"/>
      <c r="G162" s="268"/>
      <c r="I162" s="20"/>
      <c r="J162" s="7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0"/>
      <c r="JT162" s="20"/>
      <c r="JU162" s="20"/>
      <c r="JV162" s="20"/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/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  <c r="LT162" s="20"/>
      <c r="LU162" s="20"/>
      <c r="LV162" s="20"/>
      <c r="LW162" s="20"/>
      <c r="LX162" s="20"/>
      <c r="LY162" s="20"/>
      <c r="LZ162" s="20"/>
      <c r="MA162" s="20"/>
      <c r="MB162" s="20"/>
      <c r="MC162" s="20"/>
      <c r="MD162" s="20"/>
      <c r="ME162" s="20"/>
      <c r="MF162" s="20"/>
      <c r="MG162" s="20"/>
      <c r="MH162" s="20"/>
      <c r="MI162" s="20"/>
      <c r="MJ162" s="20"/>
      <c r="MK162" s="20"/>
      <c r="ML162" s="20"/>
      <c r="MM162" s="20"/>
      <c r="MN162" s="20"/>
      <c r="MO162" s="20"/>
      <c r="MP162" s="20"/>
      <c r="MQ162" s="20"/>
      <c r="MR162" s="20"/>
      <c r="MS162" s="20"/>
      <c r="MT162" s="20"/>
      <c r="MU162" s="20"/>
      <c r="MV162" s="20"/>
      <c r="MW162" s="20"/>
      <c r="MX162" s="20"/>
      <c r="MY162" s="20"/>
      <c r="MZ162" s="20"/>
      <c r="NA162" s="20"/>
      <c r="NB162" s="20"/>
      <c r="NC162" s="20"/>
      <c r="ND162" s="20"/>
      <c r="NE162" s="20"/>
      <c r="NF162" s="20"/>
      <c r="NG162" s="20"/>
      <c r="NH162" s="20"/>
      <c r="NI162" s="20"/>
      <c r="NJ162" s="20"/>
      <c r="NK162" s="20"/>
      <c r="NL162" s="20"/>
      <c r="NM162" s="20"/>
      <c r="NN162" s="20"/>
      <c r="NO162" s="20"/>
      <c r="NP162" s="20"/>
      <c r="NQ162" s="20"/>
      <c r="NR162" s="20"/>
      <c r="NS162" s="20"/>
      <c r="NT162" s="20"/>
      <c r="NU162" s="20"/>
      <c r="NV162" s="20"/>
      <c r="NW162" s="20"/>
      <c r="NX162" s="20"/>
      <c r="NY162" s="20"/>
      <c r="NZ162" s="20"/>
      <c r="OA162" s="20"/>
      <c r="OB162" s="20"/>
      <c r="OC162" s="20"/>
      <c r="OD162" s="20"/>
      <c r="OE162" s="20"/>
      <c r="OF162" s="20"/>
      <c r="OG162" s="20"/>
      <c r="OH162" s="20"/>
      <c r="OI162" s="20"/>
      <c r="OJ162" s="20"/>
      <c r="OK162" s="20"/>
      <c r="OL162" s="20"/>
      <c r="OM162" s="20"/>
      <c r="ON162" s="20"/>
      <c r="OO162" s="20"/>
      <c r="OP162" s="20"/>
      <c r="OQ162" s="20"/>
      <c r="OR162" s="20"/>
      <c r="OS162" s="20"/>
      <c r="OT162" s="20"/>
      <c r="OU162" s="20"/>
      <c r="OV162" s="20"/>
      <c r="OW162" s="20"/>
      <c r="OX162" s="20"/>
      <c r="OY162" s="20"/>
      <c r="OZ162" s="20"/>
      <c r="PA162" s="20"/>
      <c r="PB162" s="20"/>
      <c r="PC162" s="20"/>
      <c r="PD162" s="20"/>
      <c r="PE162" s="20"/>
      <c r="PF162" s="20"/>
      <c r="PG162" s="20"/>
      <c r="PH162" s="20"/>
      <c r="PI162" s="20"/>
      <c r="PJ162" s="20"/>
      <c r="PK162" s="20"/>
      <c r="PL162" s="20"/>
      <c r="PM162" s="20"/>
      <c r="PN162" s="20"/>
      <c r="PO162" s="20"/>
      <c r="PP162" s="20"/>
      <c r="PQ162" s="20"/>
      <c r="PR162" s="20"/>
      <c r="PS162" s="20"/>
      <c r="PT162" s="20"/>
      <c r="PU162" s="20"/>
      <c r="PV162" s="20"/>
      <c r="PW162" s="20"/>
      <c r="PX162" s="20"/>
      <c r="PY162" s="20"/>
      <c r="PZ162" s="20"/>
      <c r="QA162" s="20"/>
      <c r="QB162" s="20"/>
      <c r="QC162" s="20"/>
      <c r="QD162" s="20"/>
      <c r="QE162" s="20"/>
      <c r="QF162" s="20"/>
      <c r="QG162" s="20"/>
      <c r="QH162" s="20"/>
      <c r="QI162" s="20"/>
      <c r="QJ162" s="20"/>
      <c r="QK162" s="20"/>
      <c r="QL162" s="20"/>
      <c r="QM162" s="20"/>
      <c r="QN162" s="20"/>
      <c r="QO162" s="20"/>
      <c r="QP162" s="20"/>
      <c r="QQ162" s="20"/>
      <c r="QR162" s="20"/>
      <c r="QS162" s="20"/>
      <c r="QT162" s="20"/>
      <c r="QU162" s="20"/>
      <c r="QV162" s="20"/>
      <c r="QW162" s="20"/>
      <c r="QX162" s="20"/>
      <c r="QY162" s="20"/>
      <c r="QZ162" s="20"/>
      <c r="RA162" s="20"/>
      <c r="RB162" s="20"/>
      <c r="RC162" s="20"/>
      <c r="RD162" s="20"/>
      <c r="RE162" s="20"/>
      <c r="RF162" s="20"/>
      <c r="RG162" s="20"/>
      <c r="RH162" s="20"/>
      <c r="RI162" s="20"/>
      <c r="RJ162" s="20"/>
      <c r="RK162" s="20"/>
      <c r="RL162" s="20"/>
      <c r="RM162" s="20"/>
      <c r="RN162" s="20"/>
      <c r="RO162" s="20"/>
      <c r="RP162" s="20"/>
      <c r="RQ162" s="20"/>
      <c r="RR162" s="20"/>
      <c r="RS162" s="20"/>
      <c r="RT162" s="20"/>
      <c r="RU162" s="20"/>
      <c r="RV162" s="20"/>
      <c r="RW162" s="20"/>
      <c r="RX162" s="20"/>
      <c r="RY162" s="20"/>
      <c r="RZ162" s="20"/>
      <c r="SA162" s="20"/>
      <c r="SB162" s="20"/>
      <c r="SC162" s="20"/>
      <c r="SD162" s="20"/>
      <c r="SE162" s="20"/>
      <c r="SF162" s="20"/>
      <c r="SG162" s="20"/>
      <c r="SH162" s="20"/>
      <c r="SI162" s="20"/>
      <c r="SJ162" s="20"/>
      <c r="SK162" s="20"/>
      <c r="SL162" s="20"/>
      <c r="SM162" s="20"/>
      <c r="SN162" s="20"/>
      <c r="SO162" s="20"/>
      <c r="SP162" s="20"/>
      <c r="SQ162" s="20"/>
      <c r="SR162" s="20"/>
      <c r="SS162" s="20"/>
      <c r="ST162" s="20"/>
      <c r="SU162" s="20"/>
      <c r="SV162" s="20"/>
      <c r="SW162" s="20"/>
      <c r="SX162" s="20"/>
      <c r="SY162" s="20"/>
      <c r="SZ162" s="20"/>
      <c r="TA162" s="20"/>
      <c r="TB162" s="20"/>
      <c r="TC162" s="20"/>
      <c r="TD162" s="20"/>
      <c r="TE162" s="20"/>
      <c r="TF162" s="20"/>
      <c r="TG162" s="20"/>
      <c r="TH162" s="20"/>
      <c r="TI162" s="20"/>
      <c r="TJ162" s="20"/>
      <c r="TK162" s="20"/>
      <c r="TL162" s="20"/>
      <c r="TM162" s="20"/>
      <c r="TN162" s="20"/>
      <c r="TO162" s="20"/>
      <c r="TP162" s="20"/>
      <c r="TQ162" s="20"/>
      <c r="TR162" s="20"/>
      <c r="TS162" s="20"/>
      <c r="TT162" s="20"/>
      <c r="TU162" s="20"/>
      <c r="TV162" s="20"/>
      <c r="TW162" s="20"/>
      <c r="TX162" s="20"/>
      <c r="TY162" s="20"/>
      <c r="TZ162" s="20"/>
      <c r="UA162" s="20"/>
      <c r="UB162" s="20"/>
      <c r="UC162" s="20"/>
      <c r="UD162" s="20"/>
      <c r="UE162" s="20"/>
      <c r="UF162" s="20"/>
      <c r="UG162" s="20"/>
      <c r="UH162" s="20"/>
      <c r="UI162" s="20"/>
      <c r="UJ162" s="20"/>
      <c r="UK162" s="20"/>
      <c r="UL162" s="20"/>
      <c r="UM162" s="20"/>
      <c r="UN162" s="20"/>
      <c r="UO162" s="20"/>
      <c r="UP162" s="20"/>
      <c r="UQ162" s="20"/>
      <c r="UR162" s="20"/>
      <c r="US162" s="20"/>
      <c r="UT162" s="20"/>
      <c r="UU162" s="20"/>
      <c r="UV162" s="20"/>
      <c r="UW162" s="20"/>
      <c r="UX162" s="20"/>
      <c r="UY162" s="20"/>
      <c r="UZ162" s="20"/>
      <c r="VA162" s="20"/>
      <c r="VB162" s="20"/>
      <c r="VC162" s="20"/>
      <c r="VD162" s="20"/>
      <c r="VE162" s="20"/>
      <c r="VF162" s="20"/>
      <c r="VG162" s="20"/>
      <c r="VH162" s="20"/>
      <c r="VI162" s="20"/>
      <c r="VJ162" s="20"/>
      <c r="VK162" s="20"/>
      <c r="VL162" s="20"/>
      <c r="VM162" s="20"/>
      <c r="VN162" s="20"/>
      <c r="VO162" s="20"/>
      <c r="VP162" s="20"/>
      <c r="VQ162" s="20"/>
      <c r="VR162" s="20"/>
      <c r="VS162" s="20"/>
      <c r="VT162" s="20"/>
      <c r="VU162" s="20"/>
      <c r="VV162" s="20"/>
      <c r="VW162" s="20"/>
      <c r="VX162" s="20"/>
      <c r="VY162" s="20"/>
      <c r="VZ162" s="20"/>
      <c r="WA162" s="20"/>
      <c r="WB162" s="20"/>
      <c r="WC162" s="20"/>
      <c r="WD162" s="20"/>
      <c r="WE162" s="20"/>
      <c r="WF162" s="20"/>
      <c r="WG162" s="20"/>
      <c r="WH162" s="20"/>
      <c r="WI162" s="20"/>
      <c r="WJ162" s="20"/>
      <c r="WK162" s="20"/>
      <c r="WL162" s="20"/>
      <c r="WM162" s="20"/>
      <c r="WN162" s="20"/>
      <c r="WO162" s="20"/>
      <c r="WP162" s="20"/>
      <c r="WQ162" s="20"/>
      <c r="WR162" s="20"/>
      <c r="WS162" s="20"/>
      <c r="WT162" s="20"/>
      <c r="WU162" s="20"/>
      <c r="WV162" s="20"/>
      <c r="WW162" s="20"/>
      <c r="WX162" s="20"/>
      <c r="WY162" s="20"/>
      <c r="WZ162" s="20"/>
      <c r="XA162" s="20"/>
      <c r="XB162" s="20"/>
      <c r="XC162" s="20"/>
      <c r="XD162" s="20"/>
      <c r="XE162" s="20"/>
      <c r="XF162" s="20"/>
      <c r="XG162" s="20"/>
      <c r="XH162" s="20"/>
      <c r="XI162" s="20"/>
      <c r="XJ162" s="20"/>
      <c r="XK162" s="20"/>
      <c r="XL162" s="20"/>
      <c r="XM162" s="20"/>
      <c r="XN162" s="20"/>
      <c r="XO162" s="20"/>
      <c r="XP162" s="20"/>
      <c r="XQ162" s="20"/>
      <c r="XR162" s="20"/>
      <c r="XS162" s="20"/>
      <c r="XT162" s="20"/>
      <c r="XU162" s="20"/>
      <c r="XV162" s="20"/>
      <c r="XW162" s="20"/>
      <c r="XX162" s="20"/>
      <c r="XY162" s="20"/>
      <c r="XZ162" s="20"/>
      <c r="YA162" s="20"/>
      <c r="YB162" s="20"/>
      <c r="YC162" s="20"/>
      <c r="YD162" s="20"/>
      <c r="YE162" s="20"/>
      <c r="YF162" s="20"/>
      <c r="YG162" s="20"/>
      <c r="YH162" s="20"/>
      <c r="YI162" s="20"/>
      <c r="YJ162" s="20"/>
      <c r="YK162" s="20"/>
      <c r="YL162" s="20"/>
      <c r="YM162" s="20"/>
      <c r="YN162" s="20"/>
      <c r="YO162" s="20"/>
      <c r="YP162" s="20"/>
      <c r="YQ162" s="20"/>
      <c r="YR162" s="20"/>
      <c r="YS162" s="20"/>
      <c r="YT162" s="20"/>
      <c r="YU162" s="20"/>
      <c r="YV162" s="20"/>
      <c r="YW162" s="20"/>
      <c r="YX162" s="20"/>
      <c r="YY162" s="20"/>
      <c r="YZ162" s="20"/>
      <c r="ZA162" s="20"/>
      <c r="ZB162" s="20"/>
      <c r="ZC162" s="20"/>
      <c r="ZD162" s="20"/>
      <c r="ZE162" s="20"/>
      <c r="ZF162" s="20"/>
      <c r="ZG162" s="20"/>
      <c r="ZH162" s="20"/>
      <c r="ZI162" s="20"/>
      <c r="ZJ162" s="20"/>
      <c r="ZK162" s="20"/>
      <c r="ZL162" s="20"/>
      <c r="ZM162" s="20"/>
      <c r="ZN162" s="20"/>
      <c r="ZO162" s="20"/>
      <c r="ZP162" s="20"/>
      <c r="ZQ162" s="20"/>
      <c r="ZR162" s="20"/>
      <c r="ZS162" s="20"/>
      <c r="ZT162" s="20"/>
      <c r="ZU162" s="20"/>
      <c r="ZV162" s="20"/>
      <c r="ZW162" s="20"/>
      <c r="ZX162" s="20"/>
      <c r="ZY162" s="20"/>
      <c r="ZZ162" s="20"/>
      <c r="AAA162" s="20"/>
      <c r="AAB162" s="20"/>
      <c r="AAC162" s="20"/>
      <c r="AAD162" s="20"/>
      <c r="AAE162" s="20"/>
      <c r="AAF162" s="20"/>
      <c r="AAG162" s="20"/>
      <c r="AAH162" s="20"/>
      <c r="AAI162" s="20"/>
      <c r="AAJ162" s="20"/>
      <c r="AAK162" s="20"/>
      <c r="AAL162" s="20"/>
      <c r="AAM162" s="20"/>
      <c r="AAN162" s="20"/>
      <c r="AAO162" s="20"/>
      <c r="AAP162" s="20"/>
      <c r="AAQ162" s="20"/>
      <c r="AAR162" s="20"/>
      <c r="AAS162" s="20"/>
      <c r="AAT162" s="20"/>
      <c r="AAU162" s="20"/>
      <c r="AAV162" s="20"/>
      <c r="AAW162" s="20"/>
      <c r="AAX162" s="20"/>
      <c r="AAY162" s="20"/>
      <c r="AAZ162" s="20"/>
      <c r="ABA162" s="20"/>
      <c r="ABB162" s="20"/>
      <c r="ABC162" s="20"/>
      <c r="ABD162" s="20"/>
      <c r="ABE162" s="20"/>
      <c r="ABF162" s="20"/>
      <c r="ABG162" s="20"/>
      <c r="ABH162" s="20"/>
      <c r="ABI162" s="20"/>
      <c r="ABJ162" s="20"/>
      <c r="ABK162" s="20"/>
      <c r="ABL162" s="20"/>
      <c r="ABM162" s="20"/>
      <c r="ABN162" s="20"/>
      <c r="ABO162" s="20"/>
      <c r="ABP162" s="20"/>
      <c r="ABQ162" s="20"/>
      <c r="ABR162" s="20"/>
      <c r="ABS162" s="20"/>
      <c r="ABT162" s="20"/>
      <c r="ABU162" s="20"/>
      <c r="ABV162" s="20"/>
      <c r="ABW162" s="20"/>
      <c r="ABX162" s="20"/>
      <c r="ABY162" s="20"/>
      <c r="ABZ162" s="20"/>
      <c r="ACA162" s="20"/>
      <c r="ACB162" s="20"/>
      <c r="ACC162" s="20"/>
      <c r="ACD162" s="20"/>
      <c r="ACE162" s="20"/>
      <c r="ACF162" s="20"/>
      <c r="ACG162" s="20"/>
      <c r="ACH162" s="20"/>
      <c r="ACI162" s="20"/>
      <c r="ACJ162" s="20"/>
      <c r="ACK162" s="20"/>
      <c r="ACL162" s="20"/>
      <c r="ACM162" s="20"/>
      <c r="ACN162" s="20"/>
      <c r="ACO162" s="20"/>
      <c r="ACP162" s="20"/>
      <c r="ACQ162" s="20"/>
      <c r="ACR162" s="20"/>
      <c r="ACS162" s="20"/>
      <c r="ACT162" s="20"/>
      <c r="ACU162" s="20"/>
      <c r="ACV162" s="20"/>
      <c r="ACW162" s="20"/>
      <c r="ACX162" s="20"/>
      <c r="ACY162" s="20"/>
      <c r="ACZ162" s="20"/>
      <c r="ADA162" s="20"/>
      <c r="ADB162" s="20"/>
      <c r="ADC162" s="20"/>
      <c r="ADD162" s="20"/>
      <c r="ADE162" s="20"/>
      <c r="ADF162" s="20"/>
      <c r="ADG162" s="20"/>
      <c r="ADH162" s="20"/>
      <c r="ADI162" s="20"/>
      <c r="ADJ162" s="20"/>
      <c r="ADK162" s="20"/>
      <c r="ADL162" s="20"/>
      <c r="ADM162" s="20"/>
      <c r="ADN162" s="20"/>
      <c r="ADO162" s="20"/>
      <c r="ADP162" s="20"/>
      <c r="ADQ162" s="20"/>
      <c r="ADR162" s="20"/>
      <c r="ADS162" s="20"/>
      <c r="ADT162" s="20"/>
      <c r="ADU162" s="20"/>
      <c r="ADV162" s="20"/>
      <c r="ADW162" s="20"/>
      <c r="ADX162" s="20"/>
      <c r="ADY162" s="20"/>
      <c r="ADZ162" s="20"/>
      <c r="AEA162" s="20"/>
      <c r="AEB162" s="20"/>
      <c r="AEC162" s="20"/>
      <c r="AED162" s="20"/>
      <c r="AEE162" s="20"/>
      <c r="AEF162" s="20"/>
      <c r="AEG162" s="20"/>
      <c r="AEH162" s="20"/>
      <c r="AEI162" s="20"/>
      <c r="AEJ162" s="20"/>
      <c r="AEK162" s="20"/>
      <c r="AEL162" s="20"/>
      <c r="AEM162" s="20"/>
      <c r="AEN162" s="20"/>
      <c r="AEO162" s="20"/>
      <c r="AEP162" s="20"/>
      <c r="AEQ162" s="20"/>
      <c r="AER162" s="20"/>
      <c r="AES162" s="20"/>
      <c r="AET162" s="20"/>
      <c r="AEU162" s="20"/>
      <c r="AEV162" s="20"/>
      <c r="AEW162" s="20"/>
      <c r="AEX162" s="20"/>
      <c r="AEY162" s="20"/>
      <c r="AEZ162" s="20"/>
      <c r="AFA162" s="20"/>
      <c r="AFB162" s="20"/>
      <c r="AFC162" s="20"/>
      <c r="AFD162" s="20"/>
      <c r="AFE162" s="20"/>
      <c r="AFF162" s="20"/>
      <c r="AFG162" s="20"/>
      <c r="AFH162" s="20"/>
      <c r="AFI162" s="20"/>
      <c r="AFJ162" s="20"/>
      <c r="AFK162" s="20"/>
      <c r="AFL162" s="20"/>
      <c r="AFM162" s="20"/>
      <c r="AFN162" s="20"/>
      <c r="AFO162" s="20"/>
      <c r="AFP162" s="20"/>
      <c r="AFQ162" s="20"/>
      <c r="AFR162" s="20"/>
      <c r="AFS162" s="20"/>
      <c r="AFT162" s="20"/>
      <c r="AFU162" s="20"/>
      <c r="AFV162" s="20"/>
      <c r="AFW162" s="20"/>
      <c r="AFX162" s="20"/>
      <c r="AFY162" s="20"/>
      <c r="AFZ162" s="20"/>
      <c r="AGA162" s="20"/>
      <c r="AGB162" s="20"/>
      <c r="AGC162" s="20"/>
      <c r="AGD162" s="20"/>
      <c r="AGE162" s="20"/>
      <c r="AGF162" s="20"/>
      <c r="AGG162" s="20"/>
      <c r="AGH162" s="20"/>
      <c r="AGI162" s="20"/>
      <c r="AGJ162" s="20"/>
      <c r="AGK162" s="20"/>
      <c r="AGL162" s="20"/>
      <c r="AGM162" s="20"/>
      <c r="AGN162" s="20"/>
      <c r="AGO162" s="20"/>
      <c r="AGP162" s="20"/>
      <c r="AGQ162" s="20"/>
      <c r="AGR162" s="20"/>
      <c r="AGS162" s="20"/>
      <c r="AGT162" s="20"/>
      <c r="AGU162" s="20"/>
      <c r="AGV162" s="20"/>
      <c r="AGW162" s="20"/>
      <c r="AGX162" s="20"/>
      <c r="AGY162" s="20"/>
      <c r="AGZ162" s="20"/>
      <c r="AHA162" s="20"/>
      <c r="AHB162" s="20"/>
      <c r="AHC162" s="20"/>
      <c r="AHD162" s="20"/>
      <c r="AHE162" s="20"/>
      <c r="AHF162" s="20"/>
      <c r="AHG162" s="20"/>
      <c r="AHH162" s="20"/>
      <c r="AHI162" s="20"/>
      <c r="AHJ162" s="20"/>
      <c r="AHK162" s="20"/>
      <c r="AHL162" s="20"/>
      <c r="AHM162" s="20"/>
      <c r="AHN162" s="20"/>
      <c r="AHO162" s="20"/>
      <c r="AHP162" s="20"/>
      <c r="AHQ162" s="20"/>
      <c r="AHR162" s="20"/>
      <c r="AHS162" s="20"/>
      <c r="AHT162" s="20"/>
      <c r="AHU162" s="20"/>
      <c r="AHV162" s="20"/>
      <c r="AHW162" s="20"/>
      <c r="AHX162" s="20"/>
      <c r="AHY162" s="20"/>
      <c r="AHZ162" s="20"/>
      <c r="AIA162" s="20"/>
      <c r="AIB162" s="20"/>
      <c r="AIC162" s="20"/>
      <c r="AID162" s="20"/>
      <c r="AIE162" s="20"/>
      <c r="AIF162" s="20"/>
      <c r="AIG162" s="20"/>
      <c r="AIH162" s="20"/>
      <c r="AII162" s="20"/>
      <c r="AIJ162" s="20"/>
      <c r="AIK162" s="20"/>
      <c r="AIL162" s="20"/>
      <c r="AIM162" s="20"/>
      <c r="AIN162" s="20"/>
      <c r="AIO162" s="20"/>
      <c r="AIP162" s="20"/>
      <c r="AIQ162" s="20"/>
      <c r="AIR162" s="20"/>
      <c r="AIS162" s="20"/>
      <c r="AIT162" s="20"/>
      <c r="AIU162" s="20"/>
      <c r="AIV162" s="20"/>
      <c r="AIW162" s="20"/>
      <c r="AIX162" s="20"/>
      <c r="AIY162" s="20"/>
      <c r="AIZ162" s="20"/>
      <c r="AJA162" s="20"/>
      <c r="AJB162" s="20"/>
      <c r="AJC162" s="20"/>
      <c r="AJD162" s="20"/>
      <c r="AJE162" s="20"/>
      <c r="AJF162" s="20"/>
      <c r="AJG162" s="20"/>
      <c r="AJH162" s="20"/>
      <c r="AJI162" s="20"/>
      <c r="AJJ162" s="20"/>
      <c r="AJK162" s="20"/>
      <c r="AJL162" s="20"/>
      <c r="AJM162" s="20"/>
      <c r="AJN162" s="20"/>
      <c r="AJO162" s="20"/>
      <c r="AJP162" s="20"/>
      <c r="AJQ162" s="20"/>
      <c r="AJR162" s="20"/>
      <c r="AJS162" s="20"/>
      <c r="AJT162" s="20"/>
      <c r="AJU162" s="20"/>
      <c r="AJV162" s="20"/>
      <c r="AJW162" s="20"/>
      <c r="AJX162" s="20"/>
      <c r="AJY162" s="20"/>
      <c r="AJZ162" s="20"/>
      <c r="AKA162" s="20"/>
      <c r="AKB162" s="20"/>
      <c r="AKC162" s="20"/>
      <c r="AKD162" s="20"/>
      <c r="AKE162" s="20"/>
      <c r="AKF162" s="20"/>
      <c r="AKG162" s="20"/>
      <c r="AKH162" s="20"/>
      <c r="AKI162" s="20"/>
      <c r="AKJ162" s="20"/>
      <c r="AKK162" s="20"/>
      <c r="AKL162" s="20"/>
      <c r="AKM162" s="20"/>
      <c r="AKN162" s="20"/>
      <c r="AKO162" s="20"/>
      <c r="AKP162" s="20"/>
      <c r="AKQ162" s="20"/>
      <c r="AKR162" s="20"/>
      <c r="AKS162" s="20"/>
      <c r="AKT162" s="20"/>
      <c r="AKU162" s="20"/>
      <c r="AKV162" s="20"/>
      <c r="AKW162" s="20"/>
      <c r="AKX162" s="20"/>
      <c r="AKY162" s="20"/>
      <c r="AKZ162" s="20"/>
      <c r="ALA162" s="20"/>
      <c r="ALB162" s="20"/>
      <c r="ALC162" s="20"/>
      <c r="ALD162" s="20"/>
      <c r="ALE162" s="20"/>
      <c r="ALF162" s="20"/>
      <c r="ALG162" s="20"/>
      <c r="ALH162" s="20"/>
      <c r="ALI162" s="20"/>
      <c r="ALJ162" s="20"/>
      <c r="ALK162" s="20"/>
      <c r="ALL162" s="20"/>
      <c r="ALM162" s="20"/>
      <c r="ALN162" s="20"/>
      <c r="ALO162" s="20"/>
      <c r="ALP162" s="20"/>
      <c r="ALQ162" s="20"/>
      <c r="ALR162" s="20"/>
      <c r="ALS162" s="20"/>
      <c r="ALT162" s="20"/>
      <c r="ALU162" s="20"/>
      <c r="ALV162" s="20"/>
      <c r="ALW162" s="20"/>
      <c r="ALX162" s="20"/>
      <c r="ALY162" s="20"/>
      <c r="ALZ162" s="20"/>
      <c r="AMA162" s="20"/>
      <c r="AMB162" s="20"/>
      <c r="AMC162" s="20"/>
      <c r="AMD162" s="20"/>
      <c r="AME162" s="20"/>
      <c r="AMF162" s="20"/>
      <c r="AMG162" s="20"/>
      <c r="AMH162" s="20"/>
      <c r="AMI162" s="20"/>
      <c r="AMJ162" s="20"/>
      <c r="AMK162" s="20"/>
    </row>
    <row r="163" spans="1:1025" s="21" customFormat="1" ht="15">
      <c r="A163" s="269" t="s">
        <v>194</v>
      </c>
      <c r="B163" s="270" t="s">
        <v>196</v>
      </c>
      <c r="C163" s="271" t="s">
        <v>197</v>
      </c>
      <c r="D163" s="271"/>
      <c r="E163" s="236"/>
      <c r="F163" s="237"/>
      <c r="G163" s="238"/>
      <c r="I163" s="20"/>
      <c r="J163" s="7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/>
      <c r="JT163" s="20"/>
      <c r="JU163" s="20"/>
      <c r="JV163" s="20"/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  <c r="LT163" s="20"/>
      <c r="LU163" s="20"/>
      <c r="LV163" s="20"/>
      <c r="LW163" s="20"/>
      <c r="LX163" s="20"/>
      <c r="LY163" s="20"/>
      <c r="LZ163" s="20"/>
      <c r="MA163" s="20"/>
      <c r="MB163" s="20"/>
      <c r="MC163" s="20"/>
      <c r="MD163" s="20"/>
      <c r="ME163" s="20"/>
      <c r="MF163" s="20"/>
      <c r="MG163" s="20"/>
      <c r="MH163" s="20"/>
      <c r="MI163" s="20"/>
      <c r="MJ163" s="20"/>
      <c r="MK163" s="20"/>
      <c r="ML163" s="20"/>
      <c r="MM163" s="20"/>
      <c r="MN163" s="20"/>
      <c r="MO163" s="20"/>
      <c r="MP163" s="20"/>
      <c r="MQ163" s="20"/>
      <c r="MR163" s="20"/>
      <c r="MS163" s="20"/>
      <c r="MT163" s="20"/>
      <c r="MU163" s="20"/>
      <c r="MV163" s="20"/>
      <c r="MW163" s="20"/>
      <c r="MX163" s="20"/>
      <c r="MY163" s="20"/>
      <c r="MZ163" s="20"/>
      <c r="NA163" s="20"/>
      <c r="NB163" s="20"/>
      <c r="NC163" s="20"/>
      <c r="ND163" s="20"/>
      <c r="NE163" s="20"/>
      <c r="NF163" s="20"/>
      <c r="NG163" s="20"/>
      <c r="NH163" s="20"/>
      <c r="NI163" s="20"/>
      <c r="NJ163" s="20"/>
      <c r="NK163" s="20"/>
      <c r="NL163" s="20"/>
      <c r="NM163" s="20"/>
      <c r="NN163" s="20"/>
      <c r="NO163" s="20"/>
      <c r="NP163" s="20"/>
      <c r="NQ163" s="20"/>
      <c r="NR163" s="20"/>
      <c r="NS163" s="20"/>
      <c r="NT163" s="20"/>
      <c r="NU163" s="20"/>
      <c r="NV163" s="20"/>
      <c r="NW163" s="20"/>
      <c r="NX163" s="20"/>
      <c r="NY163" s="20"/>
      <c r="NZ163" s="20"/>
      <c r="OA163" s="20"/>
      <c r="OB163" s="20"/>
      <c r="OC163" s="20"/>
      <c r="OD163" s="20"/>
      <c r="OE163" s="20"/>
      <c r="OF163" s="20"/>
      <c r="OG163" s="20"/>
      <c r="OH163" s="20"/>
      <c r="OI163" s="20"/>
      <c r="OJ163" s="20"/>
      <c r="OK163" s="20"/>
      <c r="OL163" s="20"/>
      <c r="OM163" s="20"/>
      <c r="ON163" s="20"/>
      <c r="OO163" s="20"/>
      <c r="OP163" s="20"/>
      <c r="OQ163" s="20"/>
      <c r="OR163" s="20"/>
      <c r="OS163" s="20"/>
      <c r="OT163" s="20"/>
      <c r="OU163" s="20"/>
      <c r="OV163" s="20"/>
      <c r="OW163" s="20"/>
      <c r="OX163" s="20"/>
      <c r="OY163" s="20"/>
      <c r="OZ163" s="20"/>
      <c r="PA163" s="20"/>
      <c r="PB163" s="20"/>
      <c r="PC163" s="20"/>
      <c r="PD163" s="20"/>
      <c r="PE163" s="20"/>
      <c r="PF163" s="20"/>
      <c r="PG163" s="20"/>
      <c r="PH163" s="20"/>
      <c r="PI163" s="20"/>
      <c r="PJ163" s="20"/>
      <c r="PK163" s="20"/>
      <c r="PL163" s="20"/>
      <c r="PM163" s="20"/>
      <c r="PN163" s="20"/>
      <c r="PO163" s="20"/>
      <c r="PP163" s="20"/>
      <c r="PQ163" s="20"/>
      <c r="PR163" s="20"/>
      <c r="PS163" s="20"/>
      <c r="PT163" s="20"/>
      <c r="PU163" s="20"/>
      <c r="PV163" s="20"/>
      <c r="PW163" s="20"/>
      <c r="PX163" s="20"/>
      <c r="PY163" s="20"/>
      <c r="PZ163" s="20"/>
      <c r="QA163" s="20"/>
      <c r="QB163" s="20"/>
      <c r="QC163" s="20"/>
      <c r="QD163" s="20"/>
      <c r="QE163" s="20"/>
      <c r="QF163" s="20"/>
      <c r="QG163" s="20"/>
      <c r="QH163" s="20"/>
      <c r="QI163" s="20"/>
      <c r="QJ163" s="20"/>
      <c r="QK163" s="20"/>
      <c r="QL163" s="20"/>
      <c r="QM163" s="20"/>
      <c r="QN163" s="20"/>
      <c r="QO163" s="20"/>
      <c r="QP163" s="20"/>
      <c r="QQ163" s="20"/>
      <c r="QR163" s="20"/>
      <c r="QS163" s="20"/>
      <c r="QT163" s="20"/>
      <c r="QU163" s="20"/>
      <c r="QV163" s="20"/>
      <c r="QW163" s="20"/>
      <c r="QX163" s="20"/>
      <c r="QY163" s="20"/>
      <c r="QZ163" s="20"/>
      <c r="RA163" s="20"/>
      <c r="RB163" s="20"/>
      <c r="RC163" s="20"/>
      <c r="RD163" s="20"/>
      <c r="RE163" s="20"/>
      <c r="RF163" s="20"/>
      <c r="RG163" s="20"/>
      <c r="RH163" s="20"/>
      <c r="RI163" s="20"/>
      <c r="RJ163" s="20"/>
      <c r="RK163" s="20"/>
      <c r="RL163" s="20"/>
      <c r="RM163" s="20"/>
      <c r="RN163" s="20"/>
      <c r="RO163" s="20"/>
      <c r="RP163" s="20"/>
      <c r="RQ163" s="20"/>
      <c r="RR163" s="20"/>
      <c r="RS163" s="20"/>
      <c r="RT163" s="20"/>
      <c r="RU163" s="20"/>
      <c r="RV163" s="20"/>
      <c r="RW163" s="20"/>
      <c r="RX163" s="20"/>
      <c r="RY163" s="20"/>
      <c r="RZ163" s="20"/>
      <c r="SA163" s="20"/>
      <c r="SB163" s="20"/>
      <c r="SC163" s="20"/>
      <c r="SD163" s="20"/>
      <c r="SE163" s="20"/>
      <c r="SF163" s="20"/>
      <c r="SG163" s="20"/>
      <c r="SH163" s="20"/>
      <c r="SI163" s="20"/>
      <c r="SJ163" s="20"/>
      <c r="SK163" s="20"/>
      <c r="SL163" s="20"/>
      <c r="SM163" s="20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  <c r="TL163" s="20"/>
      <c r="TM163" s="20"/>
      <c r="TN163" s="20"/>
      <c r="TO163" s="20"/>
      <c r="TP163" s="20"/>
      <c r="TQ163" s="20"/>
      <c r="TR163" s="20"/>
      <c r="TS163" s="20"/>
      <c r="TT163" s="20"/>
      <c r="TU163" s="20"/>
      <c r="TV163" s="20"/>
      <c r="TW163" s="20"/>
      <c r="TX163" s="20"/>
      <c r="TY163" s="20"/>
      <c r="TZ163" s="20"/>
      <c r="UA163" s="20"/>
      <c r="UB163" s="20"/>
      <c r="UC163" s="20"/>
      <c r="UD163" s="20"/>
      <c r="UE163" s="20"/>
      <c r="UF163" s="20"/>
      <c r="UG163" s="20"/>
      <c r="UH163" s="20"/>
      <c r="UI163" s="20"/>
      <c r="UJ163" s="20"/>
      <c r="UK163" s="20"/>
      <c r="UL163" s="20"/>
      <c r="UM163" s="20"/>
      <c r="UN163" s="20"/>
      <c r="UO163" s="20"/>
      <c r="UP163" s="20"/>
      <c r="UQ163" s="20"/>
      <c r="UR163" s="20"/>
      <c r="US163" s="20"/>
      <c r="UT163" s="20"/>
      <c r="UU163" s="20"/>
      <c r="UV163" s="20"/>
      <c r="UW163" s="20"/>
      <c r="UX163" s="20"/>
      <c r="UY163" s="20"/>
      <c r="UZ163" s="20"/>
      <c r="VA163" s="20"/>
      <c r="VB163" s="20"/>
      <c r="VC163" s="20"/>
      <c r="VD163" s="20"/>
      <c r="VE163" s="20"/>
      <c r="VF163" s="20"/>
      <c r="VG163" s="20"/>
      <c r="VH163" s="20"/>
      <c r="VI163" s="20"/>
      <c r="VJ163" s="20"/>
      <c r="VK163" s="20"/>
      <c r="VL163" s="20"/>
      <c r="VM163" s="20"/>
      <c r="VN163" s="20"/>
      <c r="VO163" s="20"/>
      <c r="VP163" s="20"/>
      <c r="VQ163" s="20"/>
      <c r="VR163" s="20"/>
      <c r="VS163" s="20"/>
      <c r="VT163" s="20"/>
      <c r="VU163" s="20"/>
      <c r="VV163" s="20"/>
      <c r="VW163" s="20"/>
      <c r="VX163" s="20"/>
      <c r="VY163" s="20"/>
      <c r="VZ163" s="20"/>
      <c r="WA163" s="20"/>
      <c r="WB163" s="20"/>
      <c r="WC163" s="20"/>
      <c r="WD163" s="20"/>
      <c r="WE163" s="20"/>
      <c r="WF163" s="20"/>
      <c r="WG163" s="20"/>
      <c r="WH163" s="20"/>
      <c r="WI163" s="20"/>
      <c r="WJ163" s="20"/>
      <c r="WK163" s="20"/>
      <c r="WL163" s="20"/>
      <c r="WM163" s="20"/>
      <c r="WN163" s="20"/>
      <c r="WO163" s="20"/>
      <c r="WP163" s="20"/>
      <c r="WQ163" s="20"/>
      <c r="WR163" s="20"/>
      <c r="WS163" s="20"/>
      <c r="WT163" s="20"/>
      <c r="WU163" s="20"/>
      <c r="WV163" s="20"/>
      <c r="WW163" s="20"/>
      <c r="WX163" s="20"/>
      <c r="WY163" s="20"/>
      <c r="WZ163" s="20"/>
      <c r="XA163" s="20"/>
      <c r="XB163" s="20"/>
      <c r="XC163" s="20"/>
      <c r="XD163" s="20"/>
      <c r="XE163" s="20"/>
      <c r="XF163" s="20"/>
      <c r="XG163" s="20"/>
      <c r="XH163" s="20"/>
      <c r="XI163" s="20"/>
      <c r="XJ163" s="20"/>
      <c r="XK163" s="20"/>
      <c r="XL163" s="20"/>
      <c r="XM163" s="20"/>
      <c r="XN163" s="20"/>
      <c r="XO163" s="20"/>
      <c r="XP163" s="20"/>
      <c r="XQ163" s="20"/>
      <c r="XR163" s="20"/>
      <c r="XS163" s="20"/>
      <c r="XT163" s="20"/>
      <c r="XU163" s="20"/>
      <c r="XV163" s="20"/>
      <c r="XW163" s="20"/>
      <c r="XX163" s="20"/>
      <c r="XY163" s="20"/>
      <c r="XZ163" s="20"/>
      <c r="YA163" s="20"/>
      <c r="YB163" s="20"/>
      <c r="YC163" s="20"/>
      <c r="YD163" s="20"/>
      <c r="YE163" s="20"/>
      <c r="YF163" s="20"/>
      <c r="YG163" s="20"/>
      <c r="YH163" s="20"/>
      <c r="YI163" s="20"/>
      <c r="YJ163" s="20"/>
      <c r="YK163" s="20"/>
      <c r="YL163" s="20"/>
      <c r="YM163" s="20"/>
      <c r="YN163" s="20"/>
      <c r="YO163" s="20"/>
      <c r="YP163" s="20"/>
      <c r="YQ163" s="20"/>
      <c r="YR163" s="20"/>
      <c r="YS163" s="20"/>
      <c r="YT163" s="20"/>
      <c r="YU163" s="20"/>
      <c r="YV163" s="20"/>
      <c r="YW163" s="20"/>
      <c r="YX163" s="20"/>
      <c r="YY163" s="20"/>
      <c r="YZ163" s="20"/>
      <c r="ZA163" s="20"/>
      <c r="ZB163" s="20"/>
      <c r="ZC163" s="20"/>
      <c r="ZD163" s="20"/>
      <c r="ZE163" s="20"/>
      <c r="ZF163" s="20"/>
      <c r="ZG163" s="20"/>
      <c r="ZH163" s="20"/>
      <c r="ZI163" s="20"/>
      <c r="ZJ163" s="20"/>
      <c r="ZK163" s="20"/>
      <c r="ZL163" s="20"/>
      <c r="ZM163" s="20"/>
      <c r="ZN163" s="20"/>
      <c r="ZO163" s="20"/>
      <c r="ZP163" s="20"/>
      <c r="ZQ163" s="20"/>
      <c r="ZR163" s="20"/>
      <c r="ZS163" s="20"/>
      <c r="ZT163" s="20"/>
      <c r="ZU163" s="20"/>
      <c r="ZV163" s="20"/>
      <c r="ZW163" s="20"/>
      <c r="ZX163" s="20"/>
      <c r="ZY163" s="20"/>
      <c r="ZZ163" s="20"/>
      <c r="AAA163" s="20"/>
      <c r="AAB163" s="20"/>
      <c r="AAC163" s="20"/>
      <c r="AAD163" s="20"/>
      <c r="AAE163" s="20"/>
      <c r="AAF163" s="20"/>
      <c r="AAG163" s="20"/>
      <c r="AAH163" s="20"/>
      <c r="AAI163" s="20"/>
      <c r="AAJ163" s="20"/>
      <c r="AAK163" s="20"/>
      <c r="AAL163" s="20"/>
      <c r="AAM163" s="20"/>
      <c r="AAN163" s="20"/>
      <c r="AAO163" s="20"/>
      <c r="AAP163" s="20"/>
      <c r="AAQ163" s="20"/>
      <c r="AAR163" s="20"/>
      <c r="AAS163" s="20"/>
      <c r="AAT163" s="20"/>
      <c r="AAU163" s="20"/>
      <c r="AAV163" s="20"/>
      <c r="AAW163" s="20"/>
      <c r="AAX163" s="20"/>
      <c r="AAY163" s="20"/>
      <c r="AAZ163" s="20"/>
      <c r="ABA163" s="20"/>
      <c r="ABB163" s="20"/>
      <c r="ABC163" s="20"/>
      <c r="ABD163" s="20"/>
      <c r="ABE163" s="20"/>
      <c r="ABF163" s="20"/>
      <c r="ABG163" s="20"/>
      <c r="ABH163" s="20"/>
      <c r="ABI163" s="20"/>
      <c r="ABJ163" s="20"/>
      <c r="ABK163" s="20"/>
      <c r="ABL163" s="20"/>
      <c r="ABM163" s="20"/>
      <c r="ABN163" s="20"/>
      <c r="ABO163" s="20"/>
      <c r="ABP163" s="20"/>
      <c r="ABQ163" s="20"/>
      <c r="ABR163" s="20"/>
      <c r="ABS163" s="20"/>
      <c r="ABT163" s="20"/>
      <c r="ABU163" s="20"/>
      <c r="ABV163" s="20"/>
      <c r="ABW163" s="20"/>
      <c r="ABX163" s="20"/>
      <c r="ABY163" s="20"/>
      <c r="ABZ163" s="20"/>
      <c r="ACA163" s="20"/>
      <c r="ACB163" s="20"/>
      <c r="ACC163" s="20"/>
      <c r="ACD163" s="20"/>
      <c r="ACE163" s="20"/>
      <c r="ACF163" s="20"/>
      <c r="ACG163" s="20"/>
      <c r="ACH163" s="20"/>
      <c r="ACI163" s="20"/>
      <c r="ACJ163" s="20"/>
      <c r="ACK163" s="20"/>
      <c r="ACL163" s="20"/>
      <c r="ACM163" s="20"/>
      <c r="ACN163" s="20"/>
      <c r="ACO163" s="20"/>
      <c r="ACP163" s="20"/>
      <c r="ACQ163" s="20"/>
      <c r="ACR163" s="20"/>
      <c r="ACS163" s="20"/>
      <c r="ACT163" s="20"/>
      <c r="ACU163" s="20"/>
      <c r="ACV163" s="20"/>
      <c r="ACW163" s="20"/>
      <c r="ACX163" s="20"/>
      <c r="ACY163" s="20"/>
      <c r="ACZ163" s="20"/>
      <c r="ADA163" s="20"/>
      <c r="ADB163" s="20"/>
      <c r="ADC163" s="20"/>
      <c r="ADD163" s="20"/>
      <c r="ADE163" s="20"/>
      <c r="ADF163" s="20"/>
      <c r="ADG163" s="20"/>
      <c r="ADH163" s="20"/>
      <c r="ADI163" s="20"/>
      <c r="ADJ163" s="20"/>
      <c r="ADK163" s="20"/>
      <c r="ADL163" s="20"/>
      <c r="ADM163" s="20"/>
      <c r="ADN163" s="20"/>
      <c r="ADO163" s="20"/>
      <c r="ADP163" s="20"/>
      <c r="ADQ163" s="20"/>
      <c r="ADR163" s="20"/>
      <c r="ADS163" s="20"/>
      <c r="ADT163" s="20"/>
      <c r="ADU163" s="20"/>
      <c r="ADV163" s="20"/>
      <c r="ADW163" s="20"/>
      <c r="ADX163" s="20"/>
      <c r="ADY163" s="20"/>
      <c r="ADZ163" s="20"/>
      <c r="AEA163" s="20"/>
      <c r="AEB163" s="20"/>
      <c r="AEC163" s="20"/>
      <c r="AED163" s="20"/>
      <c r="AEE163" s="20"/>
      <c r="AEF163" s="20"/>
      <c r="AEG163" s="20"/>
      <c r="AEH163" s="20"/>
      <c r="AEI163" s="20"/>
      <c r="AEJ163" s="20"/>
      <c r="AEK163" s="20"/>
      <c r="AEL163" s="20"/>
      <c r="AEM163" s="20"/>
      <c r="AEN163" s="20"/>
      <c r="AEO163" s="20"/>
      <c r="AEP163" s="20"/>
      <c r="AEQ163" s="20"/>
      <c r="AER163" s="20"/>
      <c r="AES163" s="20"/>
      <c r="AET163" s="20"/>
      <c r="AEU163" s="20"/>
      <c r="AEV163" s="20"/>
      <c r="AEW163" s="20"/>
      <c r="AEX163" s="20"/>
      <c r="AEY163" s="20"/>
      <c r="AEZ163" s="20"/>
      <c r="AFA163" s="20"/>
      <c r="AFB163" s="20"/>
      <c r="AFC163" s="20"/>
      <c r="AFD163" s="20"/>
      <c r="AFE163" s="20"/>
      <c r="AFF163" s="20"/>
      <c r="AFG163" s="20"/>
      <c r="AFH163" s="20"/>
      <c r="AFI163" s="20"/>
      <c r="AFJ163" s="20"/>
      <c r="AFK163" s="20"/>
      <c r="AFL163" s="20"/>
      <c r="AFM163" s="20"/>
      <c r="AFN163" s="20"/>
      <c r="AFO163" s="20"/>
      <c r="AFP163" s="20"/>
      <c r="AFQ163" s="20"/>
      <c r="AFR163" s="20"/>
      <c r="AFS163" s="20"/>
      <c r="AFT163" s="20"/>
      <c r="AFU163" s="20"/>
      <c r="AFV163" s="20"/>
      <c r="AFW163" s="20"/>
      <c r="AFX163" s="20"/>
      <c r="AFY163" s="20"/>
      <c r="AFZ163" s="20"/>
      <c r="AGA163" s="20"/>
      <c r="AGB163" s="20"/>
      <c r="AGC163" s="20"/>
      <c r="AGD163" s="20"/>
      <c r="AGE163" s="20"/>
      <c r="AGF163" s="20"/>
      <c r="AGG163" s="20"/>
      <c r="AGH163" s="20"/>
      <c r="AGI163" s="20"/>
      <c r="AGJ163" s="20"/>
      <c r="AGK163" s="20"/>
      <c r="AGL163" s="20"/>
      <c r="AGM163" s="20"/>
      <c r="AGN163" s="20"/>
      <c r="AGO163" s="20"/>
      <c r="AGP163" s="20"/>
      <c r="AGQ163" s="20"/>
      <c r="AGR163" s="20"/>
      <c r="AGS163" s="20"/>
      <c r="AGT163" s="20"/>
      <c r="AGU163" s="20"/>
      <c r="AGV163" s="20"/>
      <c r="AGW163" s="20"/>
      <c r="AGX163" s="20"/>
      <c r="AGY163" s="20"/>
      <c r="AGZ163" s="20"/>
      <c r="AHA163" s="20"/>
      <c r="AHB163" s="20"/>
      <c r="AHC163" s="20"/>
      <c r="AHD163" s="20"/>
      <c r="AHE163" s="20"/>
      <c r="AHF163" s="20"/>
      <c r="AHG163" s="20"/>
      <c r="AHH163" s="20"/>
      <c r="AHI163" s="20"/>
      <c r="AHJ163" s="20"/>
      <c r="AHK163" s="20"/>
      <c r="AHL163" s="20"/>
      <c r="AHM163" s="20"/>
      <c r="AHN163" s="20"/>
      <c r="AHO163" s="20"/>
      <c r="AHP163" s="20"/>
      <c r="AHQ163" s="20"/>
      <c r="AHR163" s="20"/>
      <c r="AHS163" s="20"/>
      <c r="AHT163" s="20"/>
      <c r="AHU163" s="20"/>
      <c r="AHV163" s="20"/>
      <c r="AHW163" s="20"/>
      <c r="AHX163" s="20"/>
      <c r="AHY163" s="20"/>
      <c r="AHZ163" s="20"/>
      <c r="AIA163" s="20"/>
      <c r="AIB163" s="20"/>
      <c r="AIC163" s="20"/>
      <c r="AID163" s="20"/>
      <c r="AIE163" s="20"/>
      <c r="AIF163" s="20"/>
      <c r="AIG163" s="20"/>
      <c r="AIH163" s="20"/>
      <c r="AII163" s="20"/>
      <c r="AIJ163" s="20"/>
      <c r="AIK163" s="20"/>
      <c r="AIL163" s="20"/>
      <c r="AIM163" s="20"/>
      <c r="AIN163" s="20"/>
      <c r="AIO163" s="20"/>
      <c r="AIP163" s="20"/>
      <c r="AIQ163" s="20"/>
      <c r="AIR163" s="20"/>
      <c r="AIS163" s="20"/>
      <c r="AIT163" s="20"/>
      <c r="AIU163" s="20"/>
      <c r="AIV163" s="20"/>
      <c r="AIW163" s="20"/>
      <c r="AIX163" s="20"/>
      <c r="AIY163" s="20"/>
      <c r="AIZ163" s="20"/>
      <c r="AJA163" s="20"/>
      <c r="AJB163" s="20"/>
      <c r="AJC163" s="20"/>
      <c r="AJD163" s="20"/>
      <c r="AJE163" s="20"/>
      <c r="AJF163" s="20"/>
      <c r="AJG163" s="20"/>
      <c r="AJH163" s="20"/>
      <c r="AJI163" s="20"/>
      <c r="AJJ163" s="20"/>
      <c r="AJK163" s="20"/>
      <c r="AJL163" s="20"/>
      <c r="AJM163" s="20"/>
      <c r="AJN163" s="20"/>
      <c r="AJO163" s="20"/>
      <c r="AJP163" s="20"/>
      <c r="AJQ163" s="20"/>
      <c r="AJR163" s="20"/>
      <c r="AJS163" s="20"/>
      <c r="AJT163" s="20"/>
      <c r="AJU163" s="20"/>
      <c r="AJV163" s="20"/>
      <c r="AJW163" s="20"/>
      <c r="AJX163" s="20"/>
      <c r="AJY163" s="20"/>
      <c r="AJZ163" s="20"/>
      <c r="AKA163" s="20"/>
      <c r="AKB163" s="20"/>
      <c r="AKC163" s="20"/>
      <c r="AKD163" s="20"/>
      <c r="AKE163" s="20"/>
      <c r="AKF163" s="20"/>
      <c r="AKG163" s="20"/>
      <c r="AKH163" s="20"/>
      <c r="AKI163" s="20"/>
      <c r="AKJ163" s="20"/>
      <c r="AKK163" s="20"/>
      <c r="AKL163" s="20"/>
      <c r="AKM163" s="20"/>
      <c r="AKN163" s="20"/>
      <c r="AKO163" s="20"/>
      <c r="AKP163" s="20"/>
      <c r="AKQ163" s="20"/>
      <c r="AKR163" s="20"/>
      <c r="AKS163" s="20"/>
      <c r="AKT163" s="20"/>
      <c r="AKU163" s="20"/>
      <c r="AKV163" s="20"/>
      <c r="AKW163" s="20"/>
      <c r="AKX163" s="20"/>
      <c r="AKY163" s="20"/>
      <c r="AKZ163" s="20"/>
      <c r="ALA163" s="20"/>
      <c r="ALB163" s="20"/>
      <c r="ALC163" s="20"/>
      <c r="ALD163" s="20"/>
      <c r="ALE163" s="20"/>
      <c r="ALF163" s="20"/>
      <c r="ALG163" s="20"/>
      <c r="ALH163" s="20"/>
      <c r="ALI163" s="20"/>
      <c r="ALJ163" s="20"/>
      <c r="ALK163" s="20"/>
      <c r="ALL163" s="20"/>
      <c r="ALM163" s="20"/>
      <c r="ALN163" s="20"/>
      <c r="ALO163" s="20"/>
      <c r="ALP163" s="20"/>
      <c r="ALQ163" s="20"/>
      <c r="ALR163" s="20"/>
      <c r="ALS163" s="20"/>
      <c r="ALT163" s="20"/>
      <c r="ALU163" s="20"/>
      <c r="ALV163" s="20"/>
      <c r="ALW163" s="20"/>
      <c r="ALX163" s="20"/>
      <c r="ALY163" s="20"/>
      <c r="ALZ163" s="20"/>
      <c r="AMA163" s="20"/>
      <c r="AMB163" s="20"/>
      <c r="AMC163" s="20"/>
      <c r="AMD163" s="20"/>
      <c r="AME163" s="20"/>
      <c r="AMF163" s="20"/>
      <c r="AMG163" s="20"/>
      <c r="AMH163" s="20"/>
      <c r="AMI163" s="20"/>
      <c r="AMJ163" s="20"/>
      <c r="AMK163" s="20"/>
    </row>
    <row r="164" spans="1:1025" s="21" customFormat="1" ht="15">
      <c r="A164" s="269"/>
      <c r="B164" s="270"/>
      <c r="C164" s="271" t="s">
        <v>198</v>
      </c>
      <c r="D164" s="271"/>
      <c r="E164" s="239" t="s">
        <v>200</v>
      </c>
      <c r="F164" s="237"/>
      <c r="G164" s="238"/>
      <c r="I164" s="20"/>
      <c r="J164" s="7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0"/>
      <c r="JT164" s="20"/>
      <c r="JU164" s="20"/>
      <c r="JV164" s="20"/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  <c r="LT164" s="20"/>
      <c r="LU164" s="20"/>
      <c r="LV164" s="20"/>
      <c r="LW164" s="20"/>
      <c r="LX164" s="20"/>
      <c r="LY164" s="20"/>
      <c r="LZ164" s="20"/>
      <c r="MA164" s="20"/>
      <c r="MB164" s="20"/>
      <c r="MC164" s="20"/>
      <c r="MD164" s="20"/>
      <c r="ME164" s="20"/>
      <c r="MF164" s="20"/>
      <c r="MG164" s="20"/>
      <c r="MH164" s="20"/>
      <c r="MI164" s="20"/>
      <c r="MJ164" s="20"/>
      <c r="MK164" s="20"/>
      <c r="ML164" s="20"/>
      <c r="MM164" s="20"/>
      <c r="MN164" s="20"/>
      <c r="MO164" s="20"/>
      <c r="MP164" s="20"/>
      <c r="MQ164" s="20"/>
      <c r="MR164" s="20"/>
      <c r="MS164" s="20"/>
      <c r="MT164" s="20"/>
      <c r="MU164" s="20"/>
      <c r="MV164" s="20"/>
      <c r="MW164" s="20"/>
      <c r="MX164" s="20"/>
      <c r="MY164" s="20"/>
      <c r="MZ164" s="20"/>
      <c r="NA164" s="20"/>
      <c r="NB164" s="20"/>
      <c r="NC164" s="20"/>
      <c r="ND164" s="20"/>
      <c r="NE164" s="20"/>
      <c r="NF164" s="20"/>
      <c r="NG164" s="20"/>
      <c r="NH164" s="20"/>
      <c r="NI164" s="20"/>
      <c r="NJ164" s="20"/>
      <c r="NK164" s="20"/>
      <c r="NL164" s="20"/>
      <c r="NM164" s="20"/>
      <c r="NN164" s="20"/>
      <c r="NO164" s="20"/>
      <c r="NP164" s="20"/>
      <c r="NQ164" s="20"/>
      <c r="NR164" s="20"/>
      <c r="NS164" s="20"/>
      <c r="NT164" s="20"/>
      <c r="NU164" s="20"/>
      <c r="NV164" s="20"/>
      <c r="NW164" s="20"/>
      <c r="NX164" s="20"/>
      <c r="NY164" s="20"/>
      <c r="NZ164" s="20"/>
      <c r="OA164" s="20"/>
      <c r="OB164" s="20"/>
      <c r="OC164" s="20"/>
      <c r="OD164" s="20"/>
      <c r="OE164" s="20"/>
      <c r="OF164" s="20"/>
      <c r="OG164" s="20"/>
      <c r="OH164" s="20"/>
      <c r="OI164" s="20"/>
      <c r="OJ164" s="20"/>
      <c r="OK164" s="20"/>
      <c r="OL164" s="20"/>
      <c r="OM164" s="20"/>
      <c r="ON164" s="20"/>
      <c r="OO164" s="20"/>
      <c r="OP164" s="20"/>
      <c r="OQ164" s="20"/>
      <c r="OR164" s="20"/>
      <c r="OS164" s="20"/>
      <c r="OT164" s="20"/>
      <c r="OU164" s="20"/>
      <c r="OV164" s="20"/>
      <c r="OW164" s="20"/>
      <c r="OX164" s="20"/>
      <c r="OY164" s="20"/>
      <c r="OZ164" s="20"/>
      <c r="PA164" s="20"/>
      <c r="PB164" s="20"/>
      <c r="PC164" s="20"/>
      <c r="PD164" s="20"/>
      <c r="PE164" s="20"/>
      <c r="PF164" s="20"/>
      <c r="PG164" s="20"/>
      <c r="PH164" s="20"/>
      <c r="PI164" s="20"/>
      <c r="PJ164" s="20"/>
      <c r="PK164" s="20"/>
      <c r="PL164" s="20"/>
      <c r="PM164" s="20"/>
      <c r="PN164" s="20"/>
      <c r="PO164" s="20"/>
      <c r="PP164" s="20"/>
      <c r="PQ164" s="20"/>
      <c r="PR164" s="20"/>
      <c r="PS164" s="20"/>
      <c r="PT164" s="20"/>
      <c r="PU164" s="20"/>
      <c r="PV164" s="20"/>
      <c r="PW164" s="20"/>
      <c r="PX164" s="20"/>
      <c r="PY164" s="20"/>
      <c r="PZ164" s="20"/>
      <c r="QA164" s="20"/>
      <c r="QB164" s="20"/>
      <c r="QC164" s="20"/>
      <c r="QD164" s="20"/>
      <c r="QE164" s="20"/>
      <c r="QF164" s="20"/>
      <c r="QG164" s="20"/>
      <c r="QH164" s="20"/>
      <c r="QI164" s="20"/>
      <c r="QJ164" s="20"/>
      <c r="QK164" s="20"/>
      <c r="QL164" s="20"/>
      <c r="QM164" s="20"/>
      <c r="QN164" s="20"/>
      <c r="QO164" s="20"/>
      <c r="QP164" s="20"/>
      <c r="QQ164" s="20"/>
      <c r="QR164" s="20"/>
      <c r="QS164" s="20"/>
      <c r="QT164" s="20"/>
      <c r="QU164" s="20"/>
      <c r="QV164" s="20"/>
      <c r="QW164" s="20"/>
      <c r="QX164" s="20"/>
      <c r="QY164" s="20"/>
      <c r="QZ164" s="20"/>
      <c r="RA164" s="20"/>
      <c r="RB164" s="20"/>
      <c r="RC164" s="20"/>
      <c r="RD164" s="20"/>
      <c r="RE164" s="20"/>
      <c r="RF164" s="20"/>
      <c r="RG164" s="20"/>
      <c r="RH164" s="20"/>
      <c r="RI164" s="20"/>
      <c r="RJ164" s="20"/>
      <c r="RK164" s="20"/>
      <c r="RL164" s="20"/>
      <c r="RM164" s="20"/>
      <c r="RN164" s="20"/>
      <c r="RO164" s="20"/>
      <c r="RP164" s="20"/>
      <c r="RQ164" s="20"/>
      <c r="RR164" s="20"/>
      <c r="RS164" s="20"/>
      <c r="RT164" s="20"/>
      <c r="RU164" s="20"/>
      <c r="RV164" s="20"/>
      <c r="RW164" s="20"/>
      <c r="RX164" s="20"/>
      <c r="RY164" s="20"/>
      <c r="RZ164" s="20"/>
      <c r="SA164" s="20"/>
      <c r="SB164" s="20"/>
      <c r="SC164" s="20"/>
      <c r="SD164" s="20"/>
      <c r="SE164" s="20"/>
      <c r="SF164" s="20"/>
      <c r="SG164" s="20"/>
      <c r="SH164" s="20"/>
      <c r="SI164" s="20"/>
      <c r="SJ164" s="20"/>
      <c r="SK164" s="20"/>
      <c r="SL164" s="20"/>
      <c r="SM164" s="20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  <c r="TL164" s="20"/>
      <c r="TM164" s="20"/>
      <c r="TN164" s="20"/>
      <c r="TO164" s="20"/>
      <c r="TP164" s="20"/>
      <c r="TQ164" s="20"/>
      <c r="TR164" s="20"/>
      <c r="TS164" s="20"/>
      <c r="TT164" s="20"/>
      <c r="TU164" s="20"/>
      <c r="TV164" s="20"/>
      <c r="TW164" s="20"/>
      <c r="TX164" s="20"/>
      <c r="TY164" s="20"/>
      <c r="TZ164" s="20"/>
      <c r="UA164" s="20"/>
      <c r="UB164" s="20"/>
      <c r="UC164" s="20"/>
      <c r="UD164" s="20"/>
      <c r="UE164" s="20"/>
      <c r="UF164" s="20"/>
      <c r="UG164" s="20"/>
      <c r="UH164" s="20"/>
      <c r="UI164" s="20"/>
      <c r="UJ164" s="20"/>
      <c r="UK164" s="20"/>
      <c r="UL164" s="20"/>
      <c r="UM164" s="20"/>
      <c r="UN164" s="20"/>
      <c r="UO164" s="20"/>
      <c r="UP164" s="20"/>
      <c r="UQ164" s="20"/>
      <c r="UR164" s="20"/>
      <c r="US164" s="20"/>
      <c r="UT164" s="20"/>
      <c r="UU164" s="20"/>
      <c r="UV164" s="20"/>
      <c r="UW164" s="20"/>
      <c r="UX164" s="20"/>
      <c r="UY164" s="20"/>
      <c r="UZ164" s="20"/>
      <c r="VA164" s="20"/>
      <c r="VB164" s="20"/>
      <c r="VC164" s="20"/>
      <c r="VD164" s="20"/>
      <c r="VE164" s="20"/>
      <c r="VF164" s="20"/>
      <c r="VG164" s="20"/>
      <c r="VH164" s="20"/>
      <c r="VI164" s="20"/>
      <c r="VJ164" s="20"/>
      <c r="VK164" s="20"/>
      <c r="VL164" s="20"/>
      <c r="VM164" s="20"/>
      <c r="VN164" s="20"/>
      <c r="VO164" s="20"/>
      <c r="VP164" s="20"/>
      <c r="VQ164" s="20"/>
      <c r="VR164" s="20"/>
      <c r="VS164" s="20"/>
      <c r="VT164" s="20"/>
      <c r="VU164" s="20"/>
      <c r="VV164" s="20"/>
      <c r="VW164" s="20"/>
      <c r="VX164" s="20"/>
      <c r="VY164" s="20"/>
      <c r="VZ164" s="20"/>
      <c r="WA164" s="20"/>
      <c r="WB164" s="20"/>
      <c r="WC164" s="20"/>
      <c r="WD164" s="20"/>
      <c r="WE164" s="20"/>
      <c r="WF164" s="20"/>
      <c r="WG164" s="20"/>
      <c r="WH164" s="20"/>
      <c r="WI164" s="20"/>
      <c r="WJ164" s="20"/>
      <c r="WK164" s="20"/>
      <c r="WL164" s="20"/>
      <c r="WM164" s="20"/>
      <c r="WN164" s="20"/>
      <c r="WO164" s="20"/>
      <c r="WP164" s="20"/>
      <c r="WQ164" s="20"/>
      <c r="WR164" s="20"/>
      <c r="WS164" s="20"/>
      <c r="WT164" s="20"/>
      <c r="WU164" s="20"/>
      <c r="WV164" s="20"/>
      <c r="WW164" s="20"/>
      <c r="WX164" s="20"/>
      <c r="WY164" s="20"/>
      <c r="WZ164" s="20"/>
      <c r="XA164" s="20"/>
      <c r="XB164" s="20"/>
      <c r="XC164" s="20"/>
      <c r="XD164" s="20"/>
      <c r="XE164" s="20"/>
      <c r="XF164" s="20"/>
      <c r="XG164" s="20"/>
      <c r="XH164" s="20"/>
      <c r="XI164" s="20"/>
      <c r="XJ164" s="20"/>
      <c r="XK164" s="20"/>
      <c r="XL164" s="20"/>
      <c r="XM164" s="20"/>
      <c r="XN164" s="20"/>
      <c r="XO164" s="20"/>
      <c r="XP164" s="20"/>
      <c r="XQ164" s="20"/>
      <c r="XR164" s="20"/>
      <c r="XS164" s="20"/>
      <c r="XT164" s="20"/>
      <c r="XU164" s="20"/>
      <c r="XV164" s="20"/>
      <c r="XW164" s="20"/>
      <c r="XX164" s="20"/>
      <c r="XY164" s="20"/>
      <c r="XZ164" s="20"/>
      <c r="YA164" s="20"/>
      <c r="YB164" s="20"/>
      <c r="YC164" s="20"/>
      <c r="YD164" s="20"/>
      <c r="YE164" s="20"/>
      <c r="YF164" s="20"/>
      <c r="YG164" s="20"/>
      <c r="YH164" s="20"/>
      <c r="YI164" s="20"/>
      <c r="YJ164" s="20"/>
      <c r="YK164" s="20"/>
      <c r="YL164" s="20"/>
      <c r="YM164" s="20"/>
      <c r="YN164" s="20"/>
      <c r="YO164" s="20"/>
      <c r="YP164" s="20"/>
      <c r="YQ164" s="20"/>
      <c r="YR164" s="20"/>
      <c r="YS164" s="20"/>
      <c r="YT164" s="20"/>
      <c r="YU164" s="20"/>
      <c r="YV164" s="20"/>
      <c r="YW164" s="20"/>
      <c r="YX164" s="20"/>
      <c r="YY164" s="20"/>
      <c r="YZ164" s="20"/>
      <c r="ZA164" s="20"/>
      <c r="ZB164" s="20"/>
      <c r="ZC164" s="20"/>
      <c r="ZD164" s="20"/>
      <c r="ZE164" s="20"/>
      <c r="ZF164" s="20"/>
      <c r="ZG164" s="20"/>
      <c r="ZH164" s="20"/>
      <c r="ZI164" s="20"/>
      <c r="ZJ164" s="20"/>
      <c r="ZK164" s="20"/>
      <c r="ZL164" s="20"/>
      <c r="ZM164" s="20"/>
      <c r="ZN164" s="20"/>
      <c r="ZO164" s="20"/>
      <c r="ZP164" s="20"/>
      <c r="ZQ164" s="20"/>
      <c r="ZR164" s="20"/>
      <c r="ZS164" s="20"/>
      <c r="ZT164" s="20"/>
      <c r="ZU164" s="20"/>
      <c r="ZV164" s="20"/>
      <c r="ZW164" s="20"/>
      <c r="ZX164" s="20"/>
      <c r="ZY164" s="20"/>
      <c r="ZZ164" s="20"/>
      <c r="AAA164" s="20"/>
      <c r="AAB164" s="20"/>
      <c r="AAC164" s="20"/>
      <c r="AAD164" s="20"/>
      <c r="AAE164" s="20"/>
      <c r="AAF164" s="20"/>
      <c r="AAG164" s="20"/>
      <c r="AAH164" s="20"/>
      <c r="AAI164" s="20"/>
      <c r="AAJ164" s="20"/>
      <c r="AAK164" s="20"/>
      <c r="AAL164" s="20"/>
      <c r="AAM164" s="20"/>
      <c r="AAN164" s="20"/>
      <c r="AAO164" s="20"/>
      <c r="AAP164" s="20"/>
      <c r="AAQ164" s="20"/>
      <c r="AAR164" s="20"/>
      <c r="AAS164" s="20"/>
      <c r="AAT164" s="20"/>
      <c r="AAU164" s="20"/>
      <c r="AAV164" s="20"/>
      <c r="AAW164" s="20"/>
      <c r="AAX164" s="20"/>
      <c r="AAY164" s="20"/>
      <c r="AAZ164" s="20"/>
      <c r="ABA164" s="20"/>
      <c r="ABB164" s="20"/>
      <c r="ABC164" s="20"/>
      <c r="ABD164" s="20"/>
      <c r="ABE164" s="20"/>
      <c r="ABF164" s="20"/>
      <c r="ABG164" s="20"/>
      <c r="ABH164" s="20"/>
      <c r="ABI164" s="20"/>
      <c r="ABJ164" s="20"/>
      <c r="ABK164" s="20"/>
      <c r="ABL164" s="20"/>
      <c r="ABM164" s="20"/>
      <c r="ABN164" s="20"/>
      <c r="ABO164" s="20"/>
      <c r="ABP164" s="20"/>
      <c r="ABQ164" s="20"/>
      <c r="ABR164" s="20"/>
      <c r="ABS164" s="20"/>
      <c r="ABT164" s="20"/>
      <c r="ABU164" s="20"/>
      <c r="ABV164" s="20"/>
      <c r="ABW164" s="20"/>
      <c r="ABX164" s="20"/>
      <c r="ABY164" s="20"/>
      <c r="ABZ164" s="20"/>
      <c r="ACA164" s="20"/>
      <c r="ACB164" s="20"/>
      <c r="ACC164" s="20"/>
      <c r="ACD164" s="20"/>
      <c r="ACE164" s="20"/>
      <c r="ACF164" s="20"/>
      <c r="ACG164" s="20"/>
      <c r="ACH164" s="20"/>
      <c r="ACI164" s="20"/>
      <c r="ACJ164" s="20"/>
      <c r="ACK164" s="20"/>
      <c r="ACL164" s="20"/>
      <c r="ACM164" s="20"/>
      <c r="ACN164" s="20"/>
      <c r="ACO164" s="20"/>
      <c r="ACP164" s="20"/>
      <c r="ACQ164" s="20"/>
      <c r="ACR164" s="20"/>
      <c r="ACS164" s="20"/>
      <c r="ACT164" s="20"/>
      <c r="ACU164" s="20"/>
      <c r="ACV164" s="20"/>
      <c r="ACW164" s="20"/>
      <c r="ACX164" s="20"/>
      <c r="ACY164" s="20"/>
      <c r="ACZ164" s="20"/>
      <c r="ADA164" s="20"/>
      <c r="ADB164" s="20"/>
      <c r="ADC164" s="20"/>
      <c r="ADD164" s="20"/>
      <c r="ADE164" s="20"/>
      <c r="ADF164" s="20"/>
      <c r="ADG164" s="20"/>
      <c r="ADH164" s="20"/>
      <c r="ADI164" s="20"/>
      <c r="ADJ164" s="20"/>
      <c r="ADK164" s="20"/>
      <c r="ADL164" s="20"/>
      <c r="ADM164" s="20"/>
      <c r="ADN164" s="20"/>
      <c r="ADO164" s="20"/>
      <c r="ADP164" s="20"/>
      <c r="ADQ164" s="20"/>
      <c r="ADR164" s="20"/>
      <c r="ADS164" s="20"/>
      <c r="ADT164" s="20"/>
      <c r="ADU164" s="20"/>
      <c r="ADV164" s="20"/>
      <c r="ADW164" s="20"/>
      <c r="ADX164" s="20"/>
      <c r="ADY164" s="20"/>
      <c r="ADZ164" s="20"/>
      <c r="AEA164" s="20"/>
      <c r="AEB164" s="20"/>
      <c r="AEC164" s="20"/>
      <c r="AED164" s="20"/>
      <c r="AEE164" s="20"/>
      <c r="AEF164" s="20"/>
      <c r="AEG164" s="20"/>
      <c r="AEH164" s="20"/>
      <c r="AEI164" s="20"/>
      <c r="AEJ164" s="20"/>
      <c r="AEK164" s="20"/>
      <c r="AEL164" s="20"/>
      <c r="AEM164" s="20"/>
      <c r="AEN164" s="20"/>
      <c r="AEO164" s="20"/>
      <c r="AEP164" s="20"/>
      <c r="AEQ164" s="20"/>
      <c r="AER164" s="20"/>
      <c r="AES164" s="20"/>
      <c r="AET164" s="20"/>
      <c r="AEU164" s="20"/>
      <c r="AEV164" s="20"/>
      <c r="AEW164" s="20"/>
      <c r="AEX164" s="20"/>
      <c r="AEY164" s="20"/>
      <c r="AEZ164" s="20"/>
      <c r="AFA164" s="20"/>
      <c r="AFB164" s="20"/>
      <c r="AFC164" s="20"/>
      <c r="AFD164" s="20"/>
      <c r="AFE164" s="20"/>
      <c r="AFF164" s="20"/>
      <c r="AFG164" s="20"/>
      <c r="AFH164" s="20"/>
      <c r="AFI164" s="20"/>
      <c r="AFJ164" s="20"/>
      <c r="AFK164" s="20"/>
      <c r="AFL164" s="20"/>
      <c r="AFM164" s="20"/>
      <c r="AFN164" s="20"/>
      <c r="AFO164" s="20"/>
      <c r="AFP164" s="20"/>
      <c r="AFQ164" s="20"/>
      <c r="AFR164" s="20"/>
      <c r="AFS164" s="20"/>
      <c r="AFT164" s="20"/>
      <c r="AFU164" s="20"/>
      <c r="AFV164" s="20"/>
      <c r="AFW164" s="20"/>
      <c r="AFX164" s="20"/>
      <c r="AFY164" s="20"/>
      <c r="AFZ164" s="20"/>
      <c r="AGA164" s="20"/>
      <c r="AGB164" s="20"/>
      <c r="AGC164" s="20"/>
      <c r="AGD164" s="20"/>
      <c r="AGE164" s="20"/>
      <c r="AGF164" s="20"/>
      <c r="AGG164" s="20"/>
      <c r="AGH164" s="20"/>
      <c r="AGI164" s="20"/>
      <c r="AGJ164" s="20"/>
      <c r="AGK164" s="20"/>
      <c r="AGL164" s="20"/>
      <c r="AGM164" s="20"/>
      <c r="AGN164" s="20"/>
      <c r="AGO164" s="20"/>
      <c r="AGP164" s="20"/>
      <c r="AGQ164" s="20"/>
      <c r="AGR164" s="20"/>
      <c r="AGS164" s="20"/>
      <c r="AGT164" s="20"/>
      <c r="AGU164" s="20"/>
      <c r="AGV164" s="20"/>
      <c r="AGW164" s="20"/>
      <c r="AGX164" s="20"/>
      <c r="AGY164" s="20"/>
      <c r="AGZ164" s="20"/>
      <c r="AHA164" s="20"/>
      <c r="AHB164" s="20"/>
      <c r="AHC164" s="20"/>
      <c r="AHD164" s="20"/>
      <c r="AHE164" s="20"/>
      <c r="AHF164" s="20"/>
      <c r="AHG164" s="20"/>
      <c r="AHH164" s="20"/>
      <c r="AHI164" s="20"/>
      <c r="AHJ164" s="20"/>
      <c r="AHK164" s="20"/>
      <c r="AHL164" s="20"/>
      <c r="AHM164" s="20"/>
      <c r="AHN164" s="20"/>
      <c r="AHO164" s="20"/>
      <c r="AHP164" s="20"/>
      <c r="AHQ164" s="20"/>
      <c r="AHR164" s="20"/>
      <c r="AHS164" s="20"/>
      <c r="AHT164" s="20"/>
      <c r="AHU164" s="20"/>
      <c r="AHV164" s="20"/>
      <c r="AHW164" s="20"/>
      <c r="AHX164" s="20"/>
      <c r="AHY164" s="20"/>
      <c r="AHZ164" s="20"/>
      <c r="AIA164" s="20"/>
      <c r="AIB164" s="20"/>
      <c r="AIC164" s="20"/>
      <c r="AID164" s="20"/>
      <c r="AIE164" s="20"/>
      <c r="AIF164" s="20"/>
      <c r="AIG164" s="20"/>
      <c r="AIH164" s="20"/>
      <c r="AII164" s="20"/>
      <c r="AIJ164" s="20"/>
      <c r="AIK164" s="20"/>
      <c r="AIL164" s="20"/>
      <c r="AIM164" s="20"/>
      <c r="AIN164" s="20"/>
      <c r="AIO164" s="20"/>
      <c r="AIP164" s="20"/>
      <c r="AIQ164" s="20"/>
      <c r="AIR164" s="20"/>
      <c r="AIS164" s="20"/>
      <c r="AIT164" s="20"/>
      <c r="AIU164" s="20"/>
      <c r="AIV164" s="20"/>
      <c r="AIW164" s="20"/>
      <c r="AIX164" s="20"/>
      <c r="AIY164" s="20"/>
      <c r="AIZ164" s="20"/>
      <c r="AJA164" s="20"/>
      <c r="AJB164" s="20"/>
      <c r="AJC164" s="20"/>
      <c r="AJD164" s="20"/>
      <c r="AJE164" s="20"/>
      <c r="AJF164" s="20"/>
      <c r="AJG164" s="20"/>
      <c r="AJH164" s="20"/>
      <c r="AJI164" s="20"/>
      <c r="AJJ164" s="20"/>
      <c r="AJK164" s="20"/>
      <c r="AJL164" s="20"/>
      <c r="AJM164" s="20"/>
      <c r="AJN164" s="20"/>
      <c r="AJO164" s="20"/>
      <c r="AJP164" s="20"/>
      <c r="AJQ164" s="20"/>
      <c r="AJR164" s="20"/>
      <c r="AJS164" s="20"/>
      <c r="AJT164" s="20"/>
      <c r="AJU164" s="20"/>
      <c r="AJV164" s="20"/>
      <c r="AJW164" s="20"/>
      <c r="AJX164" s="20"/>
      <c r="AJY164" s="20"/>
      <c r="AJZ164" s="20"/>
      <c r="AKA164" s="20"/>
      <c r="AKB164" s="20"/>
      <c r="AKC164" s="20"/>
      <c r="AKD164" s="20"/>
      <c r="AKE164" s="20"/>
      <c r="AKF164" s="20"/>
      <c r="AKG164" s="20"/>
      <c r="AKH164" s="20"/>
      <c r="AKI164" s="20"/>
      <c r="AKJ164" s="20"/>
      <c r="AKK164" s="20"/>
      <c r="AKL164" s="20"/>
      <c r="AKM164" s="20"/>
      <c r="AKN164" s="20"/>
      <c r="AKO164" s="20"/>
      <c r="AKP164" s="20"/>
      <c r="AKQ164" s="20"/>
      <c r="AKR164" s="20"/>
      <c r="AKS164" s="20"/>
      <c r="AKT164" s="20"/>
      <c r="AKU164" s="20"/>
      <c r="AKV164" s="20"/>
      <c r="AKW164" s="20"/>
      <c r="AKX164" s="20"/>
      <c r="AKY164" s="20"/>
      <c r="AKZ164" s="20"/>
      <c r="ALA164" s="20"/>
      <c r="ALB164" s="20"/>
      <c r="ALC164" s="20"/>
      <c r="ALD164" s="20"/>
      <c r="ALE164" s="20"/>
      <c r="ALF164" s="20"/>
      <c r="ALG164" s="20"/>
      <c r="ALH164" s="20"/>
      <c r="ALI164" s="20"/>
      <c r="ALJ164" s="20"/>
      <c r="ALK164" s="20"/>
      <c r="ALL164" s="20"/>
      <c r="ALM164" s="20"/>
      <c r="ALN164" s="20"/>
      <c r="ALO164" s="20"/>
      <c r="ALP164" s="20"/>
      <c r="ALQ164" s="20"/>
      <c r="ALR164" s="20"/>
      <c r="ALS164" s="20"/>
      <c r="ALT164" s="20"/>
      <c r="ALU164" s="20"/>
      <c r="ALV164" s="20"/>
      <c r="ALW164" s="20"/>
      <c r="ALX164" s="20"/>
      <c r="ALY164" s="20"/>
      <c r="ALZ164" s="20"/>
      <c r="AMA164" s="20"/>
      <c r="AMB164" s="20"/>
      <c r="AMC164" s="20"/>
      <c r="AMD164" s="20"/>
      <c r="AME164" s="20"/>
      <c r="AMF164" s="20"/>
      <c r="AMG164" s="20"/>
      <c r="AMH164" s="20"/>
      <c r="AMI164" s="20"/>
      <c r="AMJ164" s="20"/>
      <c r="AMK164" s="20"/>
    </row>
    <row r="165" spans="1:1025" s="21" customFormat="1" ht="15">
      <c r="A165" s="269"/>
      <c r="B165" s="270"/>
      <c r="C165" s="271" t="s">
        <v>199</v>
      </c>
      <c r="D165" s="271"/>
      <c r="E165" s="236"/>
      <c r="F165" s="237"/>
      <c r="G165" s="238"/>
      <c r="I165" s="20"/>
      <c r="J165" s="7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/>
      <c r="JT165" s="20"/>
      <c r="JU165" s="20"/>
      <c r="JV165" s="20"/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/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  <c r="LT165" s="20"/>
      <c r="LU165" s="20"/>
      <c r="LV165" s="20"/>
      <c r="LW165" s="20"/>
      <c r="LX165" s="20"/>
      <c r="LY165" s="20"/>
      <c r="LZ165" s="20"/>
      <c r="MA165" s="20"/>
      <c r="MB165" s="20"/>
      <c r="MC165" s="20"/>
      <c r="MD165" s="20"/>
      <c r="ME165" s="20"/>
      <c r="MF165" s="20"/>
      <c r="MG165" s="20"/>
      <c r="MH165" s="20"/>
      <c r="MI165" s="20"/>
      <c r="MJ165" s="20"/>
      <c r="MK165" s="20"/>
      <c r="ML165" s="20"/>
      <c r="MM165" s="20"/>
      <c r="MN165" s="20"/>
      <c r="MO165" s="20"/>
      <c r="MP165" s="20"/>
      <c r="MQ165" s="20"/>
      <c r="MR165" s="20"/>
      <c r="MS165" s="20"/>
      <c r="MT165" s="20"/>
      <c r="MU165" s="20"/>
      <c r="MV165" s="20"/>
      <c r="MW165" s="20"/>
      <c r="MX165" s="20"/>
      <c r="MY165" s="20"/>
      <c r="MZ165" s="20"/>
      <c r="NA165" s="20"/>
      <c r="NB165" s="20"/>
      <c r="NC165" s="20"/>
      <c r="ND165" s="20"/>
      <c r="NE165" s="20"/>
      <c r="NF165" s="20"/>
      <c r="NG165" s="20"/>
      <c r="NH165" s="20"/>
      <c r="NI165" s="20"/>
      <c r="NJ165" s="20"/>
      <c r="NK165" s="20"/>
      <c r="NL165" s="20"/>
      <c r="NM165" s="20"/>
      <c r="NN165" s="20"/>
      <c r="NO165" s="20"/>
      <c r="NP165" s="20"/>
      <c r="NQ165" s="20"/>
      <c r="NR165" s="20"/>
      <c r="NS165" s="20"/>
      <c r="NT165" s="20"/>
      <c r="NU165" s="20"/>
      <c r="NV165" s="20"/>
      <c r="NW165" s="20"/>
      <c r="NX165" s="20"/>
      <c r="NY165" s="20"/>
      <c r="NZ165" s="20"/>
      <c r="OA165" s="20"/>
      <c r="OB165" s="20"/>
      <c r="OC165" s="20"/>
      <c r="OD165" s="20"/>
      <c r="OE165" s="20"/>
      <c r="OF165" s="20"/>
      <c r="OG165" s="20"/>
      <c r="OH165" s="20"/>
      <c r="OI165" s="20"/>
      <c r="OJ165" s="20"/>
      <c r="OK165" s="20"/>
      <c r="OL165" s="20"/>
      <c r="OM165" s="20"/>
      <c r="ON165" s="20"/>
      <c r="OO165" s="20"/>
      <c r="OP165" s="20"/>
      <c r="OQ165" s="20"/>
      <c r="OR165" s="20"/>
      <c r="OS165" s="20"/>
      <c r="OT165" s="20"/>
      <c r="OU165" s="20"/>
      <c r="OV165" s="20"/>
      <c r="OW165" s="20"/>
      <c r="OX165" s="20"/>
      <c r="OY165" s="20"/>
      <c r="OZ165" s="20"/>
      <c r="PA165" s="20"/>
      <c r="PB165" s="20"/>
      <c r="PC165" s="20"/>
      <c r="PD165" s="20"/>
      <c r="PE165" s="20"/>
      <c r="PF165" s="20"/>
      <c r="PG165" s="20"/>
      <c r="PH165" s="20"/>
      <c r="PI165" s="20"/>
      <c r="PJ165" s="20"/>
      <c r="PK165" s="20"/>
      <c r="PL165" s="20"/>
      <c r="PM165" s="20"/>
      <c r="PN165" s="20"/>
      <c r="PO165" s="20"/>
      <c r="PP165" s="20"/>
      <c r="PQ165" s="20"/>
      <c r="PR165" s="20"/>
      <c r="PS165" s="20"/>
      <c r="PT165" s="20"/>
      <c r="PU165" s="20"/>
      <c r="PV165" s="20"/>
      <c r="PW165" s="20"/>
      <c r="PX165" s="20"/>
      <c r="PY165" s="20"/>
      <c r="PZ165" s="20"/>
      <c r="QA165" s="20"/>
      <c r="QB165" s="20"/>
      <c r="QC165" s="20"/>
      <c r="QD165" s="20"/>
      <c r="QE165" s="20"/>
      <c r="QF165" s="20"/>
      <c r="QG165" s="20"/>
      <c r="QH165" s="20"/>
      <c r="QI165" s="20"/>
      <c r="QJ165" s="20"/>
      <c r="QK165" s="20"/>
      <c r="QL165" s="20"/>
      <c r="QM165" s="20"/>
      <c r="QN165" s="20"/>
      <c r="QO165" s="20"/>
      <c r="QP165" s="20"/>
      <c r="QQ165" s="20"/>
      <c r="QR165" s="20"/>
      <c r="QS165" s="20"/>
      <c r="QT165" s="20"/>
      <c r="QU165" s="20"/>
      <c r="QV165" s="20"/>
      <c r="QW165" s="20"/>
      <c r="QX165" s="20"/>
      <c r="QY165" s="20"/>
      <c r="QZ165" s="20"/>
      <c r="RA165" s="20"/>
      <c r="RB165" s="20"/>
      <c r="RC165" s="20"/>
      <c r="RD165" s="20"/>
      <c r="RE165" s="20"/>
      <c r="RF165" s="20"/>
      <c r="RG165" s="20"/>
      <c r="RH165" s="20"/>
      <c r="RI165" s="20"/>
      <c r="RJ165" s="20"/>
      <c r="RK165" s="20"/>
      <c r="RL165" s="20"/>
      <c r="RM165" s="20"/>
      <c r="RN165" s="20"/>
      <c r="RO165" s="20"/>
      <c r="RP165" s="20"/>
      <c r="RQ165" s="20"/>
      <c r="RR165" s="20"/>
      <c r="RS165" s="20"/>
      <c r="RT165" s="20"/>
      <c r="RU165" s="20"/>
      <c r="RV165" s="20"/>
      <c r="RW165" s="20"/>
      <c r="RX165" s="20"/>
      <c r="RY165" s="20"/>
      <c r="RZ165" s="20"/>
      <c r="SA165" s="20"/>
      <c r="SB165" s="20"/>
      <c r="SC165" s="20"/>
      <c r="SD165" s="20"/>
      <c r="SE165" s="20"/>
      <c r="SF165" s="20"/>
      <c r="SG165" s="20"/>
      <c r="SH165" s="20"/>
      <c r="SI165" s="20"/>
      <c r="SJ165" s="20"/>
      <c r="SK165" s="20"/>
      <c r="SL165" s="20"/>
      <c r="SM165" s="20"/>
      <c r="SN165" s="20"/>
      <c r="SO165" s="20"/>
      <c r="SP165" s="20"/>
      <c r="SQ165" s="20"/>
      <c r="SR165" s="20"/>
      <c r="SS165" s="20"/>
      <c r="ST165" s="20"/>
      <c r="SU165" s="20"/>
      <c r="SV165" s="20"/>
      <c r="SW165" s="20"/>
      <c r="SX165" s="20"/>
      <c r="SY165" s="20"/>
      <c r="SZ165" s="20"/>
      <c r="TA165" s="20"/>
      <c r="TB165" s="20"/>
      <c r="TC165" s="20"/>
      <c r="TD165" s="20"/>
      <c r="TE165" s="20"/>
      <c r="TF165" s="20"/>
      <c r="TG165" s="20"/>
      <c r="TH165" s="20"/>
      <c r="TI165" s="20"/>
      <c r="TJ165" s="20"/>
      <c r="TK165" s="20"/>
      <c r="TL165" s="20"/>
      <c r="TM165" s="20"/>
      <c r="TN165" s="20"/>
      <c r="TO165" s="20"/>
      <c r="TP165" s="20"/>
      <c r="TQ165" s="20"/>
      <c r="TR165" s="20"/>
      <c r="TS165" s="20"/>
      <c r="TT165" s="20"/>
      <c r="TU165" s="20"/>
      <c r="TV165" s="20"/>
      <c r="TW165" s="20"/>
      <c r="TX165" s="20"/>
      <c r="TY165" s="20"/>
      <c r="TZ165" s="20"/>
      <c r="UA165" s="20"/>
      <c r="UB165" s="20"/>
      <c r="UC165" s="20"/>
      <c r="UD165" s="20"/>
      <c r="UE165" s="20"/>
      <c r="UF165" s="20"/>
      <c r="UG165" s="20"/>
      <c r="UH165" s="20"/>
      <c r="UI165" s="20"/>
      <c r="UJ165" s="20"/>
      <c r="UK165" s="20"/>
      <c r="UL165" s="20"/>
      <c r="UM165" s="20"/>
      <c r="UN165" s="20"/>
      <c r="UO165" s="20"/>
      <c r="UP165" s="20"/>
      <c r="UQ165" s="20"/>
      <c r="UR165" s="20"/>
      <c r="US165" s="20"/>
      <c r="UT165" s="20"/>
      <c r="UU165" s="20"/>
      <c r="UV165" s="20"/>
      <c r="UW165" s="20"/>
      <c r="UX165" s="20"/>
      <c r="UY165" s="20"/>
      <c r="UZ165" s="20"/>
      <c r="VA165" s="20"/>
      <c r="VB165" s="20"/>
      <c r="VC165" s="20"/>
      <c r="VD165" s="20"/>
      <c r="VE165" s="20"/>
      <c r="VF165" s="20"/>
      <c r="VG165" s="20"/>
      <c r="VH165" s="20"/>
      <c r="VI165" s="20"/>
      <c r="VJ165" s="20"/>
      <c r="VK165" s="20"/>
      <c r="VL165" s="20"/>
      <c r="VM165" s="20"/>
      <c r="VN165" s="20"/>
      <c r="VO165" s="20"/>
      <c r="VP165" s="20"/>
      <c r="VQ165" s="20"/>
      <c r="VR165" s="20"/>
      <c r="VS165" s="20"/>
      <c r="VT165" s="20"/>
      <c r="VU165" s="20"/>
      <c r="VV165" s="20"/>
      <c r="VW165" s="20"/>
      <c r="VX165" s="20"/>
      <c r="VY165" s="20"/>
      <c r="VZ165" s="20"/>
      <c r="WA165" s="20"/>
      <c r="WB165" s="20"/>
      <c r="WC165" s="20"/>
      <c r="WD165" s="20"/>
      <c r="WE165" s="20"/>
      <c r="WF165" s="20"/>
      <c r="WG165" s="20"/>
      <c r="WH165" s="20"/>
      <c r="WI165" s="20"/>
      <c r="WJ165" s="20"/>
      <c r="WK165" s="20"/>
      <c r="WL165" s="20"/>
      <c r="WM165" s="20"/>
      <c r="WN165" s="20"/>
      <c r="WO165" s="20"/>
      <c r="WP165" s="20"/>
      <c r="WQ165" s="20"/>
      <c r="WR165" s="20"/>
      <c r="WS165" s="20"/>
      <c r="WT165" s="20"/>
      <c r="WU165" s="20"/>
      <c r="WV165" s="20"/>
      <c r="WW165" s="20"/>
      <c r="WX165" s="20"/>
      <c r="WY165" s="20"/>
      <c r="WZ165" s="20"/>
      <c r="XA165" s="20"/>
      <c r="XB165" s="20"/>
      <c r="XC165" s="20"/>
      <c r="XD165" s="20"/>
      <c r="XE165" s="20"/>
      <c r="XF165" s="20"/>
      <c r="XG165" s="20"/>
      <c r="XH165" s="20"/>
      <c r="XI165" s="20"/>
      <c r="XJ165" s="20"/>
      <c r="XK165" s="20"/>
      <c r="XL165" s="20"/>
      <c r="XM165" s="20"/>
      <c r="XN165" s="20"/>
      <c r="XO165" s="20"/>
      <c r="XP165" s="20"/>
      <c r="XQ165" s="20"/>
      <c r="XR165" s="20"/>
      <c r="XS165" s="20"/>
      <c r="XT165" s="20"/>
      <c r="XU165" s="20"/>
      <c r="XV165" s="20"/>
      <c r="XW165" s="20"/>
      <c r="XX165" s="20"/>
      <c r="XY165" s="20"/>
      <c r="XZ165" s="20"/>
      <c r="YA165" s="20"/>
      <c r="YB165" s="20"/>
      <c r="YC165" s="20"/>
      <c r="YD165" s="20"/>
      <c r="YE165" s="20"/>
      <c r="YF165" s="20"/>
      <c r="YG165" s="20"/>
      <c r="YH165" s="20"/>
      <c r="YI165" s="20"/>
      <c r="YJ165" s="20"/>
      <c r="YK165" s="20"/>
      <c r="YL165" s="20"/>
      <c r="YM165" s="20"/>
      <c r="YN165" s="20"/>
      <c r="YO165" s="20"/>
      <c r="YP165" s="20"/>
      <c r="YQ165" s="20"/>
      <c r="YR165" s="20"/>
      <c r="YS165" s="20"/>
      <c r="YT165" s="20"/>
      <c r="YU165" s="20"/>
      <c r="YV165" s="20"/>
      <c r="YW165" s="20"/>
      <c r="YX165" s="20"/>
      <c r="YY165" s="20"/>
      <c r="YZ165" s="20"/>
      <c r="ZA165" s="20"/>
      <c r="ZB165" s="20"/>
      <c r="ZC165" s="20"/>
      <c r="ZD165" s="20"/>
      <c r="ZE165" s="20"/>
      <c r="ZF165" s="20"/>
      <c r="ZG165" s="20"/>
      <c r="ZH165" s="20"/>
      <c r="ZI165" s="20"/>
      <c r="ZJ165" s="20"/>
      <c r="ZK165" s="20"/>
      <c r="ZL165" s="20"/>
      <c r="ZM165" s="20"/>
      <c r="ZN165" s="20"/>
      <c r="ZO165" s="20"/>
      <c r="ZP165" s="20"/>
      <c r="ZQ165" s="20"/>
      <c r="ZR165" s="20"/>
      <c r="ZS165" s="20"/>
      <c r="ZT165" s="20"/>
      <c r="ZU165" s="20"/>
      <c r="ZV165" s="20"/>
      <c r="ZW165" s="20"/>
      <c r="ZX165" s="20"/>
      <c r="ZY165" s="20"/>
      <c r="ZZ165" s="20"/>
      <c r="AAA165" s="20"/>
      <c r="AAB165" s="20"/>
      <c r="AAC165" s="20"/>
      <c r="AAD165" s="20"/>
      <c r="AAE165" s="20"/>
      <c r="AAF165" s="20"/>
      <c r="AAG165" s="20"/>
      <c r="AAH165" s="20"/>
      <c r="AAI165" s="20"/>
      <c r="AAJ165" s="20"/>
      <c r="AAK165" s="20"/>
      <c r="AAL165" s="20"/>
      <c r="AAM165" s="20"/>
      <c r="AAN165" s="20"/>
      <c r="AAO165" s="20"/>
      <c r="AAP165" s="20"/>
      <c r="AAQ165" s="20"/>
      <c r="AAR165" s="20"/>
      <c r="AAS165" s="20"/>
      <c r="AAT165" s="20"/>
      <c r="AAU165" s="20"/>
      <c r="AAV165" s="20"/>
      <c r="AAW165" s="20"/>
      <c r="AAX165" s="20"/>
      <c r="AAY165" s="20"/>
      <c r="AAZ165" s="20"/>
      <c r="ABA165" s="20"/>
      <c r="ABB165" s="20"/>
      <c r="ABC165" s="20"/>
      <c r="ABD165" s="20"/>
      <c r="ABE165" s="20"/>
      <c r="ABF165" s="20"/>
      <c r="ABG165" s="20"/>
      <c r="ABH165" s="20"/>
      <c r="ABI165" s="20"/>
      <c r="ABJ165" s="20"/>
      <c r="ABK165" s="20"/>
      <c r="ABL165" s="20"/>
      <c r="ABM165" s="20"/>
      <c r="ABN165" s="20"/>
      <c r="ABO165" s="20"/>
      <c r="ABP165" s="20"/>
      <c r="ABQ165" s="20"/>
      <c r="ABR165" s="20"/>
      <c r="ABS165" s="20"/>
      <c r="ABT165" s="20"/>
      <c r="ABU165" s="20"/>
      <c r="ABV165" s="20"/>
      <c r="ABW165" s="20"/>
      <c r="ABX165" s="20"/>
      <c r="ABY165" s="20"/>
      <c r="ABZ165" s="20"/>
      <c r="ACA165" s="20"/>
      <c r="ACB165" s="20"/>
      <c r="ACC165" s="20"/>
      <c r="ACD165" s="20"/>
      <c r="ACE165" s="20"/>
      <c r="ACF165" s="20"/>
      <c r="ACG165" s="20"/>
      <c r="ACH165" s="20"/>
      <c r="ACI165" s="20"/>
      <c r="ACJ165" s="20"/>
      <c r="ACK165" s="20"/>
      <c r="ACL165" s="20"/>
      <c r="ACM165" s="20"/>
      <c r="ACN165" s="20"/>
      <c r="ACO165" s="20"/>
      <c r="ACP165" s="20"/>
      <c r="ACQ165" s="20"/>
      <c r="ACR165" s="20"/>
      <c r="ACS165" s="20"/>
      <c r="ACT165" s="20"/>
      <c r="ACU165" s="20"/>
      <c r="ACV165" s="20"/>
      <c r="ACW165" s="20"/>
      <c r="ACX165" s="20"/>
      <c r="ACY165" s="20"/>
      <c r="ACZ165" s="20"/>
      <c r="ADA165" s="20"/>
      <c r="ADB165" s="20"/>
      <c r="ADC165" s="20"/>
      <c r="ADD165" s="20"/>
      <c r="ADE165" s="20"/>
      <c r="ADF165" s="20"/>
      <c r="ADG165" s="20"/>
      <c r="ADH165" s="20"/>
      <c r="ADI165" s="20"/>
      <c r="ADJ165" s="20"/>
      <c r="ADK165" s="20"/>
      <c r="ADL165" s="20"/>
      <c r="ADM165" s="20"/>
      <c r="ADN165" s="20"/>
      <c r="ADO165" s="20"/>
      <c r="ADP165" s="20"/>
      <c r="ADQ165" s="20"/>
      <c r="ADR165" s="20"/>
      <c r="ADS165" s="20"/>
      <c r="ADT165" s="20"/>
      <c r="ADU165" s="20"/>
      <c r="ADV165" s="20"/>
      <c r="ADW165" s="20"/>
      <c r="ADX165" s="20"/>
      <c r="ADY165" s="20"/>
      <c r="ADZ165" s="20"/>
      <c r="AEA165" s="20"/>
      <c r="AEB165" s="20"/>
      <c r="AEC165" s="20"/>
      <c r="AED165" s="20"/>
      <c r="AEE165" s="20"/>
      <c r="AEF165" s="20"/>
      <c r="AEG165" s="20"/>
      <c r="AEH165" s="20"/>
      <c r="AEI165" s="20"/>
      <c r="AEJ165" s="20"/>
      <c r="AEK165" s="20"/>
      <c r="AEL165" s="20"/>
      <c r="AEM165" s="20"/>
      <c r="AEN165" s="20"/>
      <c r="AEO165" s="20"/>
      <c r="AEP165" s="20"/>
      <c r="AEQ165" s="20"/>
      <c r="AER165" s="20"/>
      <c r="AES165" s="20"/>
      <c r="AET165" s="20"/>
      <c r="AEU165" s="20"/>
      <c r="AEV165" s="20"/>
      <c r="AEW165" s="20"/>
      <c r="AEX165" s="20"/>
      <c r="AEY165" s="20"/>
      <c r="AEZ165" s="20"/>
      <c r="AFA165" s="20"/>
      <c r="AFB165" s="20"/>
      <c r="AFC165" s="20"/>
      <c r="AFD165" s="20"/>
      <c r="AFE165" s="20"/>
      <c r="AFF165" s="20"/>
      <c r="AFG165" s="20"/>
      <c r="AFH165" s="20"/>
      <c r="AFI165" s="20"/>
      <c r="AFJ165" s="20"/>
      <c r="AFK165" s="20"/>
      <c r="AFL165" s="20"/>
      <c r="AFM165" s="20"/>
      <c r="AFN165" s="20"/>
      <c r="AFO165" s="20"/>
      <c r="AFP165" s="20"/>
      <c r="AFQ165" s="20"/>
      <c r="AFR165" s="20"/>
      <c r="AFS165" s="20"/>
      <c r="AFT165" s="20"/>
      <c r="AFU165" s="20"/>
      <c r="AFV165" s="20"/>
      <c r="AFW165" s="20"/>
      <c r="AFX165" s="20"/>
      <c r="AFY165" s="20"/>
      <c r="AFZ165" s="20"/>
      <c r="AGA165" s="20"/>
      <c r="AGB165" s="20"/>
      <c r="AGC165" s="20"/>
      <c r="AGD165" s="20"/>
      <c r="AGE165" s="20"/>
      <c r="AGF165" s="20"/>
      <c r="AGG165" s="20"/>
      <c r="AGH165" s="20"/>
      <c r="AGI165" s="20"/>
      <c r="AGJ165" s="20"/>
      <c r="AGK165" s="20"/>
      <c r="AGL165" s="20"/>
      <c r="AGM165" s="20"/>
      <c r="AGN165" s="20"/>
      <c r="AGO165" s="20"/>
      <c r="AGP165" s="20"/>
      <c r="AGQ165" s="20"/>
      <c r="AGR165" s="20"/>
      <c r="AGS165" s="20"/>
      <c r="AGT165" s="20"/>
      <c r="AGU165" s="20"/>
      <c r="AGV165" s="20"/>
      <c r="AGW165" s="20"/>
      <c r="AGX165" s="20"/>
      <c r="AGY165" s="20"/>
      <c r="AGZ165" s="20"/>
      <c r="AHA165" s="20"/>
      <c r="AHB165" s="20"/>
      <c r="AHC165" s="20"/>
      <c r="AHD165" s="20"/>
      <c r="AHE165" s="20"/>
      <c r="AHF165" s="20"/>
      <c r="AHG165" s="20"/>
      <c r="AHH165" s="20"/>
      <c r="AHI165" s="20"/>
      <c r="AHJ165" s="20"/>
      <c r="AHK165" s="20"/>
      <c r="AHL165" s="20"/>
      <c r="AHM165" s="20"/>
      <c r="AHN165" s="20"/>
      <c r="AHO165" s="20"/>
      <c r="AHP165" s="20"/>
      <c r="AHQ165" s="20"/>
      <c r="AHR165" s="20"/>
      <c r="AHS165" s="20"/>
      <c r="AHT165" s="20"/>
      <c r="AHU165" s="20"/>
      <c r="AHV165" s="20"/>
      <c r="AHW165" s="20"/>
      <c r="AHX165" s="20"/>
      <c r="AHY165" s="20"/>
      <c r="AHZ165" s="20"/>
      <c r="AIA165" s="20"/>
      <c r="AIB165" s="20"/>
      <c r="AIC165" s="20"/>
      <c r="AID165" s="20"/>
      <c r="AIE165" s="20"/>
      <c r="AIF165" s="20"/>
      <c r="AIG165" s="20"/>
      <c r="AIH165" s="20"/>
      <c r="AII165" s="20"/>
      <c r="AIJ165" s="20"/>
      <c r="AIK165" s="20"/>
      <c r="AIL165" s="20"/>
      <c r="AIM165" s="20"/>
      <c r="AIN165" s="20"/>
      <c r="AIO165" s="20"/>
      <c r="AIP165" s="20"/>
      <c r="AIQ165" s="20"/>
      <c r="AIR165" s="20"/>
      <c r="AIS165" s="20"/>
      <c r="AIT165" s="20"/>
      <c r="AIU165" s="20"/>
      <c r="AIV165" s="20"/>
      <c r="AIW165" s="20"/>
      <c r="AIX165" s="20"/>
      <c r="AIY165" s="20"/>
      <c r="AIZ165" s="20"/>
      <c r="AJA165" s="20"/>
      <c r="AJB165" s="20"/>
      <c r="AJC165" s="20"/>
      <c r="AJD165" s="20"/>
      <c r="AJE165" s="20"/>
      <c r="AJF165" s="20"/>
      <c r="AJG165" s="20"/>
      <c r="AJH165" s="20"/>
      <c r="AJI165" s="20"/>
      <c r="AJJ165" s="20"/>
      <c r="AJK165" s="20"/>
      <c r="AJL165" s="20"/>
      <c r="AJM165" s="20"/>
      <c r="AJN165" s="20"/>
      <c r="AJO165" s="20"/>
      <c r="AJP165" s="20"/>
      <c r="AJQ165" s="20"/>
      <c r="AJR165" s="20"/>
      <c r="AJS165" s="20"/>
      <c r="AJT165" s="20"/>
      <c r="AJU165" s="20"/>
      <c r="AJV165" s="20"/>
      <c r="AJW165" s="20"/>
      <c r="AJX165" s="20"/>
      <c r="AJY165" s="20"/>
      <c r="AJZ165" s="20"/>
      <c r="AKA165" s="20"/>
      <c r="AKB165" s="20"/>
      <c r="AKC165" s="20"/>
      <c r="AKD165" s="20"/>
      <c r="AKE165" s="20"/>
      <c r="AKF165" s="20"/>
      <c r="AKG165" s="20"/>
      <c r="AKH165" s="20"/>
      <c r="AKI165" s="20"/>
      <c r="AKJ165" s="20"/>
      <c r="AKK165" s="20"/>
      <c r="AKL165" s="20"/>
      <c r="AKM165" s="20"/>
      <c r="AKN165" s="20"/>
      <c r="AKO165" s="20"/>
      <c r="AKP165" s="20"/>
      <c r="AKQ165" s="20"/>
      <c r="AKR165" s="20"/>
      <c r="AKS165" s="20"/>
      <c r="AKT165" s="20"/>
      <c r="AKU165" s="20"/>
      <c r="AKV165" s="20"/>
      <c r="AKW165" s="20"/>
      <c r="AKX165" s="20"/>
      <c r="AKY165" s="20"/>
      <c r="AKZ165" s="20"/>
      <c r="ALA165" s="20"/>
      <c r="ALB165" s="20"/>
      <c r="ALC165" s="20"/>
      <c r="ALD165" s="20"/>
      <c r="ALE165" s="20"/>
      <c r="ALF165" s="20"/>
      <c r="ALG165" s="20"/>
      <c r="ALH165" s="20"/>
      <c r="ALI165" s="20"/>
      <c r="ALJ165" s="20"/>
      <c r="ALK165" s="20"/>
      <c r="ALL165" s="20"/>
      <c r="ALM165" s="20"/>
      <c r="ALN165" s="20"/>
      <c r="ALO165" s="20"/>
      <c r="ALP165" s="20"/>
      <c r="ALQ165" s="20"/>
      <c r="ALR165" s="20"/>
      <c r="ALS165" s="20"/>
      <c r="ALT165" s="20"/>
      <c r="ALU165" s="20"/>
      <c r="ALV165" s="20"/>
      <c r="ALW165" s="20"/>
      <c r="ALX165" s="20"/>
      <c r="ALY165" s="20"/>
      <c r="ALZ165" s="20"/>
      <c r="AMA165" s="20"/>
      <c r="AMB165" s="20"/>
      <c r="AMC165" s="20"/>
      <c r="AMD165" s="20"/>
      <c r="AME165" s="20"/>
      <c r="AMF165" s="20"/>
      <c r="AMG165" s="20"/>
      <c r="AMH165" s="20"/>
      <c r="AMI165" s="20"/>
      <c r="AMJ165" s="20"/>
      <c r="AMK165" s="20"/>
    </row>
    <row r="166" spans="1:1025" s="21" customFormat="1" ht="15">
      <c r="A166" s="240"/>
      <c r="B166" s="241"/>
      <c r="C166" s="242"/>
      <c r="D166" s="242"/>
      <c r="E166" s="243"/>
      <c r="F166" s="244"/>
      <c r="G166" s="245"/>
      <c r="I166" s="20"/>
      <c r="J166" s="7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0"/>
      <c r="JT166" s="20"/>
      <c r="JU166" s="20"/>
      <c r="JV166" s="20"/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/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  <c r="LT166" s="20"/>
      <c r="LU166" s="20"/>
      <c r="LV166" s="20"/>
      <c r="LW166" s="20"/>
      <c r="LX166" s="20"/>
      <c r="LY166" s="20"/>
      <c r="LZ166" s="20"/>
      <c r="MA166" s="20"/>
      <c r="MB166" s="20"/>
      <c r="MC166" s="20"/>
      <c r="MD166" s="20"/>
      <c r="ME166" s="20"/>
      <c r="MF166" s="20"/>
      <c r="MG166" s="20"/>
      <c r="MH166" s="20"/>
      <c r="MI166" s="20"/>
      <c r="MJ166" s="20"/>
      <c r="MK166" s="20"/>
      <c r="ML166" s="20"/>
      <c r="MM166" s="20"/>
      <c r="MN166" s="20"/>
      <c r="MO166" s="20"/>
      <c r="MP166" s="20"/>
      <c r="MQ166" s="20"/>
      <c r="MR166" s="20"/>
      <c r="MS166" s="20"/>
      <c r="MT166" s="20"/>
      <c r="MU166" s="20"/>
      <c r="MV166" s="20"/>
      <c r="MW166" s="20"/>
      <c r="MX166" s="20"/>
      <c r="MY166" s="20"/>
      <c r="MZ166" s="20"/>
      <c r="NA166" s="20"/>
      <c r="NB166" s="20"/>
      <c r="NC166" s="20"/>
      <c r="ND166" s="20"/>
      <c r="NE166" s="20"/>
      <c r="NF166" s="20"/>
      <c r="NG166" s="20"/>
      <c r="NH166" s="20"/>
      <c r="NI166" s="20"/>
      <c r="NJ166" s="20"/>
      <c r="NK166" s="20"/>
      <c r="NL166" s="20"/>
      <c r="NM166" s="20"/>
      <c r="NN166" s="20"/>
      <c r="NO166" s="20"/>
      <c r="NP166" s="20"/>
      <c r="NQ166" s="20"/>
      <c r="NR166" s="20"/>
      <c r="NS166" s="20"/>
      <c r="NT166" s="20"/>
      <c r="NU166" s="20"/>
      <c r="NV166" s="20"/>
      <c r="NW166" s="20"/>
      <c r="NX166" s="20"/>
      <c r="NY166" s="20"/>
      <c r="NZ166" s="20"/>
      <c r="OA166" s="20"/>
      <c r="OB166" s="20"/>
      <c r="OC166" s="20"/>
      <c r="OD166" s="20"/>
      <c r="OE166" s="20"/>
      <c r="OF166" s="20"/>
      <c r="OG166" s="20"/>
      <c r="OH166" s="20"/>
      <c r="OI166" s="20"/>
      <c r="OJ166" s="20"/>
      <c r="OK166" s="20"/>
      <c r="OL166" s="20"/>
      <c r="OM166" s="20"/>
      <c r="ON166" s="20"/>
      <c r="OO166" s="20"/>
      <c r="OP166" s="20"/>
      <c r="OQ166" s="20"/>
      <c r="OR166" s="20"/>
      <c r="OS166" s="20"/>
      <c r="OT166" s="20"/>
      <c r="OU166" s="20"/>
      <c r="OV166" s="20"/>
      <c r="OW166" s="20"/>
      <c r="OX166" s="20"/>
      <c r="OY166" s="20"/>
      <c r="OZ166" s="20"/>
      <c r="PA166" s="20"/>
      <c r="PB166" s="20"/>
      <c r="PC166" s="20"/>
      <c r="PD166" s="20"/>
      <c r="PE166" s="20"/>
      <c r="PF166" s="20"/>
      <c r="PG166" s="20"/>
      <c r="PH166" s="20"/>
      <c r="PI166" s="20"/>
      <c r="PJ166" s="20"/>
      <c r="PK166" s="20"/>
      <c r="PL166" s="20"/>
      <c r="PM166" s="20"/>
      <c r="PN166" s="20"/>
      <c r="PO166" s="20"/>
      <c r="PP166" s="20"/>
      <c r="PQ166" s="20"/>
      <c r="PR166" s="20"/>
      <c r="PS166" s="20"/>
      <c r="PT166" s="20"/>
      <c r="PU166" s="20"/>
      <c r="PV166" s="20"/>
      <c r="PW166" s="20"/>
      <c r="PX166" s="20"/>
      <c r="PY166" s="20"/>
      <c r="PZ166" s="20"/>
      <c r="QA166" s="20"/>
      <c r="QB166" s="20"/>
      <c r="QC166" s="20"/>
      <c r="QD166" s="20"/>
      <c r="QE166" s="20"/>
      <c r="QF166" s="20"/>
      <c r="QG166" s="20"/>
      <c r="QH166" s="20"/>
      <c r="QI166" s="20"/>
      <c r="QJ166" s="20"/>
      <c r="QK166" s="20"/>
      <c r="QL166" s="20"/>
      <c r="QM166" s="20"/>
      <c r="QN166" s="20"/>
      <c r="QO166" s="20"/>
      <c r="QP166" s="20"/>
      <c r="QQ166" s="20"/>
      <c r="QR166" s="20"/>
      <c r="QS166" s="20"/>
      <c r="QT166" s="20"/>
      <c r="QU166" s="20"/>
      <c r="QV166" s="20"/>
      <c r="QW166" s="20"/>
      <c r="QX166" s="20"/>
      <c r="QY166" s="20"/>
      <c r="QZ166" s="20"/>
      <c r="RA166" s="20"/>
      <c r="RB166" s="20"/>
      <c r="RC166" s="20"/>
      <c r="RD166" s="20"/>
      <c r="RE166" s="20"/>
      <c r="RF166" s="20"/>
      <c r="RG166" s="20"/>
      <c r="RH166" s="20"/>
      <c r="RI166" s="20"/>
      <c r="RJ166" s="20"/>
      <c r="RK166" s="20"/>
      <c r="RL166" s="20"/>
      <c r="RM166" s="20"/>
      <c r="RN166" s="20"/>
      <c r="RO166" s="20"/>
      <c r="RP166" s="20"/>
      <c r="RQ166" s="20"/>
      <c r="RR166" s="20"/>
      <c r="RS166" s="20"/>
      <c r="RT166" s="20"/>
      <c r="RU166" s="20"/>
      <c r="RV166" s="20"/>
      <c r="RW166" s="20"/>
      <c r="RX166" s="20"/>
      <c r="RY166" s="20"/>
      <c r="RZ166" s="20"/>
      <c r="SA166" s="20"/>
      <c r="SB166" s="20"/>
      <c r="SC166" s="20"/>
      <c r="SD166" s="20"/>
      <c r="SE166" s="20"/>
      <c r="SF166" s="20"/>
      <c r="SG166" s="20"/>
      <c r="SH166" s="20"/>
      <c r="SI166" s="20"/>
      <c r="SJ166" s="20"/>
      <c r="SK166" s="20"/>
      <c r="SL166" s="20"/>
      <c r="SM166" s="20"/>
      <c r="SN166" s="20"/>
      <c r="SO166" s="20"/>
      <c r="SP166" s="20"/>
      <c r="SQ166" s="20"/>
      <c r="SR166" s="20"/>
      <c r="SS166" s="20"/>
      <c r="ST166" s="20"/>
      <c r="SU166" s="20"/>
      <c r="SV166" s="20"/>
      <c r="SW166" s="20"/>
      <c r="SX166" s="20"/>
      <c r="SY166" s="20"/>
      <c r="SZ166" s="20"/>
      <c r="TA166" s="20"/>
      <c r="TB166" s="20"/>
      <c r="TC166" s="20"/>
      <c r="TD166" s="20"/>
      <c r="TE166" s="20"/>
      <c r="TF166" s="20"/>
      <c r="TG166" s="20"/>
      <c r="TH166" s="20"/>
      <c r="TI166" s="20"/>
      <c r="TJ166" s="20"/>
      <c r="TK166" s="20"/>
      <c r="TL166" s="20"/>
      <c r="TM166" s="20"/>
      <c r="TN166" s="20"/>
      <c r="TO166" s="20"/>
      <c r="TP166" s="20"/>
      <c r="TQ166" s="20"/>
      <c r="TR166" s="20"/>
      <c r="TS166" s="20"/>
      <c r="TT166" s="20"/>
      <c r="TU166" s="20"/>
      <c r="TV166" s="20"/>
      <c r="TW166" s="20"/>
      <c r="TX166" s="20"/>
      <c r="TY166" s="20"/>
      <c r="TZ166" s="20"/>
      <c r="UA166" s="20"/>
      <c r="UB166" s="20"/>
      <c r="UC166" s="20"/>
      <c r="UD166" s="20"/>
      <c r="UE166" s="20"/>
      <c r="UF166" s="20"/>
      <c r="UG166" s="20"/>
      <c r="UH166" s="20"/>
      <c r="UI166" s="20"/>
      <c r="UJ166" s="20"/>
      <c r="UK166" s="20"/>
      <c r="UL166" s="20"/>
      <c r="UM166" s="20"/>
      <c r="UN166" s="20"/>
      <c r="UO166" s="20"/>
      <c r="UP166" s="20"/>
      <c r="UQ166" s="20"/>
      <c r="UR166" s="20"/>
      <c r="US166" s="20"/>
      <c r="UT166" s="20"/>
      <c r="UU166" s="20"/>
      <c r="UV166" s="20"/>
      <c r="UW166" s="20"/>
      <c r="UX166" s="20"/>
      <c r="UY166" s="20"/>
      <c r="UZ166" s="20"/>
      <c r="VA166" s="20"/>
      <c r="VB166" s="20"/>
      <c r="VC166" s="20"/>
      <c r="VD166" s="20"/>
      <c r="VE166" s="20"/>
      <c r="VF166" s="20"/>
      <c r="VG166" s="20"/>
      <c r="VH166" s="20"/>
      <c r="VI166" s="20"/>
      <c r="VJ166" s="20"/>
      <c r="VK166" s="20"/>
      <c r="VL166" s="20"/>
      <c r="VM166" s="20"/>
      <c r="VN166" s="20"/>
      <c r="VO166" s="20"/>
      <c r="VP166" s="20"/>
      <c r="VQ166" s="20"/>
      <c r="VR166" s="20"/>
      <c r="VS166" s="20"/>
      <c r="VT166" s="20"/>
      <c r="VU166" s="20"/>
      <c r="VV166" s="20"/>
      <c r="VW166" s="20"/>
      <c r="VX166" s="20"/>
      <c r="VY166" s="20"/>
      <c r="VZ166" s="20"/>
      <c r="WA166" s="20"/>
      <c r="WB166" s="20"/>
      <c r="WC166" s="20"/>
      <c r="WD166" s="20"/>
      <c r="WE166" s="20"/>
      <c r="WF166" s="20"/>
      <c r="WG166" s="20"/>
      <c r="WH166" s="20"/>
      <c r="WI166" s="20"/>
      <c r="WJ166" s="20"/>
      <c r="WK166" s="20"/>
      <c r="WL166" s="20"/>
      <c r="WM166" s="20"/>
      <c r="WN166" s="20"/>
      <c r="WO166" s="20"/>
      <c r="WP166" s="20"/>
      <c r="WQ166" s="20"/>
      <c r="WR166" s="20"/>
      <c r="WS166" s="20"/>
      <c r="WT166" s="20"/>
      <c r="WU166" s="20"/>
      <c r="WV166" s="20"/>
      <c r="WW166" s="20"/>
      <c r="WX166" s="20"/>
      <c r="WY166" s="20"/>
      <c r="WZ166" s="20"/>
      <c r="XA166" s="20"/>
      <c r="XB166" s="20"/>
      <c r="XC166" s="20"/>
      <c r="XD166" s="20"/>
      <c r="XE166" s="20"/>
      <c r="XF166" s="20"/>
      <c r="XG166" s="20"/>
      <c r="XH166" s="20"/>
      <c r="XI166" s="20"/>
      <c r="XJ166" s="20"/>
      <c r="XK166" s="20"/>
      <c r="XL166" s="20"/>
      <c r="XM166" s="20"/>
      <c r="XN166" s="20"/>
      <c r="XO166" s="20"/>
      <c r="XP166" s="20"/>
      <c r="XQ166" s="20"/>
      <c r="XR166" s="20"/>
      <c r="XS166" s="20"/>
      <c r="XT166" s="20"/>
      <c r="XU166" s="20"/>
      <c r="XV166" s="20"/>
      <c r="XW166" s="20"/>
      <c r="XX166" s="20"/>
      <c r="XY166" s="20"/>
      <c r="XZ166" s="20"/>
      <c r="YA166" s="20"/>
      <c r="YB166" s="20"/>
      <c r="YC166" s="20"/>
      <c r="YD166" s="20"/>
      <c r="YE166" s="20"/>
      <c r="YF166" s="20"/>
      <c r="YG166" s="20"/>
      <c r="YH166" s="20"/>
      <c r="YI166" s="20"/>
      <c r="YJ166" s="20"/>
      <c r="YK166" s="20"/>
      <c r="YL166" s="20"/>
      <c r="YM166" s="20"/>
      <c r="YN166" s="20"/>
      <c r="YO166" s="20"/>
      <c r="YP166" s="20"/>
      <c r="YQ166" s="20"/>
      <c r="YR166" s="20"/>
      <c r="YS166" s="20"/>
      <c r="YT166" s="20"/>
      <c r="YU166" s="20"/>
      <c r="YV166" s="20"/>
      <c r="YW166" s="20"/>
      <c r="YX166" s="20"/>
      <c r="YY166" s="20"/>
      <c r="YZ166" s="20"/>
      <c r="ZA166" s="20"/>
      <c r="ZB166" s="20"/>
      <c r="ZC166" s="20"/>
      <c r="ZD166" s="20"/>
      <c r="ZE166" s="20"/>
      <c r="ZF166" s="20"/>
      <c r="ZG166" s="20"/>
      <c r="ZH166" s="20"/>
      <c r="ZI166" s="20"/>
      <c r="ZJ166" s="20"/>
      <c r="ZK166" s="20"/>
      <c r="ZL166" s="20"/>
      <c r="ZM166" s="20"/>
      <c r="ZN166" s="20"/>
      <c r="ZO166" s="20"/>
      <c r="ZP166" s="20"/>
      <c r="ZQ166" s="20"/>
      <c r="ZR166" s="20"/>
      <c r="ZS166" s="20"/>
      <c r="ZT166" s="20"/>
      <c r="ZU166" s="20"/>
      <c r="ZV166" s="20"/>
      <c r="ZW166" s="20"/>
      <c r="ZX166" s="20"/>
      <c r="ZY166" s="20"/>
      <c r="ZZ166" s="20"/>
      <c r="AAA166" s="20"/>
      <c r="AAB166" s="20"/>
      <c r="AAC166" s="20"/>
      <c r="AAD166" s="20"/>
      <c r="AAE166" s="20"/>
      <c r="AAF166" s="20"/>
      <c r="AAG166" s="20"/>
      <c r="AAH166" s="20"/>
      <c r="AAI166" s="20"/>
      <c r="AAJ166" s="20"/>
      <c r="AAK166" s="20"/>
      <c r="AAL166" s="20"/>
      <c r="AAM166" s="20"/>
      <c r="AAN166" s="20"/>
      <c r="AAO166" s="20"/>
      <c r="AAP166" s="20"/>
      <c r="AAQ166" s="20"/>
      <c r="AAR166" s="20"/>
      <c r="AAS166" s="20"/>
      <c r="AAT166" s="20"/>
      <c r="AAU166" s="20"/>
      <c r="AAV166" s="20"/>
      <c r="AAW166" s="20"/>
      <c r="AAX166" s="20"/>
      <c r="AAY166" s="20"/>
      <c r="AAZ166" s="20"/>
      <c r="ABA166" s="20"/>
      <c r="ABB166" s="20"/>
      <c r="ABC166" s="20"/>
      <c r="ABD166" s="20"/>
      <c r="ABE166" s="20"/>
      <c r="ABF166" s="20"/>
      <c r="ABG166" s="20"/>
      <c r="ABH166" s="20"/>
      <c r="ABI166" s="20"/>
      <c r="ABJ166" s="20"/>
      <c r="ABK166" s="20"/>
      <c r="ABL166" s="20"/>
      <c r="ABM166" s="20"/>
      <c r="ABN166" s="20"/>
      <c r="ABO166" s="20"/>
      <c r="ABP166" s="20"/>
      <c r="ABQ166" s="20"/>
      <c r="ABR166" s="20"/>
      <c r="ABS166" s="20"/>
      <c r="ABT166" s="20"/>
      <c r="ABU166" s="20"/>
      <c r="ABV166" s="20"/>
      <c r="ABW166" s="20"/>
      <c r="ABX166" s="20"/>
      <c r="ABY166" s="20"/>
      <c r="ABZ166" s="20"/>
      <c r="ACA166" s="20"/>
      <c r="ACB166" s="20"/>
      <c r="ACC166" s="20"/>
      <c r="ACD166" s="20"/>
      <c r="ACE166" s="20"/>
      <c r="ACF166" s="20"/>
      <c r="ACG166" s="20"/>
      <c r="ACH166" s="20"/>
      <c r="ACI166" s="20"/>
      <c r="ACJ166" s="20"/>
      <c r="ACK166" s="20"/>
      <c r="ACL166" s="20"/>
      <c r="ACM166" s="20"/>
      <c r="ACN166" s="20"/>
      <c r="ACO166" s="20"/>
      <c r="ACP166" s="20"/>
      <c r="ACQ166" s="20"/>
      <c r="ACR166" s="20"/>
      <c r="ACS166" s="20"/>
      <c r="ACT166" s="20"/>
      <c r="ACU166" s="20"/>
      <c r="ACV166" s="20"/>
      <c r="ACW166" s="20"/>
      <c r="ACX166" s="20"/>
      <c r="ACY166" s="20"/>
      <c r="ACZ166" s="20"/>
      <c r="ADA166" s="20"/>
      <c r="ADB166" s="20"/>
      <c r="ADC166" s="20"/>
      <c r="ADD166" s="20"/>
      <c r="ADE166" s="20"/>
      <c r="ADF166" s="20"/>
      <c r="ADG166" s="20"/>
      <c r="ADH166" s="20"/>
      <c r="ADI166" s="20"/>
      <c r="ADJ166" s="20"/>
      <c r="ADK166" s="20"/>
      <c r="ADL166" s="20"/>
      <c r="ADM166" s="20"/>
      <c r="ADN166" s="20"/>
      <c r="ADO166" s="20"/>
      <c r="ADP166" s="20"/>
      <c r="ADQ166" s="20"/>
      <c r="ADR166" s="20"/>
      <c r="ADS166" s="20"/>
      <c r="ADT166" s="20"/>
      <c r="ADU166" s="20"/>
      <c r="ADV166" s="20"/>
      <c r="ADW166" s="20"/>
      <c r="ADX166" s="20"/>
      <c r="ADY166" s="20"/>
      <c r="ADZ166" s="20"/>
      <c r="AEA166" s="20"/>
      <c r="AEB166" s="20"/>
      <c r="AEC166" s="20"/>
      <c r="AED166" s="20"/>
      <c r="AEE166" s="20"/>
      <c r="AEF166" s="20"/>
      <c r="AEG166" s="20"/>
      <c r="AEH166" s="20"/>
      <c r="AEI166" s="20"/>
      <c r="AEJ166" s="20"/>
      <c r="AEK166" s="20"/>
      <c r="AEL166" s="20"/>
      <c r="AEM166" s="20"/>
      <c r="AEN166" s="20"/>
      <c r="AEO166" s="20"/>
      <c r="AEP166" s="20"/>
      <c r="AEQ166" s="20"/>
      <c r="AER166" s="20"/>
      <c r="AES166" s="20"/>
      <c r="AET166" s="20"/>
      <c r="AEU166" s="20"/>
      <c r="AEV166" s="20"/>
      <c r="AEW166" s="20"/>
      <c r="AEX166" s="20"/>
      <c r="AEY166" s="20"/>
      <c r="AEZ166" s="20"/>
      <c r="AFA166" s="20"/>
      <c r="AFB166" s="20"/>
      <c r="AFC166" s="20"/>
      <c r="AFD166" s="20"/>
      <c r="AFE166" s="20"/>
      <c r="AFF166" s="20"/>
      <c r="AFG166" s="20"/>
      <c r="AFH166" s="20"/>
      <c r="AFI166" s="20"/>
      <c r="AFJ166" s="20"/>
      <c r="AFK166" s="20"/>
      <c r="AFL166" s="20"/>
      <c r="AFM166" s="20"/>
      <c r="AFN166" s="20"/>
      <c r="AFO166" s="20"/>
      <c r="AFP166" s="20"/>
      <c r="AFQ166" s="20"/>
      <c r="AFR166" s="20"/>
      <c r="AFS166" s="20"/>
      <c r="AFT166" s="20"/>
      <c r="AFU166" s="20"/>
      <c r="AFV166" s="20"/>
      <c r="AFW166" s="20"/>
      <c r="AFX166" s="20"/>
      <c r="AFY166" s="20"/>
      <c r="AFZ166" s="20"/>
      <c r="AGA166" s="20"/>
      <c r="AGB166" s="20"/>
      <c r="AGC166" s="20"/>
      <c r="AGD166" s="20"/>
      <c r="AGE166" s="20"/>
      <c r="AGF166" s="20"/>
      <c r="AGG166" s="20"/>
      <c r="AGH166" s="20"/>
      <c r="AGI166" s="20"/>
      <c r="AGJ166" s="20"/>
      <c r="AGK166" s="20"/>
      <c r="AGL166" s="20"/>
      <c r="AGM166" s="20"/>
      <c r="AGN166" s="20"/>
      <c r="AGO166" s="20"/>
      <c r="AGP166" s="20"/>
      <c r="AGQ166" s="20"/>
      <c r="AGR166" s="20"/>
      <c r="AGS166" s="20"/>
      <c r="AGT166" s="20"/>
      <c r="AGU166" s="20"/>
      <c r="AGV166" s="20"/>
      <c r="AGW166" s="20"/>
      <c r="AGX166" s="20"/>
      <c r="AGY166" s="20"/>
      <c r="AGZ166" s="20"/>
      <c r="AHA166" s="20"/>
      <c r="AHB166" s="20"/>
      <c r="AHC166" s="20"/>
      <c r="AHD166" s="20"/>
      <c r="AHE166" s="20"/>
      <c r="AHF166" s="20"/>
      <c r="AHG166" s="20"/>
      <c r="AHH166" s="20"/>
      <c r="AHI166" s="20"/>
      <c r="AHJ166" s="20"/>
      <c r="AHK166" s="20"/>
      <c r="AHL166" s="20"/>
      <c r="AHM166" s="20"/>
      <c r="AHN166" s="20"/>
      <c r="AHO166" s="20"/>
      <c r="AHP166" s="20"/>
      <c r="AHQ166" s="20"/>
      <c r="AHR166" s="20"/>
      <c r="AHS166" s="20"/>
      <c r="AHT166" s="20"/>
      <c r="AHU166" s="20"/>
      <c r="AHV166" s="20"/>
      <c r="AHW166" s="20"/>
      <c r="AHX166" s="20"/>
      <c r="AHY166" s="20"/>
      <c r="AHZ166" s="20"/>
      <c r="AIA166" s="20"/>
      <c r="AIB166" s="20"/>
      <c r="AIC166" s="20"/>
      <c r="AID166" s="20"/>
      <c r="AIE166" s="20"/>
      <c r="AIF166" s="20"/>
      <c r="AIG166" s="20"/>
      <c r="AIH166" s="20"/>
      <c r="AII166" s="20"/>
      <c r="AIJ166" s="20"/>
      <c r="AIK166" s="20"/>
      <c r="AIL166" s="20"/>
      <c r="AIM166" s="20"/>
      <c r="AIN166" s="20"/>
      <c r="AIO166" s="20"/>
      <c r="AIP166" s="20"/>
      <c r="AIQ166" s="20"/>
      <c r="AIR166" s="20"/>
      <c r="AIS166" s="20"/>
      <c r="AIT166" s="20"/>
      <c r="AIU166" s="20"/>
      <c r="AIV166" s="20"/>
      <c r="AIW166" s="20"/>
      <c r="AIX166" s="20"/>
      <c r="AIY166" s="20"/>
      <c r="AIZ166" s="20"/>
      <c r="AJA166" s="20"/>
      <c r="AJB166" s="20"/>
      <c r="AJC166" s="20"/>
      <c r="AJD166" s="20"/>
      <c r="AJE166" s="20"/>
      <c r="AJF166" s="20"/>
      <c r="AJG166" s="20"/>
      <c r="AJH166" s="20"/>
      <c r="AJI166" s="20"/>
      <c r="AJJ166" s="20"/>
      <c r="AJK166" s="20"/>
      <c r="AJL166" s="20"/>
      <c r="AJM166" s="20"/>
      <c r="AJN166" s="20"/>
      <c r="AJO166" s="20"/>
      <c r="AJP166" s="20"/>
      <c r="AJQ166" s="20"/>
      <c r="AJR166" s="20"/>
      <c r="AJS166" s="20"/>
      <c r="AJT166" s="20"/>
      <c r="AJU166" s="20"/>
      <c r="AJV166" s="20"/>
      <c r="AJW166" s="20"/>
      <c r="AJX166" s="20"/>
      <c r="AJY166" s="20"/>
      <c r="AJZ166" s="20"/>
      <c r="AKA166" s="20"/>
      <c r="AKB166" s="20"/>
      <c r="AKC166" s="20"/>
      <c r="AKD166" s="20"/>
      <c r="AKE166" s="20"/>
      <c r="AKF166" s="20"/>
      <c r="AKG166" s="20"/>
      <c r="AKH166" s="20"/>
      <c r="AKI166" s="20"/>
      <c r="AKJ166" s="20"/>
      <c r="AKK166" s="20"/>
      <c r="AKL166" s="20"/>
      <c r="AKM166" s="20"/>
      <c r="AKN166" s="20"/>
      <c r="AKO166" s="20"/>
      <c r="AKP166" s="20"/>
      <c r="AKQ166" s="20"/>
      <c r="AKR166" s="20"/>
      <c r="AKS166" s="20"/>
      <c r="AKT166" s="20"/>
      <c r="AKU166" s="20"/>
      <c r="AKV166" s="20"/>
      <c r="AKW166" s="20"/>
      <c r="AKX166" s="20"/>
      <c r="AKY166" s="20"/>
      <c r="AKZ166" s="20"/>
      <c r="ALA166" s="20"/>
      <c r="ALB166" s="20"/>
      <c r="ALC166" s="20"/>
      <c r="ALD166" s="20"/>
      <c r="ALE166" s="20"/>
      <c r="ALF166" s="20"/>
      <c r="ALG166" s="20"/>
      <c r="ALH166" s="20"/>
      <c r="ALI166" s="20"/>
      <c r="ALJ166" s="20"/>
      <c r="ALK166" s="20"/>
      <c r="ALL166" s="20"/>
      <c r="ALM166" s="20"/>
      <c r="ALN166" s="20"/>
      <c r="ALO166" s="20"/>
      <c r="ALP166" s="20"/>
      <c r="ALQ166" s="20"/>
      <c r="ALR166" s="20"/>
      <c r="ALS166" s="20"/>
      <c r="ALT166" s="20"/>
      <c r="ALU166" s="20"/>
      <c r="ALV166" s="20"/>
      <c r="ALW166" s="20"/>
      <c r="ALX166" s="20"/>
      <c r="ALY166" s="20"/>
      <c r="ALZ166" s="20"/>
      <c r="AMA166" s="20"/>
      <c r="AMB166" s="20"/>
      <c r="AMC166" s="20"/>
      <c r="AMD166" s="20"/>
      <c r="AME166" s="20"/>
      <c r="AMF166" s="20"/>
      <c r="AMG166" s="20"/>
      <c r="AMH166" s="20"/>
      <c r="AMI166" s="20"/>
      <c r="AMJ166" s="20"/>
      <c r="AMK166" s="20"/>
    </row>
    <row r="167" spans="1:1025" ht="24" customHeight="1">
      <c r="A167" s="220"/>
      <c r="B167" s="246"/>
      <c r="C167" s="246"/>
      <c r="D167" s="247"/>
      <c r="E167" s="247"/>
      <c r="F167" s="247"/>
      <c r="G167" s="247"/>
      <c r="H167" s="3"/>
    </row>
    <row r="168" spans="1:1025" ht="15.75" customHeight="1">
      <c r="A168" s="363" t="s">
        <v>201</v>
      </c>
      <c r="B168" s="363"/>
      <c r="C168" s="363"/>
      <c r="D168" s="363"/>
      <c r="E168" s="363"/>
      <c r="F168" s="363"/>
      <c r="G168" s="363"/>
      <c r="H168" s="3"/>
    </row>
    <row r="169" spans="1:1025" ht="15.75" customHeight="1">
      <c r="A169" s="358" t="s">
        <v>202</v>
      </c>
      <c r="B169" s="358"/>
      <c r="C169" s="358"/>
      <c r="D169" s="358"/>
      <c r="E169" s="358"/>
      <c r="F169" s="358"/>
      <c r="G169" s="102" t="s">
        <v>18</v>
      </c>
      <c r="H169" s="3"/>
    </row>
    <row r="170" spans="1:1025" ht="15.75" customHeight="1">
      <c r="A170" s="87" t="s">
        <v>8</v>
      </c>
      <c r="B170" s="260" t="s">
        <v>55</v>
      </c>
      <c r="C170" s="260"/>
      <c r="D170" s="260"/>
      <c r="E170" s="260"/>
      <c r="F170" s="260"/>
      <c r="G170" s="258">
        <f>G52</f>
        <v>4107.84</v>
      </c>
      <c r="H170" s="3"/>
    </row>
    <row r="171" spans="1:1025" ht="15.75" customHeight="1">
      <c r="A171" s="87" t="s">
        <v>10</v>
      </c>
      <c r="B171" s="260" t="s">
        <v>203</v>
      </c>
      <c r="C171" s="260"/>
      <c r="D171" s="260"/>
      <c r="E171" s="260"/>
      <c r="F171" s="260"/>
      <c r="G171" s="108">
        <f>G103</f>
        <v>2807.17</v>
      </c>
      <c r="H171" s="3"/>
    </row>
    <row r="172" spans="1:1025" ht="15.75" customHeight="1">
      <c r="A172" s="87" t="s">
        <v>12</v>
      </c>
      <c r="B172" s="260" t="s">
        <v>50</v>
      </c>
      <c r="C172" s="260"/>
      <c r="D172" s="260"/>
      <c r="E172" s="260"/>
      <c r="F172" s="260"/>
      <c r="G172" s="108">
        <f>G114</f>
        <v>207.63</v>
      </c>
      <c r="H172" s="3"/>
    </row>
    <row r="173" spans="1:1025" s="21" customFormat="1" ht="15.75" customHeight="1">
      <c r="A173" s="87" t="s">
        <v>13</v>
      </c>
      <c r="B173" s="260" t="s">
        <v>51</v>
      </c>
      <c r="C173" s="260"/>
      <c r="D173" s="260"/>
      <c r="E173" s="260"/>
      <c r="F173" s="260"/>
      <c r="G173" s="108">
        <f>G139</f>
        <v>640.64999999999986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20"/>
      <c r="JT173" s="20"/>
      <c r="JU173" s="20"/>
      <c r="JV173" s="20"/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20"/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  <c r="LT173" s="20"/>
      <c r="LU173" s="20"/>
      <c r="LV173" s="20"/>
      <c r="LW173" s="20"/>
      <c r="LX173" s="20"/>
      <c r="LY173" s="20"/>
      <c r="LZ173" s="20"/>
      <c r="MA173" s="20"/>
      <c r="MB173" s="20"/>
      <c r="MC173" s="20"/>
      <c r="MD173" s="20"/>
      <c r="ME173" s="20"/>
      <c r="MF173" s="20"/>
      <c r="MG173" s="20"/>
      <c r="MH173" s="20"/>
      <c r="MI173" s="20"/>
      <c r="MJ173" s="20"/>
      <c r="MK173" s="20"/>
      <c r="ML173" s="20"/>
      <c r="MM173" s="20"/>
      <c r="MN173" s="20"/>
      <c r="MO173" s="20"/>
      <c r="MP173" s="20"/>
      <c r="MQ173" s="20"/>
      <c r="MR173" s="20"/>
      <c r="MS173" s="20"/>
      <c r="MT173" s="20"/>
      <c r="MU173" s="20"/>
      <c r="MV173" s="20"/>
      <c r="MW173" s="20"/>
      <c r="MX173" s="20"/>
      <c r="MY173" s="20"/>
      <c r="MZ173" s="20"/>
      <c r="NA173" s="20"/>
      <c r="NB173" s="20"/>
      <c r="NC173" s="20"/>
      <c r="ND173" s="20"/>
      <c r="NE173" s="20"/>
      <c r="NF173" s="20"/>
      <c r="NG173" s="20"/>
      <c r="NH173" s="20"/>
      <c r="NI173" s="20"/>
      <c r="NJ173" s="20"/>
      <c r="NK173" s="20"/>
      <c r="NL173" s="20"/>
      <c r="NM173" s="20"/>
      <c r="NN173" s="20"/>
      <c r="NO173" s="20"/>
      <c r="NP173" s="20"/>
      <c r="NQ173" s="20"/>
      <c r="NR173" s="20"/>
      <c r="NS173" s="20"/>
      <c r="NT173" s="20"/>
      <c r="NU173" s="20"/>
      <c r="NV173" s="20"/>
      <c r="NW173" s="20"/>
      <c r="NX173" s="20"/>
      <c r="NY173" s="20"/>
      <c r="NZ173" s="20"/>
      <c r="OA173" s="20"/>
      <c r="OB173" s="20"/>
      <c r="OC173" s="20"/>
      <c r="OD173" s="20"/>
      <c r="OE173" s="20"/>
      <c r="OF173" s="20"/>
      <c r="OG173" s="20"/>
      <c r="OH173" s="20"/>
      <c r="OI173" s="20"/>
      <c r="OJ173" s="20"/>
      <c r="OK173" s="20"/>
      <c r="OL173" s="20"/>
      <c r="OM173" s="20"/>
      <c r="ON173" s="20"/>
      <c r="OO173" s="20"/>
      <c r="OP173" s="20"/>
      <c r="OQ173" s="20"/>
      <c r="OR173" s="20"/>
      <c r="OS173" s="20"/>
      <c r="OT173" s="20"/>
      <c r="OU173" s="20"/>
      <c r="OV173" s="20"/>
      <c r="OW173" s="20"/>
      <c r="OX173" s="20"/>
      <c r="OY173" s="20"/>
      <c r="OZ173" s="20"/>
      <c r="PA173" s="20"/>
      <c r="PB173" s="20"/>
      <c r="PC173" s="20"/>
      <c r="PD173" s="20"/>
      <c r="PE173" s="20"/>
      <c r="PF173" s="20"/>
      <c r="PG173" s="20"/>
      <c r="PH173" s="20"/>
      <c r="PI173" s="20"/>
      <c r="PJ173" s="20"/>
      <c r="PK173" s="20"/>
      <c r="PL173" s="20"/>
      <c r="PM173" s="20"/>
      <c r="PN173" s="20"/>
      <c r="PO173" s="20"/>
      <c r="PP173" s="20"/>
      <c r="PQ173" s="20"/>
      <c r="PR173" s="20"/>
      <c r="PS173" s="20"/>
      <c r="PT173" s="20"/>
      <c r="PU173" s="20"/>
      <c r="PV173" s="20"/>
      <c r="PW173" s="20"/>
      <c r="PX173" s="20"/>
      <c r="PY173" s="20"/>
      <c r="PZ173" s="20"/>
      <c r="QA173" s="20"/>
      <c r="QB173" s="20"/>
      <c r="QC173" s="20"/>
      <c r="QD173" s="20"/>
      <c r="QE173" s="20"/>
      <c r="QF173" s="20"/>
      <c r="QG173" s="20"/>
      <c r="QH173" s="20"/>
      <c r="QI173" s="20"/>
      <c r="QJ173" s="20"/>
      <c r="QK173" s="20"/>
      <c r="QL173" s="20"/>
      <c r="QM173" s="20"/>
      <c r="QN173" s="20"/>
      <c r="QO173" s="20"/>
      <c r="QP173" s="20"/>
      <c r="QQ173" s="20"/>
      <c r="QR173" s="20"/>
      <c r="QS173" s="20"/>
      <c r="QT173" s="20"/>
      <c r="QU173" s="20"/>
      <c r="QV173" s="20"/>
      <c r="QW173" s="20"/>
      <c r="QX173" s="20"/>
      <c r="QY173" s="20"/>
      <c r="QZ173" s="20"/>
      <c r="RA173" s="20"/>
      <c r="RB173" s="20"/>
      <c r="RC173" s="20"/>
      <c r="RD173" s="20"/>
      <c r="RE173" s="20"/>
      <c r="RF173" s="20"/>
      <c r="RG173" s="20"/>
      <c r="RH173" s="20"/>
      <c r="RI173" s="20"/>
      <c r="RJ173" s="20"/>
      <c r="RK173" s="20"/>
      <c r="RL173" s="20"/>
      <c r="RM173" s="20"/>
      <c r="RN173" s="20"/>
      <c r="RO173" s="20"/>
      <c r="RP173" s="20"/>
      <c r="RQ173" s="20"/>
      <c r="RR173" s="20"/>
      <c r="RS173" s="20"/>
      <c r="RT173" s="20"/>
      <c r="RU173" s="20"/>
      <c r="RV173" s="20"/>
      <c r="RW173" s="20"/>
      <c r="RX173" s="20"/>
      <c r="RY173" s="20"/>
      <c r="RZ173" s="20"/>
      <c r="SA173" s="20"/>
      <c r="SB173" s="20"/>
      <c r="SC173" s="20"/>
      <c r="SD173" s="20"/>
      <c r="SE173" s="20"/>
      <c r="SF173" s="20"/>
      <c r="SG173" s="20"/>
      <c r="SH173" s="20"/>
      <c r="SI173" s="20"/>
      <c r="SJ173" s="20"/>
      <c r="SK173" s="20"/>
      <c r="SL173" s="20"/>
      <c r="SM173" s="20"/>
      <c r="SN173" s="20"/>
      <c r="SO173" s="20"/>
      <c r="SP173" s="20"/>
      <c r="SQ173" s="20"/>
      <c r="SR173" s="20"/>
      <c r="SS173" s="20"/>
      <c r="ST173" s="20"/>
      <c r="SU173" s="20"/>
      <c r="SV173" s="20"/>
      <c r="SW173" s="20"/>
      <c r="SX173" s="20"/>
      <c r="SY173" s="20"/>
      <c r="SZ173" s="20"/>
      <c r="TA173" s="20"/>
      <c r="TB173" s="20"/>
      <c r="TC173" s="20"/>
      <c r="TD173" s="20"/>
      <c r="TE173" s="20"/>
      <c r="TF173" s="20"/>
      <c r="TG173" s="20"/>
      <c r="TH173" s="20"/>
      <c r="TI173" s="20"/>
      <c r="TJ173" s="20"/>
      <c r="TK173" s="20"/>
      <c r="TL173" s="20"/>
      <c r="TM173" s="20"/>
      <c r="TN173" s="20"/>
      <c r="TO173" s="20"/>
      <c r="TP173" s="20"/>
      <c r="TQ173" s="20"/>
      <c r="TR173" s="20"/>
      <c r="TS173" s="20"/>
      <c r="TT173" s="20"/>
      <c r="TU173" s="20"/>
      <c r="TV173" s="20"/>
      <c r="TW173" s="20"/>
      <c r="TX173" s="20"/>
      <c r="TY173" s="20"/>
      <c r="TZ173" s="20"/>
      <c r="UA173" s="20"/>
      <c r="UB173" s="20"/>
      <c r="UC173" s="20"/>
      <c r="UD173" s="20"/>
      <c r="UE173" s="20"/>
      <c r="UF173" s="20"/>
      <c r="UG173" s="20"/>
      <c r="UH173" s="20"/>
      <c r="UI173" s="20"/>
      <c r="UJ173" s="20"/>
      <c r="UK173" s="20"/>
      <c r="UL173" s="20"/>
      <c r="UM173" s="20"/>
      <c r="UN173" s="20"/>
      <c r="UO173" s="20"/>
      <c r="UP173" s="20"/>
      <c r="UQ173" s="20"/>
      <c r="UR173" s="20"/>
      <c r="US173" s="20"/>
      <c r="UT173" s="20"/>
      <c r="UU173" s="20"/>
      <c r="UV173" s="20"/>
      <c r="UW173" s="20"/>
      <c r="UX173" s="20"/>
      <c r="UY173" s="20"/>
      <c r="UZ173" s="20"/>
      <c r="VA173" s="20"/>
      <c r="VB173" s="20"/>
      <c r="VC173" s="20"/>
      <c r="VD173" s="20"/>
      <c r="VE173" s="20"/>
      <c r="VF173" s="20"/>
      <c r="VG173" s="20"/>
      <c r="VH173" s="20"/>
      <c r="VI173" s="20"/>
      <c r="VJ173" s="20"/>
      <c r="VK173" s="20"/>
      <c r="VL173" s="20"/>
      <c r="VM173" s="20"/>
      <c r="VN173" s="20"/>
      <c r="VO173" s="20"/>
      <c r="VP173" s="20"/>
      <c r="VQ173" s="20"/>
      <c r="VR173" s="20"/>
      <c r="VS173" s="20"/>
      <c r="VT173" s="20"/>
      <c r="VU173" s="20"/>
      <c r="VV173" s="20"/>
      <c r="VW173" s="20"/>
      <c r="VX173" s="20"/>
      <c r="VY173" s="20"/>
      <c r="VZ173" s="20"/>
      <c r="WA173" s="20"/>
      <c r="WB173" s="20"/>
      <c r="WC173" s="20"/>
      <c r="WD173" s="20"/>
      <c r="WE173" s="20"/>
      <c r="WF173" s="20"/>
      <c r="WG173" s="20"/>
      <c r="WH173" s="20"/>
      <c r="WI173" s="20"/>
      <c r="WJ173" s="20"/>
      <c r="WK173" s="20"/>
      <c r="WL173" s="20"/>
      <c r="WM173" s="20"/>
      <c r="WN173" s="20"/>
      <c r="WO173" s="20"/>
      <c r="WP173" s="20"/>
      <c r="WQ173" s="20"/>
      <c r="WR173" s="20"/>
      <c r="WS173" s="20"/>
      <c r="WT173" s="20"/>
      <c r="WU173" s="20"/>
      <c r="WV173" s="20"/>
      <c r="WW173" s="20"/>
      <c r="WX173" s="20"/>
      <c r="WY173" s="20"/>
      <c r="WZ173" s="20"/>
      <c r="XA173" s="20"/>
      <c r="XB173" s="20"/>
      <c r="XC173" s="20"/>
      <c r="XD173" s="20"/>
      <c r="XE173" s="20"/>
      <c r="XF173" s="20"/>
      <c r="XG173" s="20"/>
      <c r="XH173" s="20"/>
      <c r="XI173" s="20"/>
      <c r="XJ173" s="20"/>
      <c r="XK173" s="20"/>
      <c r="XL173" s="20"/>
      <c r="XM173" s="20"/>
      <c r="XN173" s="20"/>
      <c r="XO173" s="20"/>
      <c r="XP173" s="20"/>
      <c r="XQ173" s="20"/>
      <c r="XR173" s="20"/>
      <c r="XS173" s="20"/>
      <c r="XT173" s="20"/>
      <c r="XU173" s="20"/>
      <c r="XV173" s="20"/>
      <c r="XW173" s="20"/>
      <c r="XX173" s="20"/>
      <c r="XY173" s="20"/>
      <c r="XZ173" s="20"/>
      <c r="YA173" s="20"/>
      <c r="YB173" s="20"/>
      <c r="YC173" s="20"/>
      <c r="YD173" s="20"/>
      <c r="YE173" s="20"/>
      <c r="YF173" s="20"/>
      <c r="YG173" s="20"/>
      <c r="YH173" s="20"/>
      <c r="YI173" s="20"/>
      <c r="YJ173" s="20"/>
      <c r="YK173" s="20"/>
      <c r="YL173" s="20"/>
      <c r="YM173" s="20"/>
      <c r="YN173" s="20"/>
      <c r="YO173" s="20"/>
      <c r="YP173" s="20"/>
      <c r="YQ173" s="20"/>
      <c r="YR173" s="20"/>
      <c r="YS173" s="20"/>
      <c r="YT173" s="20"/>
      <c r="YU173" s="20"/>
      <c r="YV173" s="20"/>
      <c r="YW173" s="20"/>
      <c r="YX173" s="20"/>
      <c r="YY173" s="20"/>
      <c r="YZ173" s="20"/>
      <c r="ZA173" s="20"/>
      <c r="ZB173" s="20"/>
      <c r="ZC173" s="20"/>
      <c r="ZD173" s="20"/>
      <c r="ZE173" s="20"/>
      <c r="ZF173" s="20"/>
      <c r="ZG173" s="20"/>
      <c r="ZH173" s="20"/>
      <c r="ZI173" s="20"/>
      <c r="ZJ173" s="20"/>
      <c r="ZK173" s="20"/>
      <c r="ZL173" s="20"/>
      <c r="ZM173" s="20"/>
      <c r="ZN173" s="20"/>
      <c r="ZO173" s="20"/>
      <c r="ZP173" s="20"/>
      <c r="ZQ173" s="20"/>
      <c r="ZR173" s="20"/>
      <c r="ZS173" s="20"/>
      <c r="ZT173" s="20"/>
      <c r="ZU173" s="20"/>
      <c r="ZV173" s="20"/>
      <c r="ZW173" s="20"/>
      <c r="ZX173" s="20"/>
      <c r="ZY173" s="20"/>
      <c r="ZZ173" s="20"/>
      <c r="AAA173" s="20"/>
      <c r="AAB173" s="20"/>
      <c r="AAC173" s="20"/>
      <c r="AAD173" s="20"/>
      <c r="AAE173" s="20"/>
      <c r="AAF173" s="20"/>
      <c r="AAG173" s="20"/>
      <c r="AAH173" s="20"/>
      <c r="AAI173" s="20"/>
      <c r="AAJ173" s="20"/>
      <c r="AAK173" s="20"/>
      <c r="AAL173" s="20"/>
      <c r="AAM173" s="20"/>
      <c r="AAN173" s="20"/>
      <c r="AAO173" s="20"/>
      <c r="AAP173" s="20"/>
      <c r="AAQ173" s="20"/>
      <c r="AAR173" s="20"/>
      <c r="AAS173" s="20"/>
      <c r="AAT173" s="20"/>
      <c r="AAU173" s="20"/>
      <c r="AAV173" s="20"/>
      <c r="AAW173" s="20"/>
      <c r="AAX173" s="20"/>
      <c r="AAY173" s="20"/>
      <c r="AAZ173" s="20"/>
      <c r="ABA173" s="20"/>
      <c r="ABB173" s="20"/>
      <c r="ABC173" s="20"/>
      <c r="ABD173" s="20"/>
      <c r="ABE173" s="20"/>
      <c r="ABF173" s="20"/>
      <c r="ABG173" s="20"/>
      <c r="ABH173" s="20"/>
      <c r="ABI173" s="20"/>
      <c r="ABJ173" s="20"/>
      <c r="ABK173" s="20"/>
      <c r="ABL173" s="20"/>
      <c r="ABM173" s="20"/>
      <c r="ABN173" s="20"/>
      <c r="ABO173" s="20"/>
      <c r="ABP173" s="20"/>
      <c r="ABQ173" s="20"/>
      <c r="ABR173" s="20"/>
      <c r="ABS173" s="20"/>
      <c r="ABT173" s="20"/>
      <c r="ABU173" s="20"/>
      <c r="ABV173" s="20"/>
      <c r="ABW173" s="20"/>
      <c r="ABX173" s="20"/>
      <c r="ABY173" s="20"/>
      <c r="ABZ173" s="20"/>
      <c r="ACA173" s="20"/>
      <c r="ACB173" s="20"/>
      <c r="ACC173" s="20"/>
      <c r="ACD173" s="20"/>
      <c r="ACE173" s="20"/>
      <c r="ACF173" s="20"/>
      <c r="ACG173" s="20"/>
      <c r="ACH173" s="20"/>
      <c r="ACI173" s="20"/>
      <c r="ACJ173" s="20"/>
      <c r="ACK173" s="20"/>
      <c r="ACL173" s="20"/>
      <c r="ACM173" s="20"/>
      <c r="ACN173" s="20"/>
      <c r="ACO173" s="20"/>
      <c r="ACP173" s="20"/>
      <c r="ACQ173" s="20"/>
      <c r="ACR173" s="20"/>
      <c r="ACS173" s="20"/>
      <c r="ACT173" s="20"/>
      <c r="ACU173" s="20"/>
      <c r="ACV173" s="20"/>
      <c r="ACW173" s="20"/>
      <c r="ACX173" s="20"/>
      <c r="ACY173" s="20"/>
      <c r="ACZ173" s="20"/>
      <c r="ADA173" s="20"/>
      <c r="ADB173" s="20"/>
      <c r="ADC173" s="20"/>
      <c r="ADD173" s="20"/>
      <c r="ADE173" s="20"/>
      <c r="ADF173" s="20"/>
      <c r="ADG173" s="20"/>
      <c r="ADH173" s="20"/>
      <c r="ADI173" s="20"/>
      <c r="ADJ173" s="20"/>
      <c r="ADK173" s="20"/>
      <c r="ADL173" s="20"/>
      <c r="ADM173" s="20"/>
      <c r="ADN173" s="20"/>
      <c r="ADO173" s="20"/>
      <c r="ADP173" s="20"/>
      <c r="ADQ173" s="20"/>
      <c r="ADR173" s="20"/>
      <c r="ADS173" s="20"/>
      <c r="ADT173" s="20"/>
      <c r="ADU173" s="20"/>
      <c r="ADV173" s="20"/>
      <c r="ADW173" s="20"/>
      <c r="ADX173" s="20"/>
      <c r="ADY173" s="20"/>
      <c r="ADZ173" s="20"/>
      <c r="AEA173" s="20"/>
      <c r="AEB173" s="20"/>
      <c r="AEC173" s="20"/>
      <c r="AED173" s="20"/>
      <c r="AEE173" s="20"/>
      <c r="AEF173" s="20"/>
      <c r="AEG173" s="20"/>
      <c r="AEH173" s="20"/>
      <c r="AEI173" s="20"/>
      <c r="AEJ173" s="20"/>
      <c r="AEK173" s="20"/>
      <c r="AEL173" s="20"/>
      <c r="AEM173" s="20"/>
      <c r="AEN173" s="20"/>
      <c r="AEO173" s="20"/>
      <c r="AEP173" s="20"/>
      <c r="AEQ173" s="20"/>
      <c r="AER173" s="20"/>
      <c r="AES173" s="20"/>
      <c r="AET173" s="20"/>
      <c r="AEU173" s="20"/>
      <c r="AEV173" s="20"/>
      <c r="AEW173" s="20"/>
      <c r="AEX173" s="20"/>
      <c r="AEY173" s="20"/>
      <c r="AEZ173" s="20"/>
      <c r="AFA173" s="20"/>
      <c r="AFB173" s="20"/>
      <c r="AFC173" s="20"/>
      <c r="AFD173" s="20"/>
      <c r="AFE173" s="20"/>
      <c r="AFF173" s="20"/>
      <c r="AFG173" s="20"/>
      <c r="AFH173" s="20"/>
      <c r="AFI173" s="20"/>
      <c r="AFJ173" s="20"/>
      <c r="AFK173" s="20"/>
      <c r="AFL173" s="20"/>
      <c r="AFM173" s="20"/>
      <c r="AFN173" s="20"/>
      <c r="AFO173" s="20"/>
      <c r="AFP173" s="20"/>
      <c r="AFQ173" s="20"/>
      <c r="AFR173" s="20"/>
      <c r="AFS173" s="20"/>
      <c r="AFT173" s="20"/>
      <c r="AFU173" s="20"/>
      <c r="AFV173" s="20"/>
      <c r="AFW173" s="20"/>
      <c r="AFX173" s="20"/>
      <c r="AFY173" s="20"/>
      <c r="AFZ173" s="20"/>
      <c r="AGA173" s="20"/>
      <c r="AGB173" s="20"/>
      <c r="AGC173" s="20"/>
      <c r="AGD173" s="20"/>
      <c r="AGE173" s="20"/>
      <c r="AGF173" s="20"/>
      <c r="AGG173" s="20"/>
      <c r="AGH173" s="20"/>
      <c r="AGI173" s="20"/>
      <c r="AGJ173" s="20"/>
      <c r="AGK173" s="20"/>
      <c r="AGL173" s="20"/>
      <c r="AGM173" s="20"/>
      <c r="AGN173" s="20"/>
      <c r="AGO173" s="20"/>
      <c r="AGP173" s="20"/>
      <c r="AGQ173" s="20"/>
      <c r="AGR173" s="20"/>
      <c r="AGS173" s="20"/>
      <c r="AGT173" s="20"/>
      <c r="AGU173" s="20"/>
      <c r="AGV173" s="20"/>
      <c r="AGW173" s="20"/>
      <c r="AGX173" s="20"/>
      <c r="AGY173" s="20"/>
      <c r="AGZ173" s="20"/>
      <c r="AHA173" s="20"/>
      <c r="AHB173" s="20"/>
      <c r="AHC173" s="20"/>
      <c r="AHD173" s="20"/>
      <c r="AHE173" s="20"/>
      <c r="AHF173" s="20"/>
      <c r="AHG173" s="20"/>
      <c r="AHH173" s="20"/>
      <c r="AHI173" s="20"/>
      <c r="AHJ173" s="20"/>
      <c r="AHK173" s="20"/>
      <c r="AHL173" s="20"/>
      <c r="AHM173" s="20"/>
      <c r="AHN173" s="20"/>
      <c r="AHO173" s="20"/>
      <c r="AHP173" s="20"/>
      <c r="AHQ173" s="20"/>
      <c r="AHR173" s="20"/>
      <c r="AHS173" s="20"/>
      <c r="AHT173" s="20"/>
      <c r="AHU173" s="20"/>
      <c r="AHV173" s="20"/>
      <c r="AHW173" s="20"/>
      <c r="AHX173" s="20"/>
      <c r="AHY173" s="20"/>
      <c r="AHZ173" s="20"/>
      <c r="AIA173" s="20"/>
      <c r="AIB173" s="20"/>
      <c r="AIC173" s="20"/>
      <c r="AID173" s="20"/>
      <c r="AIE173" s="20"/>
      <c r="AIF173" s="20"/>
      <c r="AIG173" s="20"/>
      <c r="AIH173" s="20"/>
      <c r="AII173" s="20"/>
      <c r="AIJ173" s="20"/>
      <c r="AIK173" s="20"/>
      <c r="AIL173" s="20"/>
      <c r="AIM173" s="20"/>
      <c r="AIN173" s="20"/>
      <c r="AIO173" s="20"/>
      <c r="AIP173" s="20"/>
      <c r="AIQ173" s="20"/>
      <c r="AIR173" s="20"/>
      <c r="AIS173" s="20"/>
      <c r="AIT173" s="20"/>
      <c r="AIU173" s="20"/>
      <c r="AIV173" s="20"/>
      <c r="AIW173" s="20"/>
      <c r="AIX173" s="20"/>
      <c r="AIY173" s="20"/>
      <c r="AIZ173" s="20"/>
      <c r="AJA173" s="20"/>
      <c r="AJB173" s="20"/>
      <c r="AJC173" s="20"/>
      <c r="AJD173" s="20"/>
      <c r="AJE173" s="20"/>
      <c r="AJF173" s="20"/>
      <c r="AJG173" s="20"/>
      <c r="AJH173" s="20"/>
      <c r="AJI173" s="20"/>
      <c r="AJJ173" s="20"/>
      <c r="AJK173" s="20"/>
      <c r="AJL173" s="20"/>
      <c r="AJM173" s="20"/>
      <c r="AJN173" s="20"/>
      <c r="AJO173" s="20"/>
      <c r="AJP173" s="20"/>
      <c r="AJQ173" s="20"/>
      <c r="AJR173" s="20"/>
      <c r="AJS173" s="20"/>
      <c r="AJT173" s="20"/>
      <c r="AJU173" s="20"/>
      <c r="AJV173" s="20"/>
      <c r="AJW173" s="20"/>
      <c r="AJX173" s="20"/>
      <c r="AJY173" s="20"/>
      <c r="AJZ173" s="20"/>
      <c r="AKA173" s="20"/>
      <c r="AKB173" s="20"/>
      <c r="AKC173" s="20"/>
      <c r="AKD173" s="20"/>
      <c r="AKE173" s="20"/>
      <c r="AKF173" s="20"/>
      <c r="AKG173" s="20"/>
      <c r="AKH173" s="20"/>
      <c r="AKI173" s="20"/>
      <c r="AKJ173" s="20"/>
      <c r="AKK173" s="20"/>
      <c r="AKL173" s="20"/>
      <c r="AKM173" s="20"/>
      <c r="AKN173" s="20"/>
      <c r="AKO173" s="20"/>
      <c r="AKP173" s="20"/>
      <c r="AKQ173" s="20"/>
      <c r="AKR173" s="20"/>
      <c r="AKS173" s="20"/>
      <c r="AKT173" s="20"/>
      <c r="AKU173" s="20"/>
      <c r="AKV173" s="20"/>
      <c r="AKW173" s="20"/>
      <c r="AKX173" s="20"/>
      <c r="AKY173" s="20"/>
      <c r="AKZ173" s="20"/>
      <c r="ALA173" s="20"/>
      <c r="ALB173" s="20"/>
      <c r="ALC173" s="20"/>
      <c r="ALD173" s="20"/>
      <c r="ALE173" s="20"/>
      <c r="ALF173" s="20"/>
      <c r="ALG173" s="20"/>
      <c r="ALH173" s="20"/>
      <c r="ALI173" s="20"/>
      <c r="ALJ173" s="20"/>
      <c r="ALK173" s="20"/>
      <c r="ALL173" s="20"/>
      <c r="ALM173" s="20"/>
      <c r="ALN173" s="20"/>
      <c r="ALO173" s="20"/>
      <c r="ALP173" s="20"/>
      <c r="ALQ173" s="20"/>
      <c r="ALR173" s="20"/>
      <c r="ALS173" s="20"/>
      <c r="ALT173" s="20"/>
      <c r="ALU173" s="20"/>
      <c r="ALV173" s="20"/>
      <c r="ALW173" s="20"/>
      <c r="ALX173" s="20"/>
      <c r="ALY173" s="20"/>
      <c r="ALZ173" s="20"/>
      <c r="AMA173" s="20"/>
      <c r="AMB173" s="20"/>
      <c r="AMC173" s="20"/>
      <c r="AMD173" s="20"/>
      <c r="AME173" s="20"/>
      <c r="AMF173" s="20"/>
      <c r="AMG173" s="20"/>
      <c r="AMH173" s="20"/>
      <c r="AMI173" s="20"/>
      <c r="AMJ173" s="20"/>
      <c r="AMK173" s="20"/>
    </row>
    <row r="174" spans="1:1025" s="21" customFormat="1" ht="19.5" customHeight="1">
      <c r="A174" s="90" t="s">
        <v>22</v>
      </c>
      <c r="B174" s="260" t="s">
        <v>52</v>
      </c>
      <c r="C174" s="260"/>
      <c r="D174" s="260"/>
      <c r="E174" s="260"/>
      <c r="F174" s="260"/>
      <c r="G174" s="108">
        <f>G147</f>
        <v>132.38233333333335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0"/>
      <c r="JT174" s="20"/>
      <c r="JU174" s="20"/>
      <c r="JV174" s="20"/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/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  <c r="LT174" s="20"/>
      <c r="LU174" s="20"/>
      <c r="LV174" s="20"/>
      <c r="LW174" s="20"/>
      <c r="LX174" s="20"/>
      <c r="LY174" s="20"/>
      <c r="LZ174" s="20"/>
      <c r="MA174" s="20"/>
      <c r="MB174" s="20"/>
      <c r="MC174" s="20"/>
      <c r="MD174" s="20"/>
      <c r="ME174" s="20"/>
      <c r="MF174" s="20"/>
      <c r="MG174" s="20"/>
      <c r="MH174" s="20"/>
      <c r="MI174" s="20"/>
      <c r="MJ174" s="20"/>
      <c r="MK174" s="20"/>
      <c r="ML174" s="20"/>
      <c r="MM174" s="20"/>
      <c r="MN174" s="20"/>
      <c r="MO174" s="20"/>
      <c r="MP174" s="20"/>
      <c r="MQ174" s="20"/>
      <c r="MR174" s="20"/>
      <c r="MS174" s="20"/>
      <c r="MT174" s="20"/>
      <c r="MU174" s="20"/>
      <c r="MV174" s="20"/>
      <c r="MW174" s="20"/>
      <c r="MX174" s="20"/>
      <c r="MY174" s="20"/>
      <c r="MZ174" s="20"/>
      <c r="NA174" s="20"/>
      <c r="NB174" s="20"/>
      <c r="NC174" s="20"/>
      <c r="ND174" s="20"/>
      <c r="NE174" s="20"/>
      <c r="NF174" s="20"/>
      <c r="NG174" s="20"/>
      <c r="NH174" s="20"/>
      <c r="NI174" s="20"/>
      <c r="NJ174" s="20"/>
      <c r="NK174" s="20"/>
      <c r="NL174" s="20"/>
      <c r="NM174" s="20"/>
      <c r="NN174" s="20"/>
      <c r="NO174" s="20"/>
      <c r="NP174" s="20"/>
      <c r="NQ174" s="20"/>
      <c r="NR174" s="20"/>
      <c r="NS174" s="20"/>
      <c r="NT174" s="20"/>
      <c r="NU174" s="20"/>
      <c r="NV174" s="20"/>
      <c r="NW174" s="20"/>
      <c r="NX174" s="20"/>
      <c r="NY174" s="20"/>
      <c r="NZ174" s="20"/>
      <c r="OA174" s="20"/>
      <c r="OB174" s="20"/>
      <c r="OC174" s="20"/>
      <c r="OD174" s="20"/>
      <c r="OE174" s="20"/>
      <c r="OF174" s="20"/>
      <c r="OG174" s="20"/>
      <c r="OH174" s="20"/>
      <c r="OI174" s="20"/>
      <c r="OJ174" s="20"/>
      <c r="OK174" s="20"/>
      <c r="OL174" s="20"/>
      <c r="OM174" s="20"/>
      <c r="ON174" s="20"/>
      <c r="OO174" s="20"/>
      <c r="OP174" s="20"/>
      <c r="OQ174" s="20"/>
      <c r="OR174" s="20"/>
      <c r="OS174" s="20"/>
      <c r="OT174" s="20"/>
      <c r="OU174" s="20"/>
      <c r="OV174" s="20"/>
      <c r="OW174" s="20"/>
      <c r="OX174" s="20"/>
      <c r="OY174" s="20"/>
      <c r="OZ174" s="20"/>
      <c r="PA174" s="20"/>
      <c r="PB174" s="20"/>
      <c r="PC174" s="20"/>
      <c r="PD174" s="20"/>
      <c r="PE174" s="20"/>
      <c r="PF174" s="20"/>
      <c r="PG174" s="20"/>
      <c r="PH174" s="20"/>
      <c r="PI174" s="20"/>
      <c r="PJ174" s="20"/>
      <c r="PK174" s="20"/>
      <c r="PL174" s="20"/>
      <c r="PM174" s="20"/>
      <c r="PN174" s="20"/>
      <c r="PO174" s="20"/>
      <c r="PP174" s="20"/>
      <c r="PQ174" s="20"/>
      <c r="PR174" s="20"/>
      <c r="PS174" s="20"/>
      <c r="PT174" s="20"/>
      <c r="PU174" s="20"/>
      <c r="PV174" s="20"/>
      <c r="PW174" s="20"/>
      <c r="PX174" s="20"/>
      <c r="PY174" s="20"/>
      <c r="PZ174" s="20"/>
      <c r="QA174" s="20"/>
      <c r="QB174" s="20"/>
      <c r="QC174" s="20"/>
      <c r="QD174" s="20"/>
      <c r="QE174" s="20"/>
      <c r="QF174" s="20"/>
      <c r="QG174" s="20"/>
      <c r="QH174" s="20"/>
      <c r="QI174" s="20"/>
      <c r="QJ174" s="20"/>
      <c r="QK174" s="20"/>
      <c r="QL174" s="20"/>
      <c r="QM174" s="20"/>
      <c r="QN174" s="20"/>
      <c r="QO174" s="20"/>
      <c r="QP174" s="20"/>
      <c r="QQ174" s="20"/>
      <c r="QR174" s="20"/>
      <c r="QS174" s="20"/>
      <c r="QT174" s="20"/>
      <c r="QU174" s="20"/>
      <c r="QV174" s="20"/>
      <c r="QW174" s="20"/>
      <c r="QX174" s="20"/>
      <c r="QY174" s="20"/>
      <c r="QZ174" s="20"/>
      <c r="RA174" s="20"/>
      <c r="RB174" s="20"/>
      <c r="RC174" s="20"/>
      <c r="RD174" s="20"/>
      <c r="RE174" s="20"/>
      <c r="RF174" s="20"/>
      <c r="RG174" s="20"/>
      <c r="RH174" s="20"/>
      <c r="RI174" s="20"/>
      <c r="RJ174" s="20"/>
      <c r="RK174" s="20"/>
      <c r="RL174" s="20"/>
      <c r="RM174" s="20"/>
      <c r="RN174" s="20"/>
      <c r="RO174" s="20"/>
      <c r="RP174" s="20"/>
      <c r="RQ174" s="20"/>
      <c r="RR174" s="20"/>
      <c r="RS174" s="20"/>
      <c r="RT174" s="20"/>
      <c r="RU174" s="20"/>
      <c r="RV174" s="20"/>
      <c r="RW174" s="20"/>
      <c r="RX174" s="20"/>
      <c r="RY174" s="20"/>
      <c r="RZ174" s="20"/>
      <c r="SA174" s="20"/>
      <c r="SB174" s="20"/>
      <c r="SC174" s="20"/>
      <c r="SD174" s="20"/>
      <c r="SE174" s="20"/>
      <c r="SF174" s="20"/>
      <c r="SG174" s="20"/>
      <c r="SH174" s="20"/>
      <c r="SI174" s="20"/>
      <c r="SJ174" s="20"/>
      <c r="SK174" s="20"/>
      <c r="SL174" s="20"/>
      <c r="SM174" s="20"/>
      <c r="SN174" s="20"/>
      <c r="SO174" s="20"/>
      <c r="SP174" s="20"/>
      <c r="SQ174" s="20"/>
      <c r="SR174" s="20"/>
      <c r="SS174" s="20"/>
      <c r="ST174" s="20"/>
      <c r="SU174" s="20"/>
      <c r="SV174" s="20"/>
      <c r="SW174" s="20"/>
      <c r="SX174" s="20"/>
      <c r="SY174" s="20"/>
      <c r="SZ174" s="20"/>
      <c r="TA174" s="20"/>
      <c r="TB174" s="20"/>
      <c r="TC174" s="20"/>
      <c r="TD174" s="20"/>
      <c r="TE174" s="20"/>
      <c r="TF174" s="20"/>
      <c r="TG174" s="20"/>
      <c r="TH174" s="20"/>
      <c r="TI174" s="20"/>
      <c r="TJ174" s="20"/>
      <c r="TK174" s="20"/>
      <c r="TL174" s="20"/>
      <c r="TM174" s="20"/>
      <c r="TN174" s="20"/>
      <c r="TO174" s="20"/>
      <c r="TP174" s="20"/>
      <c r="TQ174" s="20"/>
      <c r="TR174" s="20"/>
      <c r="TS174" s="20"/>
      <c r="TT174" s="20"/>
      <c r="TU174" s="20"/>
      <c r="TV174" s="20"/>
      <c r="TW174" s="20"/>
      <c r="TX174" s="20"/>
      <c r="TY174" s="20"/>
      <c r="TZ174" s="20"/>
      <c r="UA174" s="20"/>
      <c r="UB174" s="20"/>
      <c r="UC174" s="20"/>
      <c r="UD174" s="20"/>
      <c r="UE174" s="20"/>
      <c r="UF174" s="20"/>
      <c r="UG174" s="20"/>
      <c r="UH174" s="20"/>
      <c r="UI174" s="20"/>
      <c r="UJ174" s="20"/>
      <c r="UK174" s="20"/>
      <c r="UL174" s="20"/>
      <c r="UM174" s="20"/>
      <c r="UN174" s="20"/>
      <c r="UO174" s="20"/>
      <c r="UP174" s="20"/>
      <c r="UQ174" s="20"/>
      <c r="UR174" s="20"/>
      <c r="US174" s="20"/>
      <c r="UT174" s="20"/>
      <c r="UU174" s="20"/>
      <c r="UV174" s="20"/>
      <c r="UW174" s="20"/>
      <c r="UX174" s="20"/>
      <c r="UY174" s="20"/>
      <c r="UZ174" s="20"/>
      <c r="VA174" s="20"/>
      <c r="VB174" s="20"/>
      <c r="VC174" s="20"/>
      <c r="VD174" s="20"/>
      <c r="VE174" s="20"/>
      <c r="VF174" s="20"/>
      <c r="VG174" s="20"/>
      <c r="VH174" s="20"/>
      <c r="VI174" s="20"/>
      <c r="VJ174" s="20"/>
      <c r="VK174" s="20"/>
      <c r="VL174" s="20"/>
      <c r="VM174" s="20"/>
      <c r="VN174" s="20"/>
      <c r="VO174" s="20"/>
      <c r="VP174" s="20"/>
      <c r="VQ174" s="20"/>
      <c r="VR174" s="20"/>
      <c r="VS174" s="20"/>
      <c r="VT174" s="20"/>
      <c r="VU174" s="20"/>
      <c r="VV174" s="20"/>
      <c r="VW174" s="20"/>
      <c r="VX174" s="20"/>
      <c r="VY174" s="20"/>
      <c r="VZ174" s="20"/>
      <c r="WA174" s="20"/>
      <c r="WB174" s="20"/>
      <c r="WC174" s="20"/>
      <c r="WD174" s="20"/>
      <c r="WE174" s="20"/>
      <c r="WF174" s="20"/>
      <c r="WG174" s="20"/>
      <c r="WH174" s="20"/>
      <c r="WI174" s="20"/>
      <c r="WJ174" s="20"/>
      <c r="WK174" s="20"/>
      <c r="WL174" s="20"/>
      <c r="WM174" s="20"/>
      <c r="WN174" s="20"/>
      <c r="WO174" s="20"/>
      <c r="WP174" s="20"/>
      <c r="WQ174" s="20"/>
      <c r="WR174" s="20"/>
      <c r="WS174" s="20"/>
      <c r="WT174" s="20"/>
      <c r="WU174" s="20"/>
      <c r="WV174" s="20"/>
      <c r="WW174" s="20"/>
      <c r="WX174" s="20"/>
      <c r="WY174" s="20"/>
      <c r="WZ174" s="20"/>
      <c r="XA174" s="20"/>
      <c r="XB174" s="20"/>
      <c r="XC174" s="20"/>
      <c r="XD174" s="20"/>
      <c r="XE174" s="20"/>
      <c r="XF174" s="20"/>
      <c r="XG174" s="20"/>
      <c r="XH174" s="20"/>
      <c r="XI174" s="20"/>
      <c r="XJ174" s="20"/>
      <c r="XK174" s="20"/>
      <c r="XL174" s="20"/>
      <c r="XM174" s="20"/>
      <c r="XN174" s="20"/>
      <c r="XO174" s="20"/>
      <c r="XP174" s="20"/>
      <c r="XQ174" s="20"/>
      <c r="XR174" s="20"/>
      <c r="XS174" s="20"/>
      <c r="XT174" s="20"/>
      <c r="XU174" s="20"/>
      <c r="XV174" s="20"/>
      <c r="XW174" s="20"/>
      <c r="XX174" s="20"/>
      <c r="XY174" s="20"/>
      <c r="XZ174" s="20"/>
      <c r="YA174" s="20"/>
      <c r="YB174" s="20"/>
      <c r="YC174" s="20"/>
      <c r="YD174" s="20"/>
      <c r="YE174" s="20"/>
      <c r="YF174" s="20"/>
      <c r="YG174" s="20"/>
      <c r="YH174" s="20"/>
      <c r="YI174" s="20"/>
      <c r="YJ174" s="20"/>
      <c r="YK174" s="20"/>
      <c r="YL174" s="20"/>
      <c r="YM174" s="20"/>
      <c r="YN174" s="20"/>
      <c r="YO174" s="20"/>
      <c r="YP174" s="20"/>
      <c r="YQ174" s="20"/>
      <c r="YR174" s="20"/>
      <c r="YS174" s="20"/>
      <c r="YT174" s="20"/>
      <c r="YU174" s="20"/>
      <c r="YV174" s="20"/>
      <c r="YW174" s="20"/>
      <c r="YX174" s="20"/>
      <c r="YY174" s="20"/>
      <c r="YZ174" s="20"/>
      <c r="ZA174" s="20"/>
      <c r="ZB174" s="20"/>
      <c r="ZC174" s="20"/>
      <c r="ZD174" s="20"/>
      <c r="ZE174" s="20"/>
      <c r="ZF174" s="20"/>
      <c r="ZG174" s="20"/>
      <c r="ZH174" s="20"/>
      <c r="ZI174" s="20"/>
      <c r="ZJ174" s="20"/>
      <c r="ZK174" s="20"/>
      <c r="ZL174" s="20"/>
      <c r="ZM174" s="20"/>
      <c r="ZN174" s="20"/>
      <c r="ZO174" s="20"/>
      <c r="ZP174" s="20"/>
      <c r="ZQ174" s="20"/>
      <c r="ZR174" s="20"/>
      <c r="ZS174" s="20"/>
      <c r="ZT174" s="20"/>
      <c r="ZU174" s="20"/>
      <c r="ZV174" s="20"/>
      <c r="ZW174" s="20"/>
      <c r="ZX174" s="20"/>
      <c r="ZY174" s="20"/>
      <c r="ZZ174" s="20"/>
      <c r="AAA174" s="20"/>
      <c r="AAB174" s="20"/>
      <c r="AAC174" s="20"/>
      <c r="AAD174" s="20"/>
      <c r="AAE174" s="20"/>
      <c r="AAF174" s="20"/>
      <c r="AAG174" s="20"/>
      <c r="AAH174" s="20"/>
      <c r="AAI174" s="20"/>
      <c r="AAJ174" s="20"/>
      <c r="AAK174" s="20"/>
      <c r="AAL174" s="20"/>
      <c r="AAM174" s="20"/>
      <c r="AAN174" s="20"/>
      <c r="AAO174" s="20"/>
      <c r="AAP174" s="20"/>
      <c r="AAQ174" s="20"/>
      <c r="AAR174" s="20"/>
      <c r="AAS174" s="20"/>
      <c r="AAT174" s="20"/>
      <c r="AAU174" s="20"/>
      <c r="AAV174" s="20"/>
      <c r="AAW174" s="20"/>
      <c r="AAX174" s="20"/>
      <c r="AAY174" s="20"/>
      <c r="AAZ174" s="20"/>
      <c r="ABA174" s="20"/>
      <c r="ABB174" s="20"/>
      <c r="ABC174" s="20"/>
      <c r="ABD174" s="20"/>
      <c r="ABE174" s="20"/>
      <c r="ABF174" s="20"/>
      <c r="ABG174" s="20"/>
      <c r="ABH174" s="20"/>
      <c r="ABI174" s="20"/>
      <c r="ABJ174" s="20"/>
      <c r="ABK174" s="20"/>
      <c r="ABL174" s="20"/>
      <c r="ABM174" s="20"/>
      <c r="ABN174" s="20"/>
      <c r="ABO174" s="20"/>
      <c r="ABP174" s="20"/>
      <c r="ABQ174" s="20"/>
      <c r="ABR174" s="20"/>
      <c r="ABS174" s="20"/>
      <c r="ABT174" s="20"/>
      <c r="ABU174" s="20"/>
      <c r="ABV174" s="20"/>
      <c r="ABW174" s="20"/>
      <c r="ABX174" s="20"/>
      <c r="ABY174" s="20"/>
      <c r="ABZ174" s="20"/>
      <c r="ACA174" s="20"/>
      <c r="ACB174" s="20"/>
      <c r="ACC174" s="20"/>
      <c r="ACD174" s="20"/>
      <c r="ACE174" s="20"/>
      <c r="ACF174" s="20"/>
      <c r="ACG174" s="20"/>
      <c r="ACH174" s="20"/>
      <c r="ACI174" s="20"/>
      <c r="ACJ174" s="20"/>
      <c r="ACK174" s="20"/>
      <c r="ACL174" s="20"/>
      <c r="ACM174" s="20"/>
      <c r="ACN174" s="20"/>
      <c r="ACO174" s="20"/>
      <c r="ACP174" s="20"/>
      <c r="ACQ174" s="20"/>
      <c r="ACR174" s="20"/>
      <c r="ACS174" s="20"/>
      <c r="ACT174" s="20"/>
      <c r="ACU174" s="20"/>
      <c r="ACV174" s="20"/>
      <c r="ACW174" s="20"/>
      <c r="ACX174" s="20"/>
      <c r="ACY174" s="20"/>
      <c r="ACZ174" s="20"/>
      <c r="ADA174" s="20"/>
      <c r="ADB174" s="20"/>
      <c r="ADC174" s="20"/>
      <c r="ADD174" s="20"/>
      <c r="ADE174" s="20"/>
      <c r="ADF174" s="20"/>
      <c r="ADG174" s="20"/>
      <c r="ADH174" s="20"/>
      <c r="ADI174" s="20"/>
      <c r="ADJ174" s="20"/>
      <c r="ADK174" s="20"/>
      <c r="ADL174" s="20"/>
      <c r="ADM174" s="20"/>
      <c r="ADN174" s="20"/>
      <c r="ADO174" s="20"/>
      <c r="ADP174" s="20"/>
      <c r="ADQ174" s="20"/>
      <c r="ADR174" s="20"/>
      <c r="ADS174" s="20"/>
      <c r="ADT174" s="20"/>
      <c r="ADU174" s="20"/>
      <c r="ADV174" s="20"/>
      <c r="ADW174" s="20"/>
      <c r="ADX174" s="20"/>
      <c r="ADY174" s="20"/>
      <c r="ADZ174" s="20"/>
      <c r="AEA174" s="20"/>
      <c r="AEB174" s="20"/>
      <c r="AEC174" s="20"/>
      <c r="AED174" s="20"/>
      <c r="AEE174" s="20"/>
      <c r="AEF174" s="20"/>
      <c r="AEG174" s="20"/>
      <c r="AEH174" s="20"/>
      <c r="AEI174" s="20"/>
      <c r="AEJ174" s="20"/>
      <c r="AEK174" s="20"/>
      <c r="AEL174" s="20"/>
      <c r="AEM174" s="20"/>
      <c r="AEN174" s="20"/>
      <c r="AEO174" s="20"/>
      <c r="AEP174" s="20"/>
      <c r="AEQ174" s="20"/>
      <c r="AER174" s="20"/>
      <c r="AES174" s="20"/>
      <c r="AET174" s="20"/>
      <c r="AEU174" s="20"/>
      <c r="AEV174" s="20"/>
      <c r="AEW174" s="20"/>
      <c r="AEX174" s="20"/>
      <c r="AEY174" s="20"/>
      <c r="AEZ174" s="20"/>
      <c r="AFA174" s="20"/>
      <c r="AFB174" s="20"/>
      <c r="AFC174" s="20"/>
      <c r="AFD174" s="20"/>
      <c r="AFE174" s="20"/>
      <c r="AFF174" s="20"/>
      <c r="AFG174" s="20"/>
      <c r="AFH174" s="20"/>
      <c r="AFI174" s="20"/>
      <c r="AFJ174" s="20"/>
      <c r="AFK174" s="20"/>
      <c r="AFL174" s="20"/>
      <c r="AFM174" s="20"/>
      <c r="AFN174" s="20"/>
      <c r="AFO174" s="20"/>
      <c r="AFP174" s="20"/>
      <c r="AFQ174" s="20"/>
      <c r="AFR174" s="20"/>
      <c r="AFS174" s="20"/>
      <c r="AFT174" s="20"/>
      <c r="AFU174" s="20"/>
      <c r="AFV174" s="20"/>
      <c r="AFW174" s="20"/>
      <c r="AFX174" s="20"/>
      <c r="AFY174" s="20"/>
      <c r="AFZ174" s="20"/>
      <c r="AGA174" s="20"/>
      <c r="AGB174" s="20"/>
      <c r="AGC174" s="20"/>
      <c r="AGD174" s="20"/>
      <c r="AGE174" s="20"/>
      <c r="AGF174" s="20"/>
      <c r="AGG174" s="20"/>
      <c r="AGH174" s="20"/>
      <c r="AGI174" s="20"/>
      <c r="AGJ174" s="20"/>
      <c r="AGK174" s="20"/>
      <c r="AGL174" s="20"/>
      <c r="AGM174" s="20"/>
      <c r="AGN174" s="20"/>
      <c r="AGO174" s="20"/>
      <c r="AGP174" s="20"/>
      <c r="AGQ174" s="20"/>
      <c r="AGR174" s="20"/>
      <c r="AGS174" s="20"/>
      <c r="AGT174" s="20"/>
      <c r="AGU174" s="20"/>
      <c r="AGV174" s="20"/>
      <c r="AGW174" s="20"/>
      <c r="AGX174" s="20"/>
      <c r="AGY174" s="20"/>
      <c r="AGZ174" s="20"/>
      <c r="AHA174" s="20"/>
      <c r="AHB174" s="20"/>
      <c r="AHC174" s="20"/>
      <c r="AHD174" s="20"/>
      <c r="AHE174" s="20"/>
      <c r="AHF174" s="20"/>
      <c r="AHG174" s="20"/>
      <c r="AHH174" s="20"/>
      <c r="AHI174" s="20"/>
      <c r="AHJ174" s="20"/>
      <c r="AHK174" s="20"/>
      <c r="AHL174" s="20"/>
      <c r="AHM174" s="20"/>
      <c r="AHN174" s="20"/>
      <c r="AHO174" s="20"/>
      <c r="AHP174" s="20"/>
      <c r="AHQ174" s="20"/>
      <c r="AHR174" s="20"/>
      <c r="AHS174" s="20"/>
      <c r="AHT174" s="20"/>
      <c r="AHU174" s="20"/>
      <c r="AHV174" s="20"/>
      <c r="AHW174" s="20"/>
      <c r="AHX174" s="20"/>
      <c r="AHY174" s="20"/>
      <c r="AHZ174" s="20"/>
      <c r="AIA174" s="20"/>
      <c r="AIB174" s="20"/>
      <c r="AIC174" s="20"/>
      <c r="AID174" s="20"/>
      <c r="AIE174" s="20"/>
      <c r="AIF174" s="20"/>
      <c r="AIG174" s="20"/>
      <c r="AIH174" s="20"/>
      <c r="AII174" s="20"/>
      <c r="AIJ174" s="20"/>
      <c r="AIK174" s="20"/>
      <c r="AIL174" s="20"/>
      <c r="AIM174" s="20"/>
      <c r="AIN174" s="20"/>
      <c r="AIO174" s="20"/>
      <c r="AIP174" s="20"/>
      <c r="AIQ174" s="20"/>
      <c r="AIR174" s="20"/>
      <c r="AIS174" s="20"/>
      <c r="AIT174" s="20"/>
      <c r="AIU174" s="20"/>
      <c r="AIV174" s="20"/>
      <c r="AIW174" s="20"/>
      <c r="AIX174" s="20"/>
      <c r="AIY174" s="20"/>
      <c r="AIZ174" s="20"/>
      <c r="AJA174" s="20"/>
      <c r="AJB174" s="20"/>
      <c r="AJC174" s="20"/>
      <c r="AJD174" s="20"/>
      <c r="AJE174" s="20"/>
      <c r="AJF174" s="20"/>
      <c r="AJG174" s="20"/>
      <c r="AJH174" s="20"/>
      <c r="AJI174" s="20"/>
      <c r="AJJ174" s="20"/>
      <c r="AJK174" s="20"/>
      <c r="AJL174" s="20"/>
      <c r="AJM174" s="20"/>
      <c r="AJN174" s="20"/>
      <c r="AJO174" s="20"/>
      <c r="AJP174" s="20"/>
      <c r="AJQ174" s="20"/>
      <c r="AJR174" s="20"/>
      <c r="AJS174" s="20"/>
      <c r="AJT174" s="20"/>
      <c r="AJU174" s="20"/>
      <c r="AJV174" s="20"/>
      <c r="AJW174" s="20"/>
      <c r="AJX174" s="20"/>
      <c r="AJY174" s="20"/>
      <c r="AJZ174" s="20"/>
      <c r="AKA174" s="20"/>
      <c r="AKB174" s="20"/>
      <c r="AKC174" s="20"/>
      <c r="AKD174" s="20"/>
      <c r="AKE174" s="20"/>
      <c r="AKF174" s="20"/>
      <c r="AKG174" s="20"/>
      <c r="AKH174" s="20"/>
      <c r="AKI174" s="20"/>
      <c r="AKJ174" s="20"/>
      <c r="AKK174" s="20"/>
      <c r="AKL174" s="20"/>
      <c r="AKM174" s="20"/>
      <c r="AKN174" s="20"/>
      <c r="AKO174" s="20"/>
      <c r="AKP174" s="20"/>
      <c r="AKQ174" s="20"/>
      <c r="AKR174" s="20"/>
      <c r="AKS174" s="20"/>
      <c r="AKT174" s="20"/>
      <c r="AKU174" s="20"/>
      <c r="AKV174" s="20"/>
      <c r="AKW174" s="20"/>
      <c r="AKX174" s="20"/>
      <c r="AKY174" s="20"/>
      <c r="AKZ174" s="20"/>
      <c r="ALA174" s="20"/>
      <c r="ALB174" s="20"/>
      <c r="ALC174" s="20"/>
      <c r="ALD174" s="20"/>
      <c r="ALE174" s="20"/>
      <c r="ALF174" s="20"/>
      <c r="ALG174" s="20"/>
      <c r="ALH174" s="20"/>
      <c r="ALI174" s="20"/>
      <c r="ALJ174" s="20"/>
      <c r="ALK174" s="20"/>
      <c r="ALL174" s="20"/>
      <c r="ALM174" s="20"/>
      <c r="ALN174" s="20"/>
      <c r="ALO174" s="20"/>
      <c r="ALP174" s="20"/>
      <c r="ALQ174" s="20"/>
      <c r="ALR174" s="20"/>
      <c r="ALS174" s="20"/>
      <c r="ALT174" s="20"/>
      <c r="ALU174" s="20"/>
      <c r="ALV174" s="20"/>
      <c r="ALW174" s="20"/>
      <c r="ALX174" s="20"/>
      <c r="ALY174" s="20"/>
      <c r="ALZ174" s="20"/>
      <c r="AMA174" s="20"/>
      <c r="AMB174" s="20"/>
      <c r="AMC174" s="20"/>
      <c r="AMD174" s="20"/>
      <c r="AME174" s="20"/>
      <c r="AMF174" s="20"/>
      <c r="AMG174" s="20"/>
      <c r="AMH174" s="20"/>
      <c r="AMI174" s="20"/>
      <c r="AMJ174" s="20"/>
      <c r="AMK174" s="20"/>
    </row>
    <row r="175" spans="1:1025" s="21" customFormat="1" ht="15.75" customHeight="1">
      <c r="A175" s="259" t="s">
        <v>49</v>
      </c>
      <c r="B175" s="259"/>
      <c r="C175" s="259"/>
      <c r="D175" s="259"/>
      <c r="E175" s="259"/>
      <c r="F175" s="259"/>
      <c r="G175" s="248">
        <f>SUM(G170:G174)</f>
        <v>7895.672333333333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/>
      <c r="JT175" s="20"/>
      <c r="JU175" s="20"/>
      <c r="JV175" s="20"/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/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  <c r="LT175" s="20"/>
      <c r="LU175" s="20"/>
      <c r="LV175" s="20"/>
      <c r="LW175" s="20"/>
      <c r="LX175" s="20"/>
      <c r="LY175" s="20"/>
      <c r="LZ175" s="20"/>
      <c r="MA175" s="20"/>
      <c r="MB175" s="20"/>
      <c r="MC175" s="20"/>
      <c r="MD175" s="20"/>
      <c r="ME175" s="20"/>
      <c r="MF175" s="20"/>
      <c r="MG175" s="20"/>
      <c r="MH175" s="20"/>
      <c r="MI175" s="20"/>
      <c r="MJ175" s="20"/>
      <c r="MK175" s="20"/>
      <c r="ML175" s="20"/>
      <c r="MM175" s="20"/>
      <c r="MN175" s="20"/>
      <c r="MO175" s="20"/>
      <c r="MP175" s="20"/>
      <c r="MQ175" s="20"/>
      <c r="MR175" s="20"/>
      <c r="MS175" s="20"/>
      <c r="MT175" s="20"/>
      <c r="MU175" s="20"/>
      <c r="MV175" s="20"/>
      <c r="MW175" s="20"/>
      <c r="MX175" s="20"/>
      <c r="MY175" s="20"/>
      <c r="MZ175" s="20"/>
      <c r="NA175" s="20"/>
      <c r="NB175" s="20"/>
      <c r="NC175" s="20"/>
      <c r="ND175" s="20"/>
      <c r="NE175" s="20"/>
      <c r="NF175" s="20"/>
      <c r="NG175" s="20"/>
      <c r="NH175" s="20"/>
      <c r="NI175" s="20"/>
      <c r="NJ175" s="20"/>
      <c r="NK175" s="20"/>
      <c r="NL175" s="20"/>
      <c r="NM175" s="20"/>
      <c r="NN175" s="20"/>
      <c r="NO175" s="20"/>
      <c r="NP175" s="20"/>
      <c r="NQ175" s="20"/>
      <c r="NR175" s="20"/>
      <c r="NS175" s="20"/>
      <c r="NT175" s="20"/>
      <c r="NU175" s="20"/>
      <c r="NV175" s="20"/>
      <c r="NW175" s="20"/>
      <c r="NX175" s="20"/>
      <c r="NY175" s="20"/>
      <c r="NZ175" s="20"/>
      <c r="OA175" s="20"/>
      <c r="OB175" s="20"/>
      <c r="OC175" s="20"/>
      <c r="OD175" s="20"/>
      <c r="OE175" s="20"/>
      <c r="OF175" s="20"/>
      <c r="OG175" s="20"/>
      <c r="OH175" s="20"/>
      <c r="OI175" s="20"/>
      <c r="OJ175" s="20"/>
      <c r="OK175" s="20"/>
      <c r="OL175" s="20"/>
      <c r="OM175" s="20"/>
      <c r="ON175" s="20"/>
      <c r="OO175" s="20"/>
      <c r="OP175" s="20"/>
      <c r="OQ175" s="20"/>
      <c r="OR175" s="20"/>
      <c r="OS175" s="20"/>
      <c r="OT175" s="20"/>
      <c r="OU175" s="20"/>
      <c r="OV175" s="20"/>
      <c r="OW175" s="20"/>
      <c r="OX175" s="20"/>
      <c r="OY175" s="20"/>
      <c r="OZ175" s="20"/>
      <c r="PA175" s="20"/>
      <c r="PB175" s="20"/>
      <c r="PC175" s="20"/>
      <c r="PD175" s="20"/>
      <c r="PE175" s="20"/>
      <c r="PF175" s="20"/>
      <c r="PG175" s="20"/>
      <c r="PH175" s="20"/>
      <c r="PI175" s="20"/>
      <c r="PJ175" s="20"/>
      <c r="PK175" s="20"/>
      <c r="PL175" s="20"/>
      <c r="PM175" s="20"/>
      <c r="PN175" s="20"/>
      <c r="PO175" s="20"/>
      <c r="PP175" s="20"/>
      <c r="PQ175" s="20"/>
      <c r="PR175" s="20"/>
      <c r="PS175" s="20"/>
      <c r="PT175" s="20"/>
      <c r="PU175" s="20"/>
      <c r="PV175" s="20"/>
      <c r="PW175" s="20"/>
      <c r="PX175" s="20"/>
      <c r="PY175" s="20"/>
      <c r="PZ175" s="20"/>
      <c r="QA175" s="20"/>
      <c r="QB175" s="20"/>
      <c r="QC175" s="20"/>
      <c r="QD175" s="20"/>
      <c r="QE175" s="20"/>
      <c r="QF175" s="20"/>
      <c r="QG175" s="20"/>
      <c r="QH175" s="20"/>
      <c r="QI175" s="20"/>
      <c r="QJ175" s="20"/>
      <c r="QK175" s="20"/>
      <c r="QL175" s="20"/>
      <c r="QM175" s="20"/>
      <c r="QN175" s="20"/>
      <c r="QO175" s="20"/>
      <c r="QP175" s="20"/>
      <c r="QQ175" s="20"/>
      <c r="QR175" s="20"/>
      <c r="QS175" s="20"/>
      <c r="QT175" s="20"/>
      <c r="QU175" s="20"/>
      <c r="QV175" s="20"/>
      <c r="QW175" s="20"/>
      <c r="QX175" s="20"/>
      <c r="QY175" s="20"/>
      <c r="QZ175" s="20"/>
      <c r="RA175" s="20"/>
      <c r="RB175" s="20"/>
      <c r="RC175" s="20"/>
      <c r="RD175" s="20"/>
      <c r="RE175" s="20"/>
      <c r="RF175" s="20"/>
      <c r="RG175" s="20"/>
      <c r="RH175" s="20"/>
      <c r="RI175" s="20"/>
      <c r="RJ175" s="20"/>
      <c r="RK175" s="20"/>
      <c r="RL175" s="20"/>
      <c r="RM175" s="20"/>
      <c r="RN175" s="20"/>
      <c r="RO175" s="20"/>
      <c r="RP175" s="20"/>
      <c r="RQ175" s="20"/>
      <c r="RR175" s="20"/>
      <c r="RS175" s="20"/>
      <c r="RT175" s="20"/>
      <c r="RU175" s="20"/>
      <c r="RV175" s="20"/>
      <c r="RW175" s="20"/>
      <c r="RX175" s="20"/>
      <c r="RY175" s="20"/>
      <c r="RZ175" s="20"/>
      <c r="SA175" s="20"/>
      <c r="SB175" s="20"/>
      <c r="SC175" s="20"/>
      <c r="SD175" s="20"/>
      <c r="SE175" s="20"/>
      <c r="SF175" s="20"/>
      <c r="SG175" s="20"/>
      <c r="SH175" s="20"/>
      <c r="SI175" s="20"/>
      <c r="SJ175" s="20"/>
      <c r="SK175" s="20"/>
      <c r="SL175" s="20"/>
      <c r="SM175" s="20"/>
      <c r="SN175" s="20"/>
      <c r="SO175" s="20"/>
      <c r="SP175" s="20"/>
      <c r="SQ175" s="20"/>
      <c r="SR175" s="20"/>
      <c r="SS175" s="20"/>
      <c r="ST175" s="20"/>
      <c r="SU175" s="20"/>
      <c r="SV175" s="20"/>
      <c r="SW175" s="20"/>
      <c r="SX175" s="20"/>
      <c r="SY175" s="20"/>
      <c r="SZ175" s="20"/>
      <c r="TA175" s="20"/>
      <c r="TB175" s="20"/>
      <c r="TC175" s="20"/>
      <c r="TD175" s="20"/>
      <c r="TE175" s="20"/>
      <c r="TF175" s="20"/>
      <c r="TG175" s="20"/>
      <c r="TH175" s="20"/>
      <c r="TI175" s="20"/>
      <c r="TJ175" s="20"/>
      <c r="TK175" s="20"/>
      <c r="TL175" s="20"/>
      <c r="TM175" s="20"/>
      <c r="TN175" s="20"/>
      <c r="TO175" s="20"/>
      <c r="TP175" s="20"/>
      <c r="TQ175" s="20"/>
      <c r="TR175" s="20"/>
      <c r="TS175" s="20"/>
      <c r="TT175" s="20"/>
      <c r="TU175" s="20"/>
      <c r="TV175" s="20"/>
      <c r="TW175" s="20"/>
      <c r="TX175" s="20"/>
      <c r="TY175" s="20"/>
      <c r="TZ175" s="20"/>
      <c r="UA175" s="20"/>
      <c r="UB175" s="20"/>
      <c r="UC175" s="20"/>
      <c r="UD175" s="20"/>
      <c r="UE175" s="20"/>
      <c r="UF175" s="20"/>
      <c r="UG175" s="20"/>
      <c r="UH175" s="20"/>
      <c r="UI175" s="20"/>
      <c r="UJ175" s="20"/>
      <c r="UK175" s="20"/>
      <c r="UL175" s="20"/>
      <c r="UM175" s="20"/>
      <c r="UN175" s="20"/>
      <c r="UO175" s="20"/>
      <c r="UP175" s="20"/>
      <c r="UQ175" s="20"/>
      <c r="UR175" s="20"/>
      <c r="US175" s="20"/>
      <c r="UT175" s="20"/>
      <c r="UU175" s="20"/>
      <c r="UV175" s="20"/>
      <c r="UW175" s="20"/>
      <c r="UX175" s="20"/>
      <c r="UY175" s="20"/>
      <c r="UZ175" s="20"/>
      <c r="VA175" s="20"/>
      <c r="VB175" s="20"/>
      <c r="VC175" s="20"/>
      <c r="VD175" s="20"/>
      <c r="VE175" s="20"/>
      <c r="VF175" s="20"/>
      <c r="VG175" s="20"/>
      <c r="VH175" s="20"/>
      <c r="VI175" s="20"/>
      <c r="VJ175" s="20"/>
      <c r="VK175" s="20"/>
      <c r="VL175" s="20"/>
      <c r="VM175" s="20"/>
      <c r="VN175" s="20"/>
      <c r="VO175" s="20"/>
      <c r="VP175" s="20"/>
      <c r="VQ175" s="20"/>
      <c r="VR175" s="20"/>
      <c r="VS175" s="20"/>
      <c r="VT175" s="20"/>
      <c r="VU175" s="20"/>
      <c r="VV175" s="20"/>
      <c r="VW175" s="20"/>
      <c r="VX175" s="20"/>
      <c r="VY175" s="20"/>
      <c r="VZ175" s="20"/>
      <c r="WA175" s="20"/>
      <c r="WB175" s="20"/>
      <c r="WC175" s="20"/>
      <c r="WD175" s="20"/>
      <c r="WE175" s="20"/>
      <c r="WF175" s="20"/>
      <c r="WG175" s="20"/>
      <c r="WH175" s="20"/>
      <c r="WI175" s="20"/>
      <c r="WJ175" s="20"/>
      <c r="WK175" s="20"/>
      <c r="WL175" s="20"/>
      <c r="WM175" s="20"/>
      <c r="WN175" s="20"/>
      <c r="WO175" s="20"/>
      <c r="WP175" s="20"/>
      <c r="WQ175" s="20"/>
      <c r="WR175" s="20"/>
      <c r="WS175" s="20"/>
      <c r="WT175" s="20"/>
      <c r="WU175" s="20"/>
      <c r="WV175" s="20"/>
      <c r="WW175" s="20"/>
      <c r="WX175" s="20"/>
      <c r="WY175" s="20"/>
      <c r="WZ175" s="20"/>
      <c r="XA175" s="20"/>
      <c r="XB175" s="20"/>
      <c r="XC175" s="20"/>
      <c r="XD175" s="20"/>
      <c r="XE175" s="20"/>
      <c r="XF175" s="20"/>
      <c r="XG175" s="20"/>
      <c r="XH175" s="20"/>
      <c r="XI175" s="20"/>
      <c r="XJ175" s="20"/>
      <c r="XK175" s="20"/>
      <c r="XL175" s="20"/>
      <c r="XM175" s="20"/>
      <c r="XN175" s="20"/>
      <c r="XO175" s="20"/>
      <c r="XP175" s="20"/>
      <c r="XQ175" s="20"/>
      <c r="XR175" s="20"/>
      <c r="XS175" s="20"/>
      <c r="XT175" s="20"/>
      <c r="XU175" s="20"/>
      <c r="XV175" s="20"/>
      <c r="XW175" s="20"/>
      <c r="XX175" s="20"/>
      <c r="XY175" s="20"/>
      <c r="XZ175" s="20"/>
      <c r="YA175" s="20"/>
      <c r="YB175" s="20"/>
      <c r="YC175" s="20"/>
      <c r="YD175" s="20"/>
      <c r="YE175" s="20"/>
      <c r="YF175" s="20"/>
      <c r="YG175" s="20"/>
      <c r="YH175" s="20"/>
      <c r="YI175" s="20"/>
      <c r="YJ175" s="20"/>
      <c r="YK175" s="20"/>
      <c r="YL175" s="20"/>
      <c r="YM175" s="20"/>
      <c r="YN175" s="20"/>
      <c r="YO175" s="20"/>
      <c r="YP175" s="20"/>
      <c r="YQ175" s="20"/>
      <c r="YR175" s="20"/>
      <c r="YS175" s="20"/>
      <c r="YT175" s="20"/>
      <c r="YU175" s="20"/>
      <c r="YV175" s="20"/>
      <c r="YW175" s="20"/>
      <c r="YX175" s="20"/>
      <c r="YY175" s="20"/>
      <c r="YZ175" s="20"/>
      <c r="ZA175" s="20"/>
      <c r="ZB175" s="20"/>
      <c r="ZC175" s="20"/>
      <c r="ZD175" s="20"/>
      <c r="ZE175" s="20"/>
      <c r="ZF175" s="20"/>
      <c r="ZG175" s="20"/>
      <c r="ZH175" s="20"/>
      <c r="ZI175" s="20"/>
      <c r="ZJ175" s="20"/>
      <c r="ZK175" s="20"/>
      <c r="ZL175" s="20"/>
      <c r="ZM175" s="20"/>
      <c r="ZN175" s="20"/>
      <c r="ZO175" s="20"/>
      <c r="ZP175" s="20"/>
      <c r="ZQ175" s="20"/>
      <c r="ZR175" s="20"/>
      <c r="ZS175" s="20"/>
      <c r="ZT175" s="20"/>
      <c r="ZU175" s="20"/>
      <c r="ZV175" s="20"/>
      <c r="ZW175" s="20"/>
      <c r="ZX175" s="20"/>
      <c r="ZY175" s="20"/>
      <c r="ZZ175" s="20"/>
      <c r="AAA175" s="20"/>
      <c r="AAB175" s="20"/>
      <c r="AAC175" s="20"/>
      <c r="AAD175" s="20"/>
      <c r="AAE175" s="20"/>
      <c r="AAF175" s="20"/>
      <c r="AAG175" s="20"/>
      <c r="AAH175" s="20"/>
      <c r="AAI175" s="20"/>
      <c r="AAJ175" s="20"/>
      <c r="AAK175" s="20"/>
      <c r="AAL175" s="20"/>
      <c r="AAM175" s="20"/>
      <c r="AAN175" s="20"/>
      <c r="AAO175" s="20"/>
      <c r="AAP175" s="20"/>
      <c r="AAQ175" s="20"/>
      <c r="AAR175" s="20"/>
      <c r="AAS175" s="20"/>
      <c r="AAT175" s="20"/>
      <c r="AAU175" s="20"/>
      <c r="AAV175" s="20"/>
      <c r="AAW175" s="20"/>
      <c r="AAX175" s="20"/>
      <c r="AAY175" s="20"/>
      <c r="AAZ175" s="20"/>
      <c r="ABA175" s="20"/>
      <c r="ABB175" s="20"/>
      <c r="ABC175" s="20"/>
      <c r="ABD175" s="20"/>
      <c r="ABE175" s="20"/>
      <c r="ABF175" s="20"/>
      <c r="ABG175" s="20"/>
      <c r="ABH175" s="20"/>
      <c r="ABI175" s="20"/>
      <c r="ABJ175" s="20"/>
      <c r="ABK175" s="20"/>
      <c r="ABL175" s="20"/>
      <c r="ABM175" s="20"/>
      <c r="ABN175" s="20"/>
      <c r="ABO175" s="20"/>
      <c r="ABP175" s="20"/>
      <c r="ABQ175" s="20"/>
      <c r="ABR175" s="20"/>
      <c r="ABS175" s="20"/>
      <c r="ABT175" s="20"/>
      <c r="ABU175" s="20"/>
      <c r="ABV175" s="20"/>
      <c r="ABW175" s="20"/>
      <c r="ABX175" s="20"/>
      <c r="ABY175" s="20"/>
      <c r="ABZ175" s="20"/>
      <c r="ACA175" s="20"/>
      <c r="ACB175" s="20"/>
      <c r="ACC175" s="20"/>
      <c r="ACD175" s="20"/>
      <c r="ACE175" s="20"/>
      <c r="ACF175" s="20"/>
      <c r="ACG175" s="20"/>
      <c r="ACH175" s="20"/>
      <c r="ACI175" s="20"/>
      <c r="ACJ175" s="20"/>
      <c r="ACK175" s="20"/>
      <c r="ACL175" s="20"/>
      <c r="ACM175" s="20"/>
      <c r="ACN175" s="20"/>
      <c r="ACO175" s="20"/>
      <c r="ACP175" s="20"/>
      <c r="ACQ175" s="20"/>
      <c r="ACR175" s="20"/>
      <c r="ACS175" s="20"/>
      <c r="ACT175" s="20"/>
      <c r="ACU175" s="20"/>
      <c r="ACV175" s="20"/>
      <c r="ACW175" s="20"/>
      <c r="ACX175" s="20"/>
      <c r="ACY175" s="20"/>
      <c r="ACZ175" s="20"/>
      <c r="ADA175" s="20"/>
      <c r="ADB175" s="20"/>
      <c r="ADC175" s="20"/>
      <c r="ADD175" s="20"/>
      <c r="ADE175" s="20"/>
      <c r="ADF175" s="20"/>
      <c r="ADG175" s="20"/>
      <c r="ADH175" s="20"/>
      <c r="ADI175" s="20"/>
      <c r="ADJ175" s="20"/>
      <c r="ADK175" s="20"/>
      <c r="ADL175" s="20"/>
      <c r="ADM175" s="20"/>
      <c r="ADN175" s="20"/>
      <c r="ADO175" s="20"/>
      <c r="ADP175" s="20"/>
      <c r="ADQ175" s="20"/>
      <c r="ADR175" s="20"/>
      <c r="ADS175" s="20"/>
      <c r="ADT175" s="20"/>
      <c r="ADU175" s="20"/>
      <c r="ADV175" s="20"/>
      <c r="ADW175" s="20"/>
      <c r="ADX175" s="20"/>
      <c r="ADY175" s="20"/>
      <c r="ADZ175" s="20"/>
      <c r="AEA175" s="20"/>
      <c r="AEB175" s="20"/>
      <c r="AEC175" s="20"/>
      <c r="AED175" s="20"/>
      <c r="AEE175" s="20"/>
      <c r="AEF175" s="20"/>
      <c r="AEG175" s="20"/>
      <c r="AEH175" s="20"/>
      <c r="AEI175" s="20"/>
      <c r="AEJ175" s="20"/>
      <c r="AEK175" s="20"/>
      <c r="AEL175" s="20"/>
      <c r="AEM175" s="20"/>
      <c r="AEN175" s="20"/>
      <c r="AEO175" s="20"/>
      <c r="AEP175" s="20"/>
      <c r="AEQ175" s="20"/>
      <c r="AER175" s="20"/>
      <c r="AES175" s="20"/>
      <c r="AET175" s="20"/>
      <c r="AEU175" s="20"/>
      <c r="AEV175" s="20"/>
      <c r="AEW175" s="20"/>
      <c r="AEX175" s="20"/>
      <c r="AEY175" s="20"/>
      <c r="AEZ175" s="20"/>
      <c r="AFA175" s="20"/>
      <c r="AFB175" s="20"/>
      <c r="AFC175" s="20"/>
      <c r="AFD175" s="20"/>
      <c r="AFE175" s="20"/>
      <c r="AFF175" s="20"/>
      <c r="AFG175" s="20"/>
      <c r="AFH175" s="20"/>
      <c r="AFI175" s="20"/>
      <c r="AFJ175" s="20"/>
      <c r="AFK175" s="20"/>
      <c r="AFL175" s="20"/>
      <c r="AFM175" s="20"/>
      <c r="AFN175" s="20"/>
      <c r="AFO175" s="20"/>
      <c r="AFP175" s="20"/>
      <c r="AFQ175" s="20"/>
      <c r="AFR175" s="20"/>
      <c r="AFS175" s="20"/>
      <c r="AFT175" s="20"/>
      <c r="AFU175" s="20"/>
      <c r="AFV175" s="20"/>
      <c r="AFW175" s="20"/>
      <c r="AFX175" s="20"/>
      <c r="AFY175" s="20"/>
      <c r="AFZ175" s="20"/>
      <c r="AGA175" s="20"/>
      <c r="AGB175" s="20"/>
      <c r="AGC175" s="20"/>
      <c r="AGD175" s="20"/>
      <c r="AGE175" s="20"/>
      <c r="AGF175" s="20"/>
      <c r="AGG175" s="20"/>
      <c r="AGH175" s="20"/>
      <c r="AGI175" s="20"/>
      <c r="AGJ175" s="20"/>
      <c r="AGK175" s="20"/>
      <c r="AGL175" s="20"/>
      <c r="AGM175" s="20"/>
      <c r="AGN175" s="20"/>
      <c r="AGO175" s="20"/>
      <c r="AGP175" s="20"/>
      <c r="AGQ175" s="20"/>
      <c r="AGR175" s="20"/>
      <c r="AGS175" s="20"/>
      <c r="AGT175" s="20"/>
      <c r="AGU175" s="20"/>
      <c r="AGV175" s="20"/>
      <c r="AGW175" s="20"/>
      <c r="AGX175" s="20"/>
      <c r="AGY175" s="20"/>
      <c r="AGZ175" s="20"/>
      <c r="AHA175" s="20"/>
      <c r="AHB175" s="20"/>
      <c r="AHC175" s="20"/>
      <c r="AHD175" s="20"/>
      <c r="AHE175" s="20"/>
      <c r="AHF175" s="20"/>
      <c r="AHG175" s="20"/>
      <c r="AHH175" s="20"/>
      <c r="AHI175" s="20"/>
      <c r="AHJ175" s="20"/>
      <c r="AHK175" s="20"/>
      <c r="AHL175" s="20"/>
      <c r="AHM175" s="20"/>
      <c r="AHN175" s="20"/>
      <c r="AHO175" s="20"/>
      <c r="AHP175" s="20"/>
      <c r="AHQ175" s="20"/>
      <c r="AHR175" s="20"/>
      <c r="AHS175" s="20"/>
      <c r="AHT175" s="20"/>
      <c r="AHU175" s="20"/>
      <c r="AHV175" s="20"/>
      <c r="AHW175" s="20"/>
      <c r="AHX175" s="20"/>
      <c r="AHY175" s="20"/>
      <c r="AHZ175" s="20"/>
      <c r="AIA175" s="20"/>
      <c r="AIB175" s="20"/>
      <c r="AIC175" s="20"/>
      <c r="AID175" s="20"/>
      <c r="AIE175" s="20"/>
      <c r="AIF175" s="20"/>
      <c r="AIG175" s="20"/>
      <c r="AIH175" s="20"/>
      <c r="AII175" s="20"/>
      <c r="AIJ175" s="20"/>
      <c r="AIK175" s="20"/>
      <c r="AIL175" s="20"/>
      <c r="AIM175" s="20"/>
      <c r="AIN175" s="20"/>
      <c r="AIO175" s="20"/>
      <c r="AIP175" s="20"/>
      <c r="AIQ175" s="20"/>
      <c r="AIR175" s="20"/>
      <c r="AIS175" s="20"/>
      <c r="AIT175" s="20"/>
      <c r="AIU175" s="20"/>
      <c r="AIV175" s="20"/>
      <c r="AIW175" s="20"/>
      <c r="AIX175" s="20"/>
      <c r="AIY175" s="20"/>
      <c r="AIZ175" s="20"/>
      <c r="AJA175" s="20"/>
      <c r="AJB175" s="20"/>
      <c r="AJC175" s="20"/>
      <c r="AJD175" s="20"/>
      <c r="AJE175" s="20"/>
      <c r="AJF175" s="20"/>
      <c r="AJG175" s="20"/>
      <c r="AJH175" s="20"/>
      <c r="AJI175" s="20"/>
      <c r="AJJ175" s="20"/>
      <c r="AJK175" s="20"/>
      <c r="AJL175" s="20"/>
      <c r="AJM175" s="20"/>
      <c r="AJN175" s="20"/>
      <c r="AJO175" s="20"/>
      <c r="AJP175" s="20"/>
      <c r="AJQ175" s="20"/>
      <c r="AJR175" s="20"/>
      <c r="AJS175" s="20"/>
      <c r="AJT175" s="20"/>
      <c r="AJU175" s="20"/>
      <c r="AJV175" s="20"/>
      <c r="AJW175" s="20"/>
      <c r="AJX175" s="20"/>
      <c r="AJY175" s="20"/>
      <c r="AJZ175" s="20"/>
      <c r="AKA175" s="20"/>
      <c r="AKB175" s="20"/>
      <c r="AKC175" s="20"/>
      <c r="AKD175" s="20"/>
      <c r="AKE175" s="20"/>
      <c r="AKF175" s="20"/>
      <c r="AKG175" s="20"/>
      <c r="AKH175" s="20"/>
      <c r="AKI175" s="20"/>
      <c r="AKJ175" s="20"/>
      <c r="AKK175" s="20"/>
      <c r="AKL175" s="20"/>
      <c r="AKM175" s="20"/>
      <c r="AKN175" s="20"/>
      <c r="AKO175" s="20"/>
      <c r="AKP175" s="20"/>
      <c r="AKQ175" s="20"/>
      <c r="AKR175" s="20"/>
      <c r="AKS175" s="20"/>
      <c r="AKT175" s="20"/>
      <c r="AKU175" s="20"/>
      <c r="AKV175" s="20"/>
      <c r="AKW175" s="20"/>
      <c r="AKX175" s="20"/>
      <c r="AKY175" s="20"/>
      <c r="AKZ175" s="20"/>
      <c r="ALA175" s="20"/>
      <c r="ALB175" s="20"/>
      <c r="ALC175" s="20"/>
      <c r="ALD175" s="20"/>
      <c r="ALE175" s="20"/>
      <c r="ALF175" s="20"/>
      <c r="ALG175" s="20"/>
      <c r="ALH175" s="20"/>
      <c r="ALI175" s="20"/>
      <c r="ALJ175" s="20"/>
      <c r="ALK175" s="20"/>
      <c r="ALL175" s="20"/>
      <c r="ALM175" s="20"/>
      <c r="ALN175" s="20"/>
      <c r="ALO175" s="20"/>
      <c r="ALP175" s="20"/>
      <c r="ALQ175" s="20"/>
      <c r="ALR175" s="20"/>
      <c r="ALS175" s="20"/>
      <c r="ALT175" s="20"/>
      <c r="ALU175" s="20"/>
      <c r="ALV175" s="20"/>
      <c r="ALW175" s="20"/>
      <c r="ALX175" s="20"/>
      <c r="ALY175" s="20"/>
      <c r="ALZ175" s="20"/>
      <c r="AMA175" s="20"/>
      <c r="AMB175" s="20"/>
      <c r="AMC175" s="20"/>
      <c r="AMD175" s="20"/>
      <c r="AME175" s="20"/>
      <c r="AMF175" s="20"/>
      <c r="AMG175" s="20"/>
      <c r="AMH175" s="20"/>
      <c r="AMI175" s="20"/>
      <c r="AMJ175" s="20"/>
      <c r="AMK175" s="20"/>
    </row>
    <row r="176" spans="1:1025" s="21" customFormat="1" ht="27.75" customHeight="1">
      <c r="A176" s="90" t="s">
        <v>23</v>
      </c>
      <c r="B176" s="260" t="s">
        <v>54</v>
      </c>
      <c r="C176" s="260"/>
      <c r="D176" s="260"/>
      <c r="E176" s="260"/>
      <c r="F176" s="260"/>
      <c r="G176" s="108">
        <f>G161</f>
        <v>3804.8499999999995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0"/>
      <c r="JT176" s="20"/>
      <c r="JU176" s="20"/>
      <c r="JV176" s="20"/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/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  <c r="LT176" s="20"/>
      <c r="LU176" s="20"/>
      <c r="LV176" s="20"/>
      <c r="LW176" s="20"/>
      <c r="LX176" s="20"/>
      <c r="LY176" s="20"/>
      <c r="LZ176" s="20"/>
      <c r="MA176" s="20"/>
      <c r="MB176" s="20"/>
      <c r="MC176" s="20"/>
      <c r="MD176" s="20"/>
      <c r="ME176" s="20"/>
      <c r="MF176" s="20"/>
      <c r="MG176" s="20"/>
      <c r="MH176" s="20"/>
      <c r="MI176" s="20"/>
      <c r="MJ176" s="20"/>
      <c r="MK176" s="20"/>
      <c r="ML176" s="20"/>
      <c r="MM176" s="20"/>
      <c r="MN176" s="20"/>
      <c r="MO176" s="20"/>
      <c r="MP176" s="20"/>
      <c r="MQ176" s="20"/>
      <c r="MR176" s="20"/>
      <c r="MS176" s="20"/>
      <c r="MT176" s="20"/>
      <c r="MU176" s="20"/>
      <c r="MV176" s="20"/>
      <c r="MW176" s="20"/>
      <c r="MX176" s="20"/>
      <c r="MY176" s="20"/>
      <c r="MZ176" s="20"/>
      <c r="NA176" s="20"/>
      <c r="NB176" s="20"/>
      <c r="NC176" s="20"/>
      <c r="ND176" s="20"/>
      <c r="NE176" s="20"/>
      <c r="NF176" s="20"/>
      <c r="NG176" s="20"/>
      <c r="NH176" s="20"/>
      <c r="NI176" s="20"/>
      <c r="NJ176" s="20"/>
      <c r="NK176" s="20"/>
      <c r="NL176" s="20"/>
      <c r="NM176" s="20"/>
      <c r="NN176" s="20"/>
      <c r="NO176" s="20"/>
      <c r="NP176" s="20"/>
      <c r="NQ176" s="20"/>
      <c r="NR176" s="20"/>
      <c r="NS176" s="20"/>
      <c r="NT176" s="20"/>
      <c r="NU176" s="20"/>
      <c r="NV176" s="20"/>
      <c r="NW176" s="20"/>
      <c r="NX176" s="20"/>
      <c r="NY176" s="20"/>
      <c r="NZ176" s="20"/>
      <c r="OA176" s="20"/>
      <c r="OB176" s="20"/>
      <c r="OC176" s="20"/>
      <c r="OD176" s="20"/>
      <c r="OE176" s="20"/>
      <c r="OF176" s="20"/>
      <c r="OG176" s="20"/>
      <c r="OH176" s="20"/>
      <c r="OI176" s="20"/>
      <c r="OJ176" s="20"/>
      <c r="OK176" s="20"/>
      <c r="OL176" s="20"/>
      <c r="OM176" s="20"/>
      <c r="ON176" s="20"/>
      <c r="OO176" s="20"/>
      <c r="OP176" s="20"/>
      <c r="OQ176" s="20"/>
      <c r="OR176" s="20"/>
      <c r="OS176" s="20"/>
      <c r="OT176" s="20"/>
      <c r="OU176" s="20"/>
      <c r="OV176" s="20"/>
      <c r="OW176" s="20"/>
      <c r="OX176" s="20"/>
      <c r="OY176" s="20"/>
      <c r="OZ176" s="20"/>
      <c r="PA176" s="20"/>
      <c r="PB176" s="20"/>
      <c r="PC176" s="20"/>
      <c r="PD176" s="20"/>
      <c r="PE176" s="20"/>
      <c r="PF176" s="20"/>
      <c r="PG176" s="20"/>
      <c r="PH176" s="20"/>
      <c r="PI176" s="20"/>
      <c r="PJ176" s="20"/>
      <c r="PK176" s="20"/>
      <c r="PL176" s="20"/>
      <c r="PM176" s="20"/>
      <c r="PN176" s="20"/>
      <c r="PO176" s="20"/>
      <c r="PP176" s="20"/>
      <c r="PQ176" s="20"/>
      <c r="PR176" s="20"/>
      <c r="PS176" s="20"/>
      <c r="PT176" s="20"/>
      <c r="PU176" s="20"/>
      <c r="PV176" s="20"/>
      <c r="PW176" s="20"/>
      <c r="PX176" s="20"/>
      <c r="PY176" s="20"/>
      <c r="PZ176" s="20"/>
      <c r="QA176" s="20"/>
      <c r="QB176" s="20"/>
      <c r="QC176" s="20"/>
      <c r="QD176" s="20"/>
      <c r="QE176" s="20"/>
      <c r="QF176" s="20"/>
      <c r="QG176" s="20"/>
      <c r="QH176" s="20"/>
      <c r="QI176" s="20"/>
      <c r="QJ176" s="20"/>
      <c r="QK176" s="20"/>
      <c r="QL176" s="20"/>
      <c r="QM176" s="20"/>
      <c r="QN176" s="20"/>
      <c r="QO176" s="20"/>
      <c r="QP176" s="20"/>
      <c r="QQ176" s="20"/>
      <c r="QR176" s="20"/>
      <c r="QS176" s="20"/>
      <c r="QT176" s="20"/>
      <c r="QU176" s="20"/>
      <c r="QV176" s="20"/>
      <c r="QW176" s="20"/>
      <c r="QX176" s="20"/>
      <c r="QY176" s="20"/>
      <c r="QZ176" s="20"/>
      <c r="RA176" s="20"/>
      <c r="RB176" s="20"/>
      <c r="RC176" s="20"/>
      <c r="RD176" s="20"/>
      <c r="RE176" s="20"/>
      <c r="RF176" s="20"/>
      <c r="RG176" s="20"/>
      <c r="RH176" s="20"/>
      <c r="RI176" s="20"/>
      <c r="RJ176" s="20"/>
      <c r="RK176" s="20"/>
      <c r="RL176" s="20"/>
      <c r="RM176" s="20"/>
      <c r="RN176" s="20"/>
      <c r="RO176" s="20"/>
      <c r="RP176" s="20"/>
      <c r="RQ176" s="20"/>
      <c r="RR176" s="20"/>
      <c r="RS176" s="20"/>
      <c r="RT176" s="20"/>
      <c r="RU176" s="20"/>
      <c r="RV176" s="20"/>
      <c r="RW176" s="20"/>
      <c r="RX176" s="20"/>
      <c r="RY176" s="20"/>
      <c r="RZ176" s="20"/>
      <c r="SA176" s="20"/>
      <c r="SB176" s="20"/>
      <c r="SC176" s="20"/>
      <c r="SD176" s="20"/>
      <c r="SE176" s="20"/>
      <c r="SF176" s="20"/>
      <c r="SG176" s="20"/>
      <c r="SH176" s="20"/>
      <c r="SI176" s="20"/>
      <c r="SJ176" s="20"/>
      <c r="SK176" s="20"/>
      <c r="SL176" s="20"/>
      <c r="SM176" s="20"/>
      <c r="SN176" s="20"/>
      <c r="SO176" s="20"/>
      <c r="SP176" s="20"/>
      <c r="SQ176" s="20"/>
      <c r="SR176" s="20"/>
      <c r="SS176" s="20"/>
      <c r="ST176" s="20"/>
      <c r="SU176" s="20"/>
      <c r="SV176" s="20"/>
      <c r="SW176" s="20"/>
      <c r="SX176" s="20"/>
      <c r="SY176" s="20"/>
      <c r="SZ176" s="20"/>
      <c r="TA176" s="20"/>
      <c r="TB176" s="20"/>
      <c r="TC176" s="20"/>
      <c r="TD176" s="20"/>
      <c r="TE176" s="20"/>
      <c r="TF176" s="20"/>
      <c r="TG176" s="20"/>
      <c r="TH176" s="20"/>
      <c r="TI176" s="20"/>
      <c r="TJ176" s="20"/>
      <c r="TK176" s="20"/>
      <c r="TL176" s="20"/>
      <c r="TM176" s="20"/>
      <c r="TN176" s="20"/>
      <c r="TO176" s="20"/>
      <c r="TP176" s="20"/>
      <c r="TQ176" s="20"/>
      <c r="TR176" s="20"/>
      <c r="TS176" s="20"/>
      <c r="TT176" s="20"/>
      <c r="TU176" s="20"/>
      <c r="TV176" s="20"/>
      <c r="TW176" s="20"/>
      <c r="TX176" s="20"/>
      <c r="TY176" s="20"/>
      <c r="TZ176" s="20"/>
      <c r="UA176" s="20"/>
      <c r="UB176" s="20"/>
      <c r="UC176" s="20"/>
      <c r="UD176" s="20"/>
      <c r="UE176" s="20"/>
      <c r="UF176" s="20"/>
      <c r="UG176" s="20"/>
      <c r="UH176" s="20"/>
      <c r="UI176" s="20"/>
      <c r="UJ176" s="20"/>
      <c r="UK176" s="20"/>
      <c r="UL176" s="20"/>
      <c r="UM176" s="20"/>
      <c r="UN176" s="20"/>
      <c r="UO176" s="20"/>
      <c r="UP176" s="20"/>
      <c r="UQ176" s="20"/>
      <c r="UR176" s="20"/>
      <c r="US176" s="20"/>
      <c r="UT176" s="20"/>
      <c r="UU176" s="20"/>
      <c r="UV176" s="20"/>
      <c r="UW176" s="20"/>
      <c r="UX176" s="20"/>
      <c r="UY176" s="20"/>
      <c r="UZ176" s="20"/>
      <c r="VA176" s="20"/>
      <c r="VB176" s="20"/>
      <c r="VC176" s="20"/>
      <c r="VD176" s="20"/>
      <c r="VE176" s="20"/>
      <c r="VF176" s="20"/>
      <c r="VG176" s="20"/>
      <c r="VH176" s="20"/>
      <c r="VI176" s="20"/>
      <c r="VJ176" s="20"/>
      <c r="VK176" s="20"/>
      <c r="VL176" s="20"/>
      <c r="VM176" s="20"/>
      <c r="VN176" s="20"/>
      <c r="VO176" s="20"/>
      <c r="VP176" s="20"/>
      <c r="VQ176" s="20"/>
      <c r="VR176" s="20"/>
      <c r="VS176" s="20"/>
      <c r="VT176" s="20"/>
      <c r="VU176" s="20"/>
      <c r="VV176" s="20"/>
      <c r="VW176" s="20"/>
      <c r="VX176" s="20"/>
      <c r="VY176" s="20"/>
      <c r="VZ176" s="20"/>
      <c r="WA176" s="20"/>
      <c r="WB176" s="20"/>
      <c r="WC176" s="20"/>
      <c r="WD176" s="20"/>
      <c r="WE176" s="20"/>
      <c r="WF176" s="20"/>
      <c r="WG176" s="20"/>
      <c r="WH176" s="20"/>
      <c r="WI176" s="20"/>
      <c r="WJ176" s="20"/>
      <c r="WK176" s="20"/>
      <c r="WL176" s="20"/>
      <c r="WM176" s="20"/>
      <c r="WN176" s="20"/>
      <c r="WO176" s="20"/>
      <c r="WP176" s="20"/>
      <c r="WQ176" s="20"/>
      <c r="WR176" s="20"/>
      <c r="WS176" s="20"/>
      <c r="WT176" s="20"/>
      <c r="WU176" s="20"/>
      <c r="WV176" s="20"/>
      <c r="WW176" s="20"/>
      <c r="WX176" s="20"/>
      <c r="WY176" s="20"/>
      <c r="WZ176" s="20"/>
      <c r="XA176" s="20"/>
      <c r="XB176" s="20"/>
      <c r="XC176" s="20"/>
      <c r="XD176" s="20"/>
      <c r="XE176" s="20"/>
      <c r="XF176" s="20"/>
      <c r="XG176" s="20"/>
      <c r="XH176" s="20"/>
      <c r="XI176" s="20"/>
      <c r="XJ176" s="20"/>
      <c r="XK176" s="20"/>
      <c r="XL176" s="20"/>
      <c r="XM176" s="20"/>
      <c r="XN176" s="20"/>
      <c r="XO176" s="20"/>
      <c r="XP176" s="20"/>
      <c r="XQ176" s="20"/>
      <c r="XR176" s="20"/>
      <c r="XS176" s="20"/>
      <c r="XT176" s="20"/>
      <c r="XU176" s="20"/>
      <c r="XV176" s="20"/>
      <c r="XW176" s="20"/>
      <c r="XX176" s="20"/>
      <c r="XY176" s="20"/>
      <c r="XZ176" s="20"/>
      <c r="YA176" s="20"/>
      <c r="YB176" s="20"/>
      <c r="YC176" s="20"/>
      <c r="YD176" s="20"/>
      <c r="YE176" s="20"/>
      <c r="YF176" s="20"/>
      <c r="YG176" s="20"/>
      <c r="YH176" s="20"/>
      <c r="YI176" s="20"/>
      <c r="YJ176" s="20"/>
      <c r="YK176" s="20"/>
      <c r="YL176" s="20"/>
      <c r="YM176" s="20"/>
      <c r="YN176" s="20"/>
      <c r="YO176" s="20"/>
      <c r="YP176" s="20"/>
      <c r="YQ176" s="20"/>
      <c r="YR176" s="20"/>
      <c r="YS176" s="20"/>
      <c r="YT176" s="20"/>
      <c r="YU176" s="20"/>
      <c r="YV176" s="20"/>
      <c r="YW176" s="20"/>
      <c r="YX176" s="20"/>
      <c r="YY176" s="20"/>
      <c r="YZ176" s="20"/>
      <c r="ZA176" s="20"/>
      <c r="ZB176" s="20"/>
      <c r="ZC176" s="20"/>
      <c r="ZD176" s="20"/>
      <c r="ZE176" s="20"/>
      <c r="ZF176" s="20"/>
      <c r="ZG176" s="20"/>
      <c r="ZH176" s="20"/>
      <c r="ZI176" s="20"/>
      <c r="ZJ176" s="20"/>
      <c r="ZK176" s="20"/>
      <c r="ZL176" s="20"/>
      <c r="ZM176" s="20"/>
      <c r="ZN176" s="20"/>
      <c r="ZO176" s="20"/>
      <c r="ZP176" s="20"/>
      <c r="ZQ176" s="20"/>
      <c r="ZR176" s="20"/>
      <c r="ZS176" s="20"/>
      <c r="ZT176" s="20"/>
      <c r="ZU176" s="20"/>
      <c r="ZV176" s="20"/>
      <c r="ZW176" s="20"/>
      <c r="ZX176" s="20"/>
      <c r="ZY176" s="20"/>
      <c r="ZZ176" s="20"/>
      <c r="AAA176" s="20"/>
      <c r="AAB176" s="20"/>
      <c r="AAC176" s="20"/>
      <c r="AAD176" s="20"/>
      <c r="AAE176" s="20"/>
      <c r="AAF176" s="20"/>
      <c r="AAG176" s="20"/>
      <c r="AAH176" s="20"/>
      <c r="AAI176" s="20"/>
      <c r="AAJ176" s="20"/>
      <c r="AAK176" s="20"/>
      <c r="AAL176" s="20"/>
      <c r="AAM176" s="20"/>
      <c r="AAN176" s="20"/>
      <c r="AAO176" s="20"/>
      <c r="AAP176" s="20"/>
      <c r="AAQ176" s="20"/>
      <c r="AAR176" s="20"/>
      <c r="AAS176" s="20"/>
      <c r="AAT176" s="20"/>
      <c r="AAU176" s="20"/>
      <c r="AAV176" s="20"/>
      <c r="AAW176" s="20"/>
      <c r="AAX176" s="20"/>
      <c r="AAY176" s="20"/>
      <c r="AAZ176" s="20"/>
      <c r="ABA176" s="20"/>
      <c r="ABB176" s="20"/>
      <c r="ABC176" s="20"/>
      <c r="ABD176" s="20"/>
      <c r="ABE176" s="20"/>
      <c r="ABF176" s="20"/>
      <c r="ABG176" s="20"/>
      <c r="ABH176" s="20"/>
      <c r="ABI176" s="20"/>
      <c r="ABJ176" s="20"/>
      <c r="ABK176" s="20"/>
      <c r="ABL176" s="20"/>
      <c r="ABM176" s="20"/>
      <c r="ABN176" s="20"/>
      <c r="ABO176" s="20"/>
      <c r="ABP176" s="20"/>
      <c r="ABQ176" s="20"/>
      <c r="ABR176" s="20"/>
      <c r="ABS176" s="20"/>
      <c r="ABT176" s="20"/>
      <c r="ABU176" s="20"/>
      <c r="ABV176" s="20"/>
      <c r="ABW176" s="20"/>
      <c r="ABX176" s="20"/>
      <c r="ABY176" s="20"/>
      <c r="ABZ176" s="20"/>
      <c r="ACA176" s="20"/>
      <c r="ACB176" s="20"/>
      <c r="ACC176" s="20"/>
      <c r="ACD176" s="20"/>
      <c r="ACE176" s="20"/>
      <c r="ACF176" s="20"/>
      <c r="ACG176" s="20"/>
      <c r="ACH176" s="20"/>
      <c r="ACI176" s="20"/>
      <c r="ACJ176" s="20"/>
      <c r="ACK176" s="20"/>
      <c r="ACL176" s="20"/>
      <c r="ACM176" s="20"/>
      <c r="ACN176" s="20"/>
      <c r="ACO176" s="20"/>
      <c r="ACP176" s="20"/>
      <c r="ACQ176" s="20"/>
      <c r="ACR176" s="20"/>
      <c r="ACS176" s="20"/>
      <c r="ACT176" s="20"/>
      <c r="ACU176" s="20"/>
      <c r="ACV176" s="20"/>
      <c r="ACW176" s="20"/>
      <c r="ACX176" s="20"/>
      <c r="ACY176" s="20"/>
      <c r="ACZ176" s="20"/>
      <c r="ADA176" s="20"/>
      <c r="ADB176" s="20"/>
      <c r="ADC176" s="20"/>
      <c r="ADD176" s="20"/>
      <c r="ADE176" s="20"/>
      <c r="ADF176" s="20"/>
      <c r="ADG176" s="20"/>
      <c r="ADH176" s="20"/>
      <c r="ADI176" s="20"/>
      <c r="ADJ176" s="20"/>
      <c r="ADK176" s="20"/>
      <c r="ADL176" s="20"/>
      <c r="ADM176" s="20"/>
      <c r="ADN176" s="20"/>
      <c r="ADO176" s="20"/>
      <c r="ADP176" s="20"/>
      <c r="ADQ176" s="20"/>
      <c r="ADR176" s="20"/>
      <c r="ADS176" s="20"/>
      <c r="ADT176" s="20"/>
      <c r="ADU176" s="20"/>
      <c r="ADV176" s="20"/>
      <c r="ADW176" s="20"/>
      <c r="ADX176" s="20"/>
      <c r="ADY176" s="20"/>
      <c r="ADZ176" s="20"/>
      <c r="AEA176" s="20"/>
      <c r="AEB176" s="20"/>
      <c r="AEC176" s="20"/>
      <c r="AED176" s="20"/>
      <c r="AEE176" s="20"/>
      <c r="AEF176" s="20"/>
      <c r="AEG176" s="20"/>
      <c r="AEH176" s="20"/>
      <c r="AEI176" s="20"/>
      <c r="AEJ176" s="20"/>
      <c r="AEK176" s="20"/>
      <c r="AEL176" s="20"/>
      <c r="AEM176" s="20"/>
      <c r="AEN176" s="20"/>
      <c r="AEO176" s="20"/>
      <c r="AEP176" s="20"/>
      <c r="AEQ176" s="20"/>
      <c r="AER176" s="20"/>
      <c r="AES176" s="20"/>
      <c r="AET176" s="20"/>
      <c r="AEU176" s="20"/>
      <c r="AEV176" s="20"/>
      <c r="AEW176" s="20"/>
      <c r="AEX176" s="20"/>
      <c r="AEY176" s="20"/>
      <c r="AEZ176" s="20"/>
      <c r="AFA176" s="20"/>
      <c r="AFB176" s="20"/>
      <c r="AFC176" s="20"/>
      <c r="AFD176" s="20"/>
      <c r="AFE176" s="20"/>
      <c r="AFF176" s="20"/>
      <c r="AFG176" s="20"/>
      <c r="AFH176" s="20"/>
      <c r="AFI176" s="20"/>
      <c r="AFJ176" s="20"/>
      <c r="AFK176" s="20"/>
      <c r="AFL176" s="20"/>
      <c r="AFM176" s="20"/>
      <c r="AFN176" s="20"/>
      <c r="AFO176" s="20"/>
      <c r="AFP176" s="20"/>
      <c r="AFQ176" s="20"/>
      <c r="AFR176" s="20"/>
      <c r="AFS176" s="20"/>
      <c r="AFT176" s="20"/>
      <c r="AFU176" s="20"/>
      <c r="AFV176" s="20"/>
      <c r="AFW176" s="20"/>
      <c r="AFX176" s="20"/>
      <c r="AFY176" s="20"/>
      <c r="AFZ176" s="20"/>
      <c r="AGA176" s="20"/>
      <c r="AGB176" s="20"/>
      <c r="AGC176" s="20"/>
      <c r="AGD176" s="20"/>
      <c r="AGE176" s="20"/>
      <c r="AGF176" s="20"/>
      <c r="AGG176" s="20"/>
      <c r="AGH176" s="20"/>
      <c r="AGI176" s="20"/>
      <c r="AGJ176" s="20"/>
      <c r="AGK176" s="20"/>
      <c r="AGL176" s="20"/>
      <c r="AGM176" s="20"/>
      <c r="AGN176" s="20"/>
      <c r="AGO176" s="20"/>
      <c r="AGP176" s="20"/>
      <c r="AGQ176" s="20"/>
      <c r="AGR176" s="20"/>
      <c r="AGS176" s="20"/>
      <c r="AGT176" s="20"/>
      <c r="AGU176" s="20"/>
      <c r="AGV176" s="20"/>
      <c r="AGW176" s="20"/>
      <c r="AGX176" s="20"/>
      <c r="AGY176" s="20"/>
      <c r="AGZ176" s="20"/>
      <c r="AHA176" s="20"/>
      <c r="AHB176" s="20"/>
      <c r="AHC176" s="20"/>
      <c r="AHD176" s="20"/>
      <c r="AHE176" s="20"/>
      <c r="AHF176" s="20"/>
      <c r="AHG176" s="20"/>
      <c r="AHH176" s="20"/>
      <c r="AHI176" s="20"/>
      <c r="AHJ176" s="20"/>
      <c r="AHK176" s="20"/>
      <c r="AHL176" s="20"/>
      <c r="AHM176" s="20"/>
      <c r="AHN176" s="20"/>
      <c r="AHO176" s="20"/>
      <c r="AHP176" s="20"/>
      <c r="AHQ176" s="20"/>
      <c r="AHR176" s="20"/>
      <c r="AHS176" s="20"/>
      <c r="AHT176" s="20"/>
      <c r="AHU176" s="20"/>
      <c r="AHV176" s="20"/>
      <c r="AHW176" s="20"/>
      <c r="AHX176" s="20"/>
      <c r="AHY176" s="20"/>
      <c r="AHZ176" s="20"/>
      <c r="AIA176" s="20"/>
      <c r="AIB176" s="20"/>
      <c r="AIC176" s="20"/>
      <c r="AID176" s="20"/>
      <c r="AIE176" s="20"/>
      <c r="AIF176" s="20"/>
      <c r="AIG176" s="20"/>
      <c r="AIH176" s="20"/>
      <c r="AII176" s="20"/>
      <c r="AIJ176" s="20"/>
      <c r="AIK176" s="20"/>
      <c r="AIL176" s="20"/>
      <c r="AIM176" s="20"/>
      <c r="AIN176" s="20"/>
      <c r="AIO176" s="20"/>
      <c r="AIP176" s="20"/>
      <c r="AIQ176" s="20"/>
      <c r="AIR176" s="20"/>
      <c r="AIS176" s="20"/>
      <c r="AIT176" s="20"/>
      <c r="AIU176" s="20"/>
      <c r="AIV176" s="20"/>
      <c r="AIW176" s="20"/>
      <c r="AIX176" s="20"/>
      <c r="AIY176" s="20"/>
      <c r="AIZ176" s="20"/>
      <c r="AJA176" s="20"/>
      <c r="AJB176" s="20"/>
      <c r="AJC176" s="20"/>
      <c r="AJD176" s="20"/>
      <c r="AJE176" s="20"/>
      <c r="AJF176" s="20"/>
      <c r="AJG176" s="20"/>
      <c r="AJH176" s="20"/>
      <c r="AJI176" s="20"/>
      <c r="AJJ176" s="20"/>
      <c r="AJK176" s="20"/>
      <c r="AJL176" s="20"/>
      <c r="AJM176" s="20"/>
      <c r="AJN176" s="20"/>
      <c r="AJO176" s="20"/>
      <c r="AJP176" s="20"/>
      <c r="AJQ176" s="20"/>
      <c r="AJR176" s="20"/>
      <c r="AJS176" s="20"/>
      <c r="AJT176" s="20"/>
      <c r="AJU176" s="20"/>
      <c r="AJV176" s="20"/>
      <c r="AJW176" s="20"/>
      <c r="AJX176" s="20"/>
      <c r="AJY176" s="20"/>
      <c r="AJZ176" s="20"/>
      <c r="AKA176" s="20"/>
      <c r="AKB176" s="20"/>
      <c r="AKC176" s="20"/>
      <c r="AKD176" s="20"/>
      <c r="AKE176" s="20"/>
      <c r="AKF176" s="20"/>
      <c r="AKG176" s="20"/>
      <c r="AKH176" s="20"/>
      <c r="AKI176" s="20"/>
      <c r="AKJ176" s="20"/>
      <c r="AKK176" s="20"/>
      <c r="AKL176" s="20"/>
      <c r="AKM176" s="20"/>
      <c r="AKN176" s="20"/>
      <c r="AKO176" s="20"/>
      <c r="AKP176" s="20"/>
      <c r="AKQ176" s="20"/>
      <c r="AKR176" s="20"/>
      <c r="AKS176" s="20"/>
      <c r="AKT176" s="20"/>
      <c r="AKU176" s="20"/>
      <c r="AKV176" s="20"/>
      <c r="AKW176" s="20"/>
      <c r="AKX176" s="20"/>
      <c r="AKY176" s="20"/>
      <c r="AKZ176" s="20"/>
      <c r="ALA176" s="20"/>
      <c r="ALB176" s="20"/>
      <c r="ALC176" s="20"/>
      <c r="ALD176" s="20"/>
      <c r="ALE176" s="20"/>
      <c r="ALF176" s="20"/>
      <c r="ALG176" s="20"/>
      <c r="ALH176" s="20"/>
      <c r="ALI176" s="20"/>
      <c r="ALJ176" s="20"/>
      <c r="ALK176" s="20"/>
      <c r="ALL176" s="20"/>
      <c r="ALM176" s="20"/>
      <c r="ALN176" s="20"/>
      <c r="ALO176" s="20"/>
      <c r="ALP176" s="20"/>
      <c r="ALQ176" s="20"/>
      <c r="ALR176" s="20"/>
      <c r="ALS176" s="20"/>
      <c r="ALT176" s="20"/>
      <c r="ALU176" s="20"/>
      <c r="ALV176" s="20"/>
      <c r="ALW176" s="20"/>
      <c r="ALX176" s="20"/>
      <c r="ALY176" s="20"/>
      <c r="ALZ176" s="20"/>
      <c r="AMA176" s="20"/>
      <c r="AMB176" s="20"/>
      <c r="AMC176" s="20"/>
      <c r="AMD176" s="20"/>
      <c r="AME176" s="20"/>
      <c r="AMF176" s="20"/>
      <c r="AMG176" s="20"/>
      <c r="AMH176" s="20"/>
      <c r="AMI176" s="20"/>
      <c r="AMJ176" s="20"/>
      <c r="AMK176" s="20"/>
    </row>
    <row r="177" spans="1:8" ht="19.5" customHeight="1">
      <c r="A177" s="261" t="s">
        <v>204</v>
      </c>
      <c r="B177" s="261"/>
      <c r="C177" s="261"/>
      <c r="D177" s="261"/>
      <c r="E177" s="261"/>
      <c r="F177" s="261"/>
      <c r="G177" s="103">
        <f>SUM(G175:G176)</f>
        <v>11700.522333333332</v>
      </c>
      <c r="H177" s="28"/>
    </row>
    <row r="178" spans="1:8" ht="24" customHeight="1">
      <c r="A178" s="37"/>
      <c r="B178" s="38"/>
      <c r="C178" s="38"/>
      <c r="D178" s="101"/>
      <c r="E178" s="101"/>
      <c r="F178" s="101"/>
      <c r="G178" s="101"/>
      <c r="H178" s="3"/>
    </row>
    <row r="179" spans="1:8">
      <c r="A179" s="14"/>
      <c r="B179" s="39"/>
      <c r="C179" s="22"/>
      <c r="D179" s="27"/>
      <c r="E179" s="27"/>
      <c r="F179" s="27"/>
      <c r="G179" s="27"/>
    </row>
    <row r="180" spans="1:8">
      <c r="D180" s="27"/>
      <c r="E180" s="27"/>
      <c r="F180" s="27"/>
      <c r="G180" s="27"/>
    </row>
    <row r="181" spans="1:8">
      <c r="D181" s="27"/>
      <c r="E181" s="27"/>
      <c r="F181" s="27"/>
      <c r="G181" s="27"/>
    </row>
  </sheetData>
  <mergeCells count="197">
    <mergeCell ref="A82:A85"/>
    <mergeCell ref="C82:D82"/>
    <mergeCell ref="A157:A158"/>
    <mergeCell ref="E74:F74"/>
    <mergeCell ref="A133:F133"/>
    <mergeCell ref="A117:G117"/>
    <mergeCell ref="A86:A88"/>
    <mergeCell ref="B86:B88"/>
    <mergeCell ref="B122:F122"/>
    <mergeCell ref="B150:E150"/>
    <mergeCell ref="B152:E152"/>
    <mergeCell ref="A153:F153"/>
    <mergeCell ref="B154:E154"/>
    <mergeCell ref="B95:G95"/>
    <mergeCell ref="A98:G98"/>
    <mergeCell ref="B100:F100"/>
    <mergeCell ref="B101:F101"/>
    <mergeCell ref="B102:F102"/>
    <mergeCell ref="B136:F136"/>
    <mergeCell ref="A135:G135"/>
    <mergeCell ref="B137:F137"/>
    <mergeCell ref="B138:F138"/>
    <mergeCell ref="A139:F139"/>
    <mergeCell ref="B108:F108"/>
    <mergeCell ref="B109:F109"/>
    <mergeCell ref="B110:F110"/>
    <mergeCell ref="B111:F111"/>
    <mergeCell ref="A168:G168"/>
    <mergeCell ref="B112:F112"/>
    <mergeCell ref="B174:F174"/>
    <mergeCell ref="H156:I156"/>
    <mergeCell ref="E8:F8"/>
    <mergeCell ref="B125:F125"/>
    <mergeCell ref="B126:F126"/>
    <mergeCell ref="B127:F127"/>
    <mergeCell ref="B128:F128"/>
    <mergeCell ref="B132:F132"/>
    <mergeCell ref="E71:F71"/>
    <mergeCell ref="E75:F75"/>
    <mergeCell ref="A75:D75"/>
    <mergeCell ref="B77:G77"/>
    <mergeCell ref="B80:G80"/>
    <mergeCell ref="B81:F81"/>
    <mergeCell ref="C85:D85"/>
    <mergeCell ref="G82:G85"/>
    <mergeCell ref="B71:D71"/>
    <mergeCell ref="B76:G76"/>
    <mergeCell ref="A118:G118"/>
    <mergeCell ref="B170:F170"/>
    <mergeCell ref="B113:F113"/>
    <mergeCell ref="A114:F114"/>
    <mergeCell ref="A169:F169"/>
    <mergeCell ref="A142:G142"/>
    <mergeCell ref="B143:F143"/>
    <mergeCell ref="B144:F144"/>
    <mergeCell ref="B145:F145"/>
    <mergeCell ref="B146:F146"/>
    <mergeCell ref="A147:F147"/>
    <mergeCell ref="A149:G149"/>
    <mergeCell ref="A155:F155"/>
    <mergeCell ref="B156:E156"/>
    <mergeCell ref="D160:E160"/>
    <mergeCell ref="A129:F129"/>
    <mergeCell ref="E87:F87"/>
    <mergeCell ref="A106:G106"/>
    <mergeCell ref="B107:F107"/>
    <mergeCell ref="A93:F93"/>
    <mergeCell ref="B94:G94"/>
    <mergeCell ref="C87:D87"/>
    <mergeCell ref="C88:D88"/>
    <mergeCell ref="E88:F88"/>
    <mergeCell ref="B89:F89"/>
    <mergeCell ref="B99:F99"/>
    <mergeCell ref="A103:F103"/>
    <mergeCell ref="G86:G88"/>
    <mergeCell ref="E86:F86"/>
    <mergeCell ref="B91:F91"/>
    <mergeCell ref="B92:F92"/>
    <mergeCell ref="B90:F90"/>
    <mergeCell ref="A1:G1"/>
    <mergeCell ref="A2:G2"/>
    <mergeCell ref="B4:G4"/>
    <mergeCell ref="A5:G5"/>
    <mergeCell ref="B11:D11"/>
    <mergeCell ref="B10:D10"/>
    <mergeCell ref="E10:G10"/>
    <mergeCell ref="B27:F27"/>
    <mergeCell ref="B24:F24"/>
    <mergeCell ref="A6:B6"/>
    <mergeCell ref="B23:F23"/>
    <mergeCell ref="B26:F26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B37:G37"/>
    <mergeCell ref="B31:F31"/>
    <mergeCell ref="B28:F28"/>
    <mergeCell ref="B29:F29"/>
    <mergeCell ref="B59:F59"/>
    <mergeCell ref="B60:F60"/>
    <mergeCell ref="A61:F61"/>
    <mergeCell ref="B58:F58"/>
    <mergeCell ref="B44:F44"/>
    <mergeCell ref="B45:F45"/>
    <mergeCell ref="E46:F46"/>
    <mergeCell ref="B46:D46"/>
    <mergeCell ref="B49:F49"/>
    <mergeCell ref="A50:F50"/>
    <mergeCell ref="A52:F52"/>
    <mergeCell ref="B53:G53"/>
    <mergeCell ref="C6:G6"/>
    <mergeCell ref="B12:E12"/>
    <mergeCell ref="F12:G12"/>
    <mergeCell ref="A7:B7"/>
    <mergeCell ref="C7:G7"/>
    <mergeCell ref="A8:C8"/>
    <mergeCell ref="A9:G9"/>
    <mergeCell ref="E11:G11"/>
    <mergeCell ref="A18:G18"/>
    <mergeCell ref="B13:F13"/>
    <mergeCell ref="B171:F171"/>
    <mergeCell ref="B172:F172"/>
    <mergeCell ref="B173:F173"/>
    <mergeCell ref="B36:F36"/>
    <mergeCell ref="B34:F34"/>
    <mergeCell ref="B35:F35"/>
    <mergeCell ref="B22:F22"/>
    <mergeCell ref="B25:F25"/>
    <mergeCell ref="C86:D86"/>
    <mergeCell ref="B62:G62"/>
    <mergeCell ref="B32:F32"/>
    <mergeCell ref="B30:F30"/>
    <mergeCell ref="E42:F42"/>
    <mergeCell ref="B42:D42"/>
    <mergeCell ref="B38:G38"/>
    <mergeCell ref="A41:G41"/>
    <mergeCell ref="B43:F43"/>
    <mergeCell ref="B47:F47"/>
    <mergeCell ref="A48:F48"/>
    <mergeCell ref="B54:G54"/>
    <mergeCell ref="A57:G57"/>
    <mergeCell ref="E85:F85"/>
    <mergeCell ref="B66:D66"/>
    <mergeCell ref="B67:D67"/>
    <mergeCell ref="B65:G65"/>
    <mergeCell ref="E67:F67"/>
    <mergeCell ref="E66:F66"/>
    <mergeCell ref="C83:D83"/>
    <mergeCell ref="C84:D84"/>
    <mergeCell ref="B69:D69"/>
    <mergeCell ref="E72:F72"/>
    <mergeCell ref="E73:F73"/>
    <mergeCell ref="B82:B85"/>
    <mergeCell ref="E84:F84"/>
    <mergeCell ref="E82:F82"/>
    <mergeCell ref="E83:F83"/>
    <mergeCell ref="E68:F68"/>
    <mergeCell ref="E69:F69"/>
    <mergeCell ref="E70:F70"/>
    <mergeCell ref="B68:D68"/>
    <mergeCell ref="B70:D70"/>
    <mergeCell ref="B72:D72"/>
    <mergeCell ref="B73:D73"/>
    <mergeCell ref="B74:D74"/>
    <mergeCell ref="A175:F175"/>
    <mergeCell ref="B176:F176"/>
    <mergeCell ref="A177:F177"/>
    <mergeCell ref="B33:F33"/>
    <mergeCell ref="B123:F123"/>
    <mergeCell ref="B124:F124"/>
    <mergeCell ref="A161:F161"/>
    <mergeCell ref="B162:G162"/>
    <mergeCell ref="A163:A165"/>
    <mergeCell ref="B163:B165"/>
    <mergeCell ref="C163:D163"/>
    <mergeCell ref="C164:D164"/>
    <mergeCell ref="C165:D165"/>
    <mergeCell ref="B157:C158"/>
    <mergeCell ref="D157:E157"/>
    <mergeCell ref="D158:E158"/>
    <mergeCell ref="B159:C159"/>
    <mergeCell ref="D159:E159"/>
    <mergeCell ref="B160:C160"/>
    <mergeCell ref="A151:F151"/>
    <mergeCell ref="B131:F131"/>
    <mergeCell ref="A120:D120"/>
    <mergeCell ref="E120:F120"/>
    <mergeCell ref="B140:G140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headerFooter>
    <oddFooter>&amp;C&amp;A
&amp;F&amp;R&amp;P de &amp;N</oddFooter>
  </headerFooter>
  <rowBreaks count="1" manualBreakCount="1">
    <brk id="75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34" zoomScaleNormal="100" workbookViewId="0">
      <selection activeCell="O47" sqref="O47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329" t="s">
        <v>36</v>
      </c>
      <c r="B1" s="329"/>
      <c r="C1" s="329"/>
      <c r="D1" s="329"/>
      <c r="E1" s="329"/>
      <c r="F1" s="329"/>
      <c r="G1" s="329"/>
      <c r="H1" s="3"/>
      <c r="I1" s="3"/>
    </row>
    <row r="2" spans="1:10">
      <c r="A2" s="330" t="s">
        <v>0</v>
      </c>
      <c r="B2" s="330"/>
      <c r="C2" s="330"/>
      <c r="D2" s="330"/>
      <c r="E2" s="330"/>
      <c r="F2" s="330"/>
      <c r="G2" s="330"/>
      <c r="H2" s="3"/>
      <c r="I2" s="31"/>
    </row>
    <row r="3" spans="1:10">
      <c r="A3" s="130" t="s">
        <v>1</v>
      </c>
      <c r="B3" s="345" t="str">
        <f>'AL - DIURNO DESARMADO 12x36'!B3:D3</f>
        <v>23242.002232/2020-15</v>
      </c>
      <c r="C3" s="345"/>
      <c r="D3" s="345"/>
      <c r="E3" s="131" t="s">
        <v>2</v>
      </c>
      <c r="F3" s="346" t="str">
        <f>'AL - DIURNO DESARMADO 12x36'!F3:G3</f>
        <v>02/2021</v>
      </c>
      <c r="G3" s="401"/>
      <c r="H3" s="3"/>
      <c r="I3" s="3"/>
    </row>
    <row r="4" spans="1:10">
      <c r="A4" s="130" t="s">
        <v>3</v>
      </c>
      <c r="B4" s="331">
        <f ca="1">NOW()</f>
        <v>44357.397959490743</v>
      </c>
      <c r="C4" s="331"/>
      <c r="D4" s="331"/>
      <c r="E4" s="331"/>
      <c r="F4" s="331"/>
      <c r="G4" s="331"/>
      <c r="H4" s="3"/>
      <c r="I4" s="3"/>
    </row>
    <row r="5" spans="1:10">
      <c r="A5" s="332" t="s">
        <v>4</v>
      </c>
      <c r="B5" s="332"/>
      <c r="C5" s="332"/>
      <c r="D5" s="332"/>
      <c r="E5" s="332"/>
      <c r="F5" s="332"/>
      <c r="G5" s="332"/>
      <c r="H5" s="4"/>
      <c r="I5" s="3"/>
    </row>
    <row r="6" spans="1:10">
      <c r="A6" s="315" t="s">
        <v>5</v>
      </c>
      <c r="B6" s="315"/>
      <c r="C6" s="310" t="s">
        <v>319</v>
      </c>
      <c r="D6" s="310"/>
      <c r="E6" s="310"/>
      <c r="F6" s="310"/>
      <c r="G6" s="310"/>
      <c r="H6" s="5"/>
      <c r="I6" s="3"/>
    </row>
    <row r="7" spans="1:10">
      <c r="A7" s="315" t="s">
        <v>6</v>
      </c>
      <c r="B7" s="315"/>
      <c r="C7" s="310" t="str">
        <f>'AL - DIURNO DESARMADO 12x36'!C7:G7</f>
        <v>10.662.072/0004-09</v>
      </c>
      <c r="D7" s="310"/>
      <c r="E7" s="310"/>
      <c r="F7" s="310"/>
      <c r="G7" s="310"/>
      <c r="H7" s="6"/>
      <c r="I7" s="3"/>
    </row>
    <row r="8" spans="1:10">
      <c r="A8" s="315" t="s">
        <v>252</v>
      </c>
      <c r="B8" s="315"/>
      <c r="C8" s="315"/>
      <c r="D8" s="177"/>
      <c r="E8" s="387">
        <v>1</v>
      </c>
      <c r="F8" s="387"/>
      <c r="G8" s="178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332" t="s">
        <v>7</v>
      </c>
      <c r="B9" s="332"/>
      <c r="C9" s="332"/>
      <c r="D9" s="332"/>
      <c r="E9" s="332"/>
      <c r="F9" s="332"/>
      <c r="G9" s="332"/>
      <c r="H9" s="6"/>
      <c r="I9" s="3"/>
    </row>
    <row r="10" spans="1:10">
      <c r="A10" s="179" t="s">
        <v>8</v>
      </c>
      <c r="B10" s="334" t="s">
        <v>9</v>
      </c>
      <c r="C10" s="334"/>
      <c r="D10" s="334"/>
      <c r="E10" s="335">
        <f ca="1">NOW()</f>
        <v>44357.397959490743</v>
      </c>
      <c r="F10" s="336"/>
      <c r="G10" s="336"/>
      <c r="H10" s="6"/>
      <c r="I10" s="3"/>
    </row>
    <row r="11" spans="1:10">
      <c r="A11" s="179" t="s">
        <v>10</v>
      </c>
      <c r="B11" s="333" t="s">
        <v>11</v>
      </c>
      <c r="C11" s="333"/>
      <c r="D11" s="333"/>
      <c r="E11" s="317" t="s">
        <v>320</v>
      </c>
      <c r="F11" s="317"/>
      <c r="G11" s="317"/>
      <c r="H11" s="3"/>
      <c r="I11" s="3"/>
    </row>
    <row r="12" spans="1:10">
      <c r="A12" s="180" t="s">
        <v>12</v>
      </c>
      <c r="B12" s="311" t="s">
        <v>253</v>
      </c>
      <c r="C12" s="312"/>
      <c r="D12" s="312"/>
      <c r="E12" s="312"/>
      <c r="F12" s="403" t="s">
        <v>247</v>
      </c>
      <c r="G12" s="404"/>
      <c r="H12" s="3"/>
      <c r="I12" s="3"/>
    </row>
    <row r="13" spans="1:10">
      <c r="A13" s="179" t="s">
        <v>13</v>
      </c>
      <c r="B13" s="319" t="s">
        <v>14</v>
      </c>
      <c r="C13" s="319"/>
      <c r="D13" s="319"/>
      <c r="E13" s="319"/>
      <c r="F13" s="320"/>
      <c r="G13" s="181">
        <v>30</v>
      </c>
      <c r="H13" s="31"/>
      <c r="I13" s="31"/>
      <c r="J13" s="144"/>
    </row>
    <row r="14" spans="1:10">
      <c r="A14" s="338" t="s">
        <v>274</v>
      </c>
      <c r="B14" s="338"/>
      <c r="C14" s="338"/>
      <c r="D14" s="338"/>
      <c r="E14" s="338"/>
      <c r="F14" s="338"/>
      <c r="G14" s="338"/>
      <c r="H14" s="31"/>
      <c r="I14" s="31"/>
      <c r="J14" s="144"/>
    </row>
    <row r="15" spans="1:10">
      <c r="A15" s="339" t="s">
        <v>275</v>
      </c>
      <c r="B15" s="339"/>
      <c r="C15" s="339"/>
      <c r="D15" s="340" t="s">
        <v>276</v>
      </c>
      <c r="E15" s="340"/>
      <c r="F15" s="340" t="s">
        <v>277</v>
      </c>
      <c r="G15" s="340"/>
      <c r="H15" s="31"/>
      <c r="I15" s="31"/>
      <c r="J15" s="144"/>
    </row>
    <row r="16" spans="1:10">
      <c r="A16" s="288" t="s">
        <v>335</v>
      </c>
      <c r="B16" s="288"/>
      <c r="C16" s="288"/>
      <c r="D16" s="342" t="s">
        <v>278</v>
      </c>
      <c r="E16" s="342"/>
      <c r="F16" s="400">
        <v>5</v>
      </c>
      <c r="G16" s="400"/>
      <c r="H16" s="31"/>
      <c r="I16" s="31"/>
      <c r="J16" s="144"/>
    </row>
    <row r="17" spans="1:9">
      <c r="A17" s="288"/>
      <c r="B17" s="288"/>
      <c r="C17" s="288"/>
      <c r="D17" s="342"/>
      <c r="E17" s="342"/>
      <c r="F17" s="400"/>
      <c r="G17" s="400"/>
      <c r="H17" s="3"/>
      <c r="I17" s="3"/>
    </row>
    <row r="18" spans="1:9">
      <c r="A18" s="318"/>
      <c r="B18" s="318"/>
      <c r="C18" s="318"/>
      <c r="D18" s="318"/>
      <c r="E18" s="318"/>
      <c r="F18" s="318"/>
      <c r="G18" s="318"/>
      <c r="H18" s="3"/>
      <c r="I18" s="7"/>
    </row>
    <row r="19" spans="1:9" ht="15.75">
      <c r="A19" s="306" t="s">
        <v>286</v>
      </c>
      <c r="B19" s="306"/>
      <c r="C19" s="306"/>
      <c r="D19" s="306"/>
      <c r="E19" s="306"/>
      <c r="F19" s="306"/>
      <c r="G19" s="306"/>
      <c r="H19" s="3"/>
      <c r="I19" s="7"/>
    </row>
    <row r="20" spans="1:9">
      <c r="A20" s="330" t="s">
        <v>285</v>
      </c>
      <c r="B20" s="330"/>
      <c r="C20" s="330"/>
      <c r="D20" s="330"/>
      <c r="E20" s="330"/>
      <c r="F20" s="330"/>
      <c r="G20" s="330"/>
      <c r="H20" s="3"/>
      <c r="I20" s="7"/>
    </row>
    <row r="21" spans="1:9">
      <c r="A21" s="344" t="s">
        <v>287</v>
      </c>
      <c r="B21" s="344"/>
      <c r="C21" s="344"/>
      <c r="D21" s="344"/>
      <c r="E21" s="344"/>
      <c r="F21" s="344"/>
      <c r="G21" s="344"/>
      <c r="H21" s="3"/>
      <c r="I21" s="7"/>
    </row>
    <row r="22" spans="1:9" ht="63.75">
      <c r="A22" s="49">
        <v>1</v>
      </c>
      <c r="B22" s="266" t="s">
        <v>254</v>
      </c>
      <c r="C22" s="266"/>
      <c r="D22" s="266"/>
      <c r="E22" s="266"/>
      <c r="F22" s="296"/>
      <c r="G22" s="182" t="s">
        <v>334</v>
      </c>
      <c r="H22" s="3"/>
      <c r="I22" s="7"/>
    </row>
    <row r="23" spans="1:9">
      <c r="A23" s="49">
        <v>2</v>
      </c>
      <c r="B23" s="266" t="s">
        <v>53</v>
      </c>
      <c r="C23" s="266"/>
      <c r="D23" s="266"/>
      <c r="E23" s="266"/>
      <c r="F23" s="296"/>
      <c r="G23" s="183" t="s">
        <v>66</v>
      </c>
      <c r="H23" s="3"/>
      <c r="I23" s="7"/>
    </row>
    <row r="24" spans="1:9">
      <c r="A24" s="49">
        <v>3</v>
      </c>
      <c r="B24" s="266" t="s">
        <v>58</v>
      </c>
      <c r="C24" s="266"/>
      <c r="D24" s="266"/>
      <c r="E24" s="266"/>
      <c r="F24" s="266"/>
      <c r="G24" s="184">
        <v>1500.4</v>
      </c>
      <c r="H24" s="3"/>
      <c r="I24" s="8"/>
    </row>
    <row r="25" spans="1:9">
      <c r="A25" s="49">
        <v>4</v>
      </c>
      <c r="B25" s="266" t="s">
        <v>15</v>
      </c>
      <c r="C25" s="266"/>
      <c r="D25" s="266"/>
      <c r="E25" s="266"/>
      <c r="F25" s="274"/>
      <c r="G25" s="118" t="s">
        <v>70</v>
      </c>
      <c r="H25" s="3"/>
      <c r="I25" s="7"/>
    </row>
    <row r="26" spans="1:9">
      <c r="A26" s="49">
        <v>5</v>
      </c>
      <c r="B26" s="266" t="s">
        <v>16</v>
      </c>
      <c r="C26" s="266"/>
      <c r="D26" s="266"/>
      <c r="E26" s="266"/>
      <c r="F26" s="274"/>
      <c r="G26" s="185" t="s">
        <v>71</v>
      </c>
      <c r="H26" s="3"/>
      <c r="I26" s="7"/>
    </row>
    <row r="27" spans="1:9">
      <c r="A27" s="110">
        <v>6</v>
      </c>
      <c r="B27" s="298" t="s">
        <v>75</v>
      </c>
      <c r="C27" s="298"/>
      <c r="D27" s="298"/>
      <c r="E27" s="298"/>
      <c r="F27" s="298"/>
      <c r="G27" s="119">
        <f>G24/220</f>
        <v>6.82</v>
      </c>
      <c r="H27" s="3"/>
      <c r="I27" s="7"/>
    </row>
    <row r="28" spans="1:9">
      <c r="A28" s="110">
        <v>7</v>
      </c>
      <c r="B28" s="298" t="s">
        <v>133</v>
      </c>
      <c r="C28" s="298"/>
      <c r="D28" s="298"/>
      <c r="E28" s="298"/>
      <c r="F28" s="298"/>
      <c r="G28" s="119">
        <f>SUM(G27+G29)</f>
        <v>8.870000000000001</v>
      </c>
      <c r="H28" s="3"/>
      <c r="I28" s="7"/>
    </row>
    <row r="29" spans="1:9">
      <c r="A29" s="110">
        <v>8</v>
      </c>
      <c r="B29" s="298" t="s">
        <v>134</v>
      </c>
      <c r="C29" s="298"/>
      <c r="D29" s="298"/>
      <c r="E29" s="298"/>
      <c r="F29" s="298"/>
      <c r="G29" s="119">
        <f>ROUND(G27*0.3,2)</f>
        <v>2.0499999999999998</v>
      </c>
      <c r="H29" s="3"/>
      <c r="I29" s="7"/>
    </row>
    <row r="30" spans="1:9">
      <c r="A30" s="110">
        <v>9</v>
      </c>
      <c r="B30" s="298" t="s">
        <v>137</v>
      </c>
      <c r="C30" s="298"/>
      <c r="D30" s="298"/>
      <c r="E30" s="298"/>
      <c r="F30" s="298"/>
      <c r="G30" s="119">
        <f>G24*0.3</f>
        <v>450.12</v>
      </c>
      <c r="H30" s="3"/>
      <c r="I30" s="7"/>
    </row>
    <row r="31" spans="1:9">
      <c r="A31" s="40">
        <v>10</v>
      </c>
      <c r="B31" s="262" t="s">
        <v>68</v>
      </c>
      <c r="C31" s="262"/>
      <c r="D31" s="262"/>
      <c r="E31" s="262"/>
      <c r="F31" s="262"/>
      <c r="G31" s="119">
        <f>ROUND(G27*1.5,2)</f>
        <v>10.23</v>
      </c>
      <c r="H31" s="3"/>
      <c r="I31" s="7"/>
    </row>
    <row r="32" spans="1:9">
      <c r="A32" s="40">
        <v>11</v>
      </c>
      <c r="B32" s="262" t="s">
        <v>135</v>
      </c>
      <c r="C32" s="262"/>
      <c r="D32" s="262"/>
      <c r="E32" s="262"/>
      <c r="F32" s="262"/>
      <c r="G32" s="119">
        <f>ROUND(1.3*G27*1.5,2)</f>
        <v>13.3</v>
      </c>
      <c r="H32" s="3"/>
      <c r="I32" s="7"/>
    </row>
    <row r="33" spans="1:9" ht="15" customHeight="1">
      <c r="A33" s="40">
        <v>12</v>
      </c>
      <c r="B33" s="262" t="s">
        <v>231</v>
      </c>
      <c r="C33" s="262"/>
      <c r="D33" s="262"/>
      <c r="E33" s="262"/>
      <c r="F33" s="262"/>
      <c r="G33" s="119">
        <f>ROUND(G27*0.2,2)</f>
        <v>1.36</v>
      </c>
      <c r="H33" s="3"/>
      <c r="I33" s="7"/>
    </row>
    <row r="34" spans="1:9">
      <c r="A34" s="40">
        <v>13</v>
      </c>
      <c r="B34" s="262" t="s">
        <v>136</v>
      </c>
      <c r="C34" s="262"/>
      <c r="D34" s="262"/>
      <c r="E34" s="262"/>
      <c r="F34" s="262"/>
      <c r="G34" s="119">
        <f>ROUND(1.3*G27*0.2,2)</f>
        <v>1.77</v>
      </c>
      <c r="H34" s="3"/>
      <c r="I34" s="7"/>
    </row>
    <row r="35" spans="1:9">
      <c r="A35" s="40">
        <v>14</v>
      </c>
      <c r="B35" s="262" t="s">
        <v>138</v>
      </c>
      <c r="C35" s="262"/>
      <c r="D35" s="262"/>
      <c r="E35" s="262"/>
      <c r="F35" s="262"/>
      <c r="G35" s="119">
        <f>ROUND(G27/6,2)</f>
        <v>1.1399999999999999</v>
      </c>
      <c r="H35" s="3"/>
      <c r="I35" s="7"/>
    </row>
    <row r="36" spans="1:9">
      <c r="A36" s="40">
        <v>15</v>
      </c>
      <c r="B36" s="262" t="s">
        <v>69</v>
      </c>
      <c r="C36" s="262"/>
      <c r="D36" s="262"/>
      <c r="E36" s="262"/>
      <c r="F36" s="262"/>
      <c r="G36" s="132">
        <v>2</v>
      </c>
      <c r="H36" s="3"/>
      <c r="I36" s="7"/>
    </row>
    <row r="37" spans="1:9">
      <c r="A37" s="123" t="s">
        <v>72</v>
      </c>
      <c r="B37" s="300" t="s">
        <v>288</v>
      </c>
      <c r="C37" s="300"/>
      <c r="D37" s="300"/>
      <c r="E37" s="300"/>
      <c r="F37" s="300"/>
      <c r="G37" s="300"/>
      <c r="H37" s="3"/>
      <c r="I37" s="7"/>
    </row>
    <row r="38" spans="1:9">
      <c r="A38" s="123" t="s">
        <v>73</v>
      </c>
      <c r="B38" s="300" t="s">
        <v>289</v>
      </c>
      <c r="C38" s="300"/>
      <c r="D38" s="300"/>
      <c r="E38" s="300"/>
      <c r="F38" s="300"/>
      <c r="G38" s="300"/>
      <c r="H38" s="3"/>
      <c r="I38" s="7"/>
    </row>
    <row r="39" spans="1:9" ht="15" customHeight="1">
      <c r="A39" s="186"/>
      <c r="B39" s="187"/>
      <c r="C39" s="187"/>
      <c r="D39" s="187"/>
      <c r="E39" s="187"/>
      <c r="F39" s="187"/>
      <c r="G39" s="187"/>
      <c r="H39" s="3"/>
      <c r="I39" s="7"/>
    </row>
    <row r="40" spans="1:9">
      <c r="A40" s="180"/>
      <c r="B40" s="188"/>
      <c r="C40" s="188"/>
      <c r="D40" s="188"/>
      <c r="E40" s="188"/>
      <c r="F40" s="188"/>
      <c r="G40" s="188"/>
      <c r="H40" s="3"/>
      <c r="I40" s="7"/>
    </row>
    <row r="41" spans="1:9" ht="15.75">
      <c r="A41" s="301" t="s">
        <v>74</v>
      </c>
      <c r="B41" s="301"/>
      <c r="C41" s="301"/>
      <c r="D41" s="301"/>
      <c r="E41" s="301"/>
      <c r="F41" s="301"/>
      <c r="G41" s="301"/>
      <c r="H41" s="3"/>
      <c r="I41" s="7"/>
    </row>
    <row r="42" spans="1:9">
      <c r="A42" s="166">
        <v>1</v>
      </c>
      <c r="B42" s="358" t="s">
        <v>17</v>
      </c>
      <c r="C42" s="358"/>
      <c r="D42" s="358"/>
      <c r="E42" s="358" t="s">
        <v>20</v>
      </c>
      <c r="F42" s="358"/>
      <c r="G42" s="189" t="s">
        <v>18</v>
      </c>
      <c r="H42" s="3"/>
      <c r="I42" s="7"/>
    </row>
    <row r="43" spans="1:9" ht="31.5" customHeight="1">
      <c r="A43" s="190" t="s">
        <v>8</v>
      </c>
      <c r="B43" s="302" t="s">
        <v>365</v>
      </c>
      <c r="C43" s="302"/>
      <c r="D43" s="302"/>
      <c r="E43" s="302"/>
      <c r="F43" s="302"/>
      <c r="G43" s="191">
        <f>G24*G36</f>
        <v>3000.8</v>
      </c>
      <c r="H43" s="116"/>
      <c r="I43" s="12"/>
    </row>
    <row r="44" spans="1:9" ht="27.75" customHeight="1">
      <c r="A44" s="190" t="s">
        <v>10</v>
      </c>
      <c r="B44" s="402" t="s">
        <v>232</v>
      </c>
      <c r="C44" s="402"/>
      <c r="D44" s="402"/>
      <c r="E44" s="402"/>
      <c r="F44" s="402"/>
      <c r="G44" s="191">
        <f>ROUND(G33*8*15*G36,2)</f>
        <v>326.39999999999998</v>
      </c>
      <c r="H44" s="11"/>
      <c r="I44" s="12"/>
    </row>
    <row r="45" spans="1:9" ht="41.25" customHeight="1">
      <c r="A45" s="190" t="s">
        <v>12</v>
      </c>
      <c r="B45" s="398" t="s">
        <v>234</v>
      </c>
      <c r="C45" s="399"/>
      <c r="D45" s="399"/>
      <c r="E45" s="399"/>
      <c r="F45" s="399"/>
      <c r="G45" s="191">
        <f>ROUND(G31*4.33*G36,2)</f>
        <v>88.59</v>
      </c>
      <c r="H45" s="11"/>
      <c r="I45" s="12"/>
    </row>
    <row r="46" spans="1:9" ht="27" customHeight="1">
      <c r="A46" s="190" t="s">
        <v>13</v>
      </c>
      <c r="B46" s="323" t="s">
        <v>76</v>
      </c>
      <c r="C46" s="324"/>
      <c r="D46" s="324"/>
      <c r="E46" s="324"/>
      <c r="F46" s="324"/>
      <c r="G46" s="191">
        <f>ROUND($G$35*G36*15,2)</f>
        <v>34.200000000000003</v>
      </c>
      <c r="H46" s="10"/>
      <c r="I46" s="9"/>
    </row>
    <row r="47" spans="1:9" ht="30" customHeight="1">
      <c r="A47" s="190" t="s">
        <v>22</v>
      </c>
      <c r="B47" s="324" t="s">
        <v>262</v>
      </c>
      <c r="C47" s="324"/>
      <c r="D47" s="324"/>
      <c r="E47" s="324"/>
      <c r="F47" s="324"/>
      <c r="G47" s="191">
        <f>ROUND(SUM(G44:G46)*0.2,2)</f>
        <v>89.84</v>
      </c>
      <c r="H47" s="10"/>
      <c r="I47" s="9"/>
    </row>
    <row r="48" spans="1:9" ht="30" customHeight="1">
      <c r="A48" s="190" t="s">
        <v>23</v>
      </c>
      <c r="B48" s="324" t="s">
        <v>236</v>
      </c>
      <c r="C48" s="324"/>
      <c r="D48" s="324"/>
      <c r="E48" s="326">
        <v>0.3</v>
      </c>
      <c r="F48" s="327"/>
      <c r="G48" s="104">
        <f>ROUND(E48*SUM(G43:G47),2)</f>
        <v>1061.95</v>
      </c>
      <c r="H48" s="10"/>
      <c r="I48" s="9"/>
    </row>
    <row r="49" spans="1:9">
      <c r="A49" s="64" t="s">
        <v>24</v>
      </c>
      <c r="B49" s="303" t="s">
        <v>77</v>
      </c>
      <c r="C49" s="303"/>
      <c r="D49" s="303"/>
      <c r="E49" s="303"/>
      <c r="F49" s="303"/>
      <c r="G49" s="104">
        <v>0</v>
      </c>
      <c r="H49" s="117"/>
      <c r="I49" s="9"/>
    </row>
    <row r="50" spans="1:9">
      <c r="A50" s="304" t="s">
        <v>239</v>
      </c>
      <c r="B50" s="304"/>
      <c r="C50" s="304"/>
      <c r="D50" s="304"/>
      <c r="E50" s="304"/>
      <c r="F50" s="304"/>
      <c r="G50" s="41">
        <f>SUM(G43:G49)</f>
        <v>4601.7800000000007</v>
      </c>
      <c r="H50" s="15"/>
      <c r="I50" s="13"/>
    </row>
    <row r="51" spans="1:9">
      <c r="A51" s="90" t="s">
        <v>25</v>
      </c>
      <c r="B51" s="276" t="s">
        <v>306</v>
      </c>
      <c r="C51" s="276"/>
      <c r="D51" s="276"/>
      <c r="E51" s="276"/>
      <c r="F51" s="276"/>
      <c r="G51" s="112">
        <f>ROUND(G31*15*G36*0.5,2)</f>
        <v>153.44999999999999</v>
      </c>
      <c r="H51" s="15"/>
      <c r="I51" s="13"/>
    </row>
    <row r="52" spans="1:9">
      <c r="A52" s="328" t="s">
        <v>240</v>
      </c>
      <c r="B52" s="328"/>
      <c r="C52" s="328"/>
      <c r="D52" s="328"/>
      <c r="E52" s="328"/>
      <c r="F52" s="328"/>
      <c r="G52" s="111">
        <f>G51</f>
        <v>153.44999999999999</v>
      </c>
      <c r="H52" s="15"/>
      <c r="I52" s="13"/>
    </row>
    <row r="53" spans="1:9">
      <c r="A53" s="192"/>
      <c r="B53" s="192"/>
      <c r="C53" s="192"/>
      <c r="D53" s="192"/>
      <c r="E53" s="192"/>
      <c r="F53" s="192"/>
      <c r="G53" s="193"/>
      <c r="H53" s="15"/>
      <c r="I53" s="13"/>
    </row>
    <row r="54" spans="1:9">
      <c r="A54" s="328" t="s">
        <v>235</v>
      </c>
      <c r="B54" s="328"/>
      <c r="C54" s="328"/>
      <c r="D54" s="328"/>
      <c r="E54" s="328"/>
      <c r="F54" s="328"/>
      <c r="G54" s="111">
        <f>G50+G52</f>
        <v>4755.2300000000005</v>
      </c>
      <c r="H54" s="15"/>
      <c r="I54" s="13"/>
    </row>
    <row r="55" spans="1:9">
      <c r="A55" s="123" t="s">
        <v>78</v>
      </c>
      <c r="B55" s="305" t="s">
        <v>298</v>
      </c>
      <c r="C55" s="305"/>
      <c r="D55" s="305"/>
      <c r="E55" s="305"/>
      <c r="F55" s="305"/>
      <c r="G55" s="305"/>
      <c r="H55" s="15"/>
      <c r="I55" s="13"/>
    </row>
    <row r="56" spans="1:9">
      <c r="A56" s="123" t="s">
        <v>81</v>
      </c>
      <c r="B56" s="305" t="s">
        <v>297</v>
      </c>
      <c r="C56" s="305"/>
      <c r="D56" s="305"/>
      <c r="E56" s="305"/>
      <c r="F56" s="305"/>
      <c r="G56" s="305"/>
      <c r="H56" s="15"/>
      <c r="I56" s="13"/>
    </row>
    <row r="57" spans="1:9">
      <c r="A57" s="194"/>
      <c r="B57" s="195"/>
      <c r="C57" s="195"/>
      <c r="D57" s="195"/>
      <c r="E57" s="195"/>
      <c r="F57" s="195"/>
      <c r="G57" s="195"/>
      <c r="H57" s="15"/>
      <c r="I57" s="13"/>
    </row>
    <row r="58" spans="1:9">
      <c r="A58" s="196"/>
      <c r="B58" s="196"/>
      <c r="C58" s="196"/>
      <c r="D58" s="197"/>
      <c r="E58" s="197"/>
      <c r="F58" s="197"/>
      <c r="G58" s="198"/>
      <c r="H58" s="15"/>
      <c r="I58" s="13"/>
    </row>
    <row r="59" spans="1:9" ht="15.75">
      <c r="A59" s="306" t="s">
        <v>79</v>
      </c>
      <c r="B59" s="306"/>
      <c r="C59" s="306"/>
      <c r="D59" s="306"/>
      <c r="E59" s="306"/>
      <c r="F59" s="306"/>
      <c r="G59" s="306"/>
      <c r="H59" s="3"/>
      <c r="I59" s="7"/>
    </row>
    <row r="60" spans="1:9">
      <c r="A60" s="43" t="s">
        <v>37</v>
      </c>
      <c r="B60" s="322" t="s">
        <v>359</v>
      </c>
      <c r="C60" s="322"/>
      <c r="D60" s="322"/>
      <c r="E60" s="322"/>
      <c r="F60" s="322"/>
      <c r="G60" s="167" t="s">
        <v>18</v>
      </c>
      <c r="H60" s="3"/>
      <c r="I60" s="7"/>
    </row>
    <row r="61" spans="1:9">
      <c r="A61" s="169" t="s">
        <v>8</v>
      </c>
      <c r="B61" s="285" t="s">
        <v>291</v>
      </c>
      <c r="C61" s="285"/>
      <c r="D61" s="285"/>
      <c r="E61" s="285"/>
      <c r="F61" s="285"/>
      <c r="G61" s="199">
        <f>ROUND(G50/12,2)</f>
        <v>383.48</v>
      </c>
      <c r="H61" s="19"/>
      <c r="I61" s="18"/>
    </row>
    <row r="62" spans="1:9">
      <c r="A62" s="169" t="s">
        <v>10</v>
      </c>
      <c r="B62" s="285" t="s">
        <v>358</v>
      </c>
      <c r="C62" s="285"/>
      <c r="D62" s="285"/>
      <c r="E62" s="285"/>
      <c r="F62" s="285"/>
      <c r="G62" s="199">
        <f>ROUND((G50/3)/12,2)</f>
        <v>127.83</v>
      </c>
      <c r="H62" s="19"/>
      <c r="I62" s="18"/>
    </row>
    <row r="63" spans="1:9">
      <c r="A63" s="321" t="s">
        <v>80</v>
      </c>
      <c r="B63" s="321"/>
      <c r="C63" s="321"/>
      <c r="D63" s="321"/>
      <c r="E63" s="321"/>
      <c r="F63" s="321"/>
      <c r="G63" s="200">
        <f>SUM(G61:G62)</f>
        <v>511.31</v>
      </c>
      <c r="H63" s="19"/>
      <c r="I63" s="18"/>
    </row>
    <row r="64" spans="1:9" ht="25.5" customHeight="1">
      <c r="A64" s="124" t="s">
        <v>82</v>
      </c>
      <c r="B64" s="297" t="s">
        <v>362</v>
      </c>
      <c r="C64" s="297"/>
      <c r="D64" s="297"/>
      <c r="E64" s="297"/>
      <c r="F64" s="297"/>
      <c r="G64" s="297"/>
      <c r="H64" s="19"/>
      <c r="I64" s="18"/>
    </row>
    <row r="65" spans="1:9">
      <c r="A65" s="201"/>
      <c r="B65" s="202"/>
      <c r="C65" s="202"/>
      <c r="D65" s="202"/>
      <c r="E65" s="202"/>
      <c r="F65" s="202"/>
      <c r="G65" s="202"/>
      <c r="H65" s="19"/>
      <c r="I65" s="18"/>
    </row>
    <row r="66" spans="1:9">
      <c r="A66" s="197"/>
      <c r="B66" s="197"/>
      <c r="C66" s="197"/>
      <c r="D66" s="203"/>
      <c r="E66" s="204"/>
      <c r="F66" s="204"/>
      <c r="G66" s="204"/>
      <c r="H66" s="3"/>
      <c r="I66" s="7"/>
    </row>
    <row r="67" spans="1:9" ht="34.5" customHeight="1">
      <c r="A67" s="44" t="s">
        <v>38</v>
      </c>
      <c r="B67" s="397" t="s">
        <v>238</v>
      </c>
      <c r="C67" s="397"/>
      <c r="D67" s="397"/>
      <c r="E67" s="397"/>
      <c r="F67" s="397"/>
      <c r="G67" s="397"/>
      <c r="H67" s="3"/>
      <c r="I67" s="7"/>
    </row>
    <row r="68" spans="1:9">
      <c r="A68" s="205"/>
      <c r="B68" s="309" t="s">
        <v>84</v>
      </c>
      <c r="C68" s="309"/>
      <c r="D68" s="309"/>
      <c r="E68" s="283" t="s">
        <v>20</v>
      </c>
      <c r="F68" s="284"/>
      <c r="G68" s="206" t="s">
        <v>18</v>
      </c>
      <c r="H68" s="3"/>
      <c r="I68" s="7"/>
    </row>
    <row r="69" spans="1:9">
      <c r="A69" s="169" t="s">
        <v>8</v>
      </c>
      <c r="B69" s="285" t="s">
        <v>28</v>
      </c>
      <c r="C69" s="285"/>
      <c r="D69" s="285"/>
      <c r="E69" s="281">
        <v>0.2</v>
      </c>
      <c r="F69" s="282"/>
      <c r="G69" s="207">
        <f>ROUND((G50+G63)*E69,2)</f>
        <v>1022.62</v>
      </c>
      <c r="H69" s="17"/>
      <c r="I69" s="16"/>
    </row>
    <row r="70" spans="1:9">
      <c r="A70" s="169" t="s">
        <v>10</v>
      </c>
      <c r="B70" s="285" t="s">
        <v>39</v>
      </c>
      <c r="C70" s="285"/>
      <c r="D70" s="285"/>
      <c r="E70" s="286">
        <v>2.5000000000000001E-2</v>
      </c>
      <c r="F70" s="287"/>
      <c r="G70" s="207">
        <f>ROUND((G50+G63)*E70,2)</f>
        <v>127.83</v>
      </c>
      <c r="H70" s="17"/>
      <c r="I70" s="16"/>
    </row>
    <row r="71" spans="1:9">
      <c r="A71" s="169" t="s">
        <v>12</v>
      </c>
      <c r="B71" s="285" t="s">
        <v>91</v>
      </c>
      <c r="C71" s="285"/>
      <c r="D71" s="285"/>
      <c r="E71" s="281">
        <f>ROUND((H72*I72),6)</f>
        <v>0.03</v>
      </c>
      <c r="F71" s="282"/>
      <c r="G71" s="207">
        <f>ROUND((G50+G63)*E71,2)</f>
        <v>153.38999999999999</v>
      </c>
      <c r="H71" s="173" t="s">
        <v>85</v>
      </c>
      <c r="I71" s="45" t="s">
        <v>86</v>
      </c>
    </row>
    <row r="72" spans="1:9">
      <c r="A72" s="169" t="s">
        <v>13</v>
      </c>
      <c r="B72" s="285" t="s">
        <v>40</v>
      </c>
      <c r="C72" s="285"/>
      <c r="D72" s="285"/>
      <c r="E72" s="286">
        <v>1.4999999999999999E-2</v>
      </c>
      <c r="F72" s="287"/>
      <c r="G72" s="207">
        <f>ROUND((G50+G63)*E72,2)</f>
        <v>76.7</v>
      </c>
      <c r="H72" s="174">
        <v>0.03</v>
      </c>
      <c r="I72" s="47">
        <v>1</v>
      </c>
    </row>
    <row r="73" spans="1:9">
      <c r="A73" s="169" t="s">
        <v>22</v>
      </c>
      <c r="B73" s="285" t="s">
        <v>41</v>
      </c>
      <c r="C73" s="285"/>
      <c r="D73" s="285"/>
      <c r="E73" s="286">
        <v>0.01</v>
      </c>
      <c r="F73" s="287"/>
      <c r="G73" s="207">
        <f>ROUND((G50+G63)*E73,2)</f>
        <v>51.13</v>
      </c>
      <c r="H73" s="17"/>
      <c r="I73" s="16"/>
    </row>
    <row r="74" spans="1:9">
      <c r="A74" s="169" t="s">
        <v>23</v>
      </c>
      <c r="B74" s="285" t="s">
        <v>29</v>
      </c>
      <c r="C74" s="285"/>
      <c r="D74" s="285"/>
      <c r="E74" s="286">
        <v>6.0000000000000001E-3</v>
      </c>
      <c r="F74" s="287"/>
      <c r="G74" s="207">
        <f>ROUND((G50+G63)*E74,2)</f>
        <v>30.68</v>
      </c>
      <c r="H74" s="17"/>
      <c r="I74" s="16"/>
    </row>
    <row r="75" spans="1:9">
      <c r="A75" s="169" t="s">
        <v>24</v>
      </c>
      <c r="B75" s="285" t="s">
        <v>42</v>
      </c>
      <c r="C75" s="285"/>
      <c r="D75" s="285"/>
      <c r="E75" s="286">
        <v>2E-3</v>
      </c>
      <c r="F75" s="287"/>
      <c r="G75" s="207">
        <f>ROUND((G50+G63)*E75,2)</f>
        <v>10.23</v>
      </c>
      <c r="H75" s="17"/>
      <c r="I75" s="16"/>
    </row>
    <row r="76" spans="1:9">
      <c r="A76" s="169" t="s">
        <v>25</v>
      </c>
      <c r="B76" s="285" t="s">
        <v>43</v>
      </c>
      <c r="C76" s="285"/>
      <c r="D76" s="285"/>
      <c r="E76" s="286">
        <v>0.08</v>
      </c>
      <c r="F76" s="287"/>
      <c r="G76" s="207">
        <f>ROUND((G50+G63)*E76,2)</f>
        <v>409.05</v>
      </c>
      <c r="H76" s="17"/>
      <c r="I76" s="16"/>
    </row>
    <row r="77" spans="1:9">
      <c r="A77" s="372" t="s">
        <v>87</v>
      </c>
      <c r="B77" s="321"/>
      <c r="C77" s="321"/>
      <c r="D77" s="321"/>
      <c r="E77" s="370">
        <f>SUM(E69:F76)</f>
        <v>0.36800000000000005</v>
      </c>
      <c r="F77" s="371"/>
      <c r="G77" s="208">
        <f>SUM(G69:G76)</f>
        <v>1881.6300000000003</v>
      </c>
      <c r="H77" s="15"/>
      <c r="I77" s="46"/>
    </row>
    <row r="78" spans="1:9">
      <c r="A78" s="128" t="s">
        <v>83</v>
      </c>
      <c r="B78" s="297" t="s">
        <v>89</v>
      </c>
      <c r="C78" s="297"/>
      <c r="D78" s="297"/>
      <c r="E78" s="297"/>
      <c r="F78" s="297"/>
      <c r="G78" s="297"/>
      <c r="H78" s="15"/>
      <c r="I78" s="46"/>
    </row>
    <row r="79" spans="1:9">
      <c r="A79" s="128" t="s">
        <v>88</v>
      </c>
      <c r="B79" s="297" t="s">
        <v>92</v>
      </c>
      <c r="C79" s="297"/>
      <c r="D79" s="297"/>
      <c r="E79" s="297"/>
      <c r="F79" s="297"/>
      <c r="G79" s="297"/>
      <c r="H79" s="15"/>
      <c r="I79" s="46"/>
    </row>
    <row r="80" spans="1:9">
      <c r="A80" s="209"/>
      <c r="B80" s="210"/>
      <c r="C80" s="210"/>
      <c r="D80" s="210"/>
      <c r="E80" s="210"/>
      <c r="F80" s="210"/>
      <c r="G80" s="210"/>
      <c r="H80" s="15"/>
      <c r="I80" s="46"/>
    </row>
    <row r="81" spans="1:9">
      <c r="A81" s="209"/>
      <c r="B81" s="210"/>
      <c r="C81" s="210"/>
      <c r="D81" s="210"/>
      <c r="E81" s="210"/>
      <c r="F81" s="210"/>
      <c r="G81" s="210"/>
      <c r="H81" s="15"/>
      <c r="I81" s="46"/>
    </row>
    <row r="82" spans="1:9">
      <c r="A82" s="48" t="s">
        <v>44</v>
      </c>
      <c r="B82" s="374" t="s">
        <v>94</v>
      </c>
      <c r="C82" s="374"/>
      <c r="D82" s="374"/>
      <c r="E82" s="374"/>
      <c r="F82" s="374"/>
      <c r="G82" s="374"/>
      <c r="H82" s="3"/>
      <c r="I82" s="7"/>
    </row>
    <row r="83" spans="1:9">
      <c r="A83" s="42"/>
      <c r="B83" s="396" t="s">
        <v>94</v>
      </c>
      <c r="C83" s="396"/>
      <c r="D83" s="396"/>
      <c r="E83" s="396"/>
      <c r="F83" s="396"/>
      <c r="G83" s="211" t="s">
        <v>18</v>
      </c>
      <c r="H83" s="3"/>
      <c r="I83" s="7"/>
    </row>
    <row r="84" spans="1:9" ht="43.5" customHeight="1">
      <c r="A84" s="378" t="s">
        <v>8</v>
      </c>
      <c r="B84" s="288" t="s">
        <v>95</v>
      </c>
      <c r="C84" s="276" t="s">
        <v>96</v>
      </c>
      <c r="D84" s="276"/>
      <c r="E84" s="394">
        <v>7.1</v>
      </c>
      <c r="F84" s="395"/>
      <c r="G84" s="354">
        <f>IF(ROUND((E84*E86*E85)-(G43*E87),2)&lt;0,0,ROUND((E84*E86*E85)-(G43*E87),2))</f>
        <v>245.95</v>
      </c>
      <c r="H84" s="24"/>
      <c r="I84" s="23"/>
    </row>
    <row r="85" spans="1:9" ht="33.75" customHeight="1">
      <c r="A85" s="378"/>
      <c r="B85" s="288"/>
      <c r="C85" s="276" t="s">
        <v>97</v>
      </c>
      <c r="D85" s="276"/>
      <c r="E85" s="293">
        <v>2</v>
      </c>
      <c r="F85" s="294"/>
      <c r="G85" s="354"/>
      <c r="H85" s="24"/>
      <c r="I85" s="23"/>
    </row>
    <row r="86" spans="1:9" ht="31.5" customHeight="1">
      <c r="A86" s="378"/>
      <c r="B86" s="288"/>
      <c r="C86" s="276" t="s">
        <v>98</v>
      </c>
      <c r="D86" s="276"/>
      <c r="E86" s="289">
        <v>30</v>
      </c>
      <c r="F86" s="290"/>
      <c r="G86" s="354"/>
      <c r="H86" s="25"/>
      <c r="I86" s="26"/>
    </row>
    <row r="87" spans="1:9" ht="39" customHeight="1">
      <c r="A87" s="378"/>
      <c r="B87" s="288"/>
      <c r="C87" s="276" t="s">
        <v>100</v>
      </c>
      <c r="D87" s="276"/>
      <c r="E87" s="307">
        <v>0.06</v>
      </c>
      <c r="F87" s="308"/>
      <c r="G87" s="354"/>
      <c r="H87" s="24"/>
      <c r="I87" s="26"/>
    </row>
    <row r="88" spans="1:9" ht="33.75" customHeight="1">
      <c r="A88" s="378" t="s">
        <v>10</v>
      </c>
      <c r="B88" s="288" t="s">
        <v>307</v>
      </c>
      <c r="C88" s="276" t="s">
        <v>99</v>
      </c>
      <c r="D88" s="276"/>
      <c r="E88" s="392">
        <v>20</v>
      </c>
      <c r="F88" s="393"/>
      <c r="G88" s="354">
        <f>ROUND((E88*E89)-((E88*E89)*E90),2)</f>
        <v>480</v>
      </c>
      <c r="H88" s="24"/>
      <c r="I88" s="23"/>
    </row>
    <row r="89" spans="1:9" ht="32.25" customHeight="1">
      <c r="A89" s="378"/>
      <c r="B89" s="288"/>
      <c r="C89" s="276" t="s">
        <v>101</v>
      </c>
      <c r="D89" s="276"/>
      <c r="E89" s="289">
        <v>30</v>
      </c>
      <c r="F89" s="290"/>
      <c r="G89" s="354"/>
      <c r="H89" s="24"/>
      <c r="I89" s="23"/>
    </row>
    <row r="90" spans="1:9" ht="54" customHeight="1">
      <c r="A90" s="378"/>
      <c r="B90" s="288"/>
      <c r="C90" s="276" t="s">
        <v>102</v>
      </c>
      <c r="D90" s="276"/>
      <c r="E90" s="351">
        <v>0.2</v>
      </c>
      <c r="F90" s="351"/>
      <c r="G90" s="354"/>
      <c r="H90" s="24"/>
      <c r="I90" s="23"/>
    </row>
    <row r="91" spans="1:9">
      <c r="A91" s="49" t="s">
        <v>12</v>
      </c>
      <c r="B91" s="352" t="s">
        <v>26</v>
      </c>
      <c r="C91" s="352"/>
      <c r="D91" s="352"/>
      <c r="E91" s="352"/>
      <c r="F91" s="352"/>
      <c r="G91" s="212">
        <v>0</v>
      </c>
      <c r="H91" s="24"/>
      <c r="I91" s="23"/>
    </row>
    <row r="92" spans="1:9">
      <c r="A92" s="49" t="s">
        <v>13</v>
      </c>
      <c r="B92" s="263" t="s">
        <v>103</v>
      </c>
      <c r="C92" s="263"/>
      <c r="D92" s="263"/>
      <c r="E92" s="263"/>
      <c r="F92" s="263"/>
      <c r="G92" s="212">
        <f>ROUND((G50)*26*0.00023,2)</f>
        <v>27.52</v>
      </c>
      <c r="H92" s="24"/>
      <c r="I92" s="23"/>
    </row>
    <row r="93" spans="1:9">
      <c r="A93" s="49" t="s">
        <v>22</v>
      </c>
      <c r="B93" s="263" t="s">
        <v>104</v>
      </c>
      <c r="C93" s="263"/>
      <c r="D93" s="263"/>
      <c r="E93" s="263"/>
      <c r="F93" s="263"/>
      <c r="G93" s="113">
        <f>ROUND(((($G$43))*0.0052066)/12,2)</f>
        <v>1.3</v>
      </c>
      <c r="H93" s="24"/>
      <c r="I93" s="23"/>
    </row>
    <row r="94" spans="1:9">
      <c r="A94" s="49" t="s">
        <v>23</v>
      </c>
      <c r="B94" s="263" t="s">
        <v>105</v>
      </c>
      <c r="C94" s="263"/>
      <c r="D94" s="263"/>
      <c r="E94" s="263"/>
      <c r="F94" s="263"/>
      <c r="G94" s="50">
        <v>0</v>
      </c>
      <c r="H94" s="24"/>
      <c r="I94" s="23"/>
    </row>
    <row r="95" spans="1:9">
      <c r="A95" s="349" t="s">
        <v>106</v>
      </c>
      <c r="B95" s="349"/>
      <c r="C95" s="349"/>
      <c r="D95" s="349"/>
      <c r="E95" s="349"/>
      <c r="F95" s="349"/>
      <c r="G95" s="51">
        <f>SUM(G84:G94)</f>
        <v>754.77</v>
      </c>
      <c r="H95" s="3"/>
      <c r="I95" s="7"/>
    </row>
    <row r="96" spans="1:9">
      <c r="A96" s="129" t="s">
        <v>90</v>
      </c>
      <c r="B96" s="391" t="s">
        <v>57</v>
      </c>
      <c r="C96" s="391"/>
      <c r="D96" s="391"/>
      <c r="E96" s="391"/>
      <c r="F96" s="391"/>
      <c r="G96" s="391"/>
      <c r="H96" s="28"/>
      <c r="I96" s="7"/>
    </row>
    <row r="97" spans="1:9">
      <c r="A97" s="129" t="s">
        <v>93</v>
      </c>
      <c r="B97" s="391" t="s">
        <v>109</v>
      </c>
      <c r="C97" s="391"/>
      <c r="D97" s="391"/>
      <c r="E97" s="391"/>
      <c r="F97" s="391"/>
      <c r="G97" s="391"/>
      <c r="H97" s="28"/>
      <c r="I97" s="7"/>
    </row>
    <row r="98" spans="1:9">
      <c r="A98" s="213"/>
      <c r="B98" s="214"/>
      <c r="C98" s="214"/>
      <c r="D98" s="214"/>
      <c r="E98" s="214"/>
      <c r="F98" s="214"/>
      <c r="G98" s="214"/>
      <c r="H98" s="28"/>
      <c r="I98" s="7"/>
    </row>
    <row r="99" spans="1:9">
      <c r="A99" s="215"/>
      <c r="B99" s="216"/>
      <c r="C99" s="216"/>
      <c r="D99" s="217"/>
      <c r="E99" s="171"/>
      <c r="F99" s="171"/>
      <c r="G99" s="171"/>
      <c r="H99" s="3"/>
      <c r="I99" s="7"/>
    </row>
    <row r="100" spans="1:9">
      <c r="A100" s="383" t="s">
        <v>110</v>
      </c>
      <c r="B100" s="383"/>
      <c r="C100" s="383"/>
      <c r="D100" s="383"/>
      <c r="E100" s="383"/>
      <c r="F100" s="383"/>
      <c r="G100" s="383"/>
      <c r="H100" s="3"/>
      <c r="I100" s="7"/>
    </row>
    <row r="101" spans="1:9">
      <c r="A101" s="218" t="s">
        <v>111</v>
      </c>
      <c r="B101" s="353" t="s">
        <v>294</v>
      </c>
      <c r="C101" s="353"/>
      <c r="D101" s="353"/>
      <c r="E101" s="353"/>
      <c r="F101" s="353"/>
      <c r="G101" s="102" t="s">
        <v>18</v>
      </c>
      <c r="H101" s="24"/>
      <c r="I101" s="23"/>
    </row>
    <row r="102" spans="1:9">
      <c r="A102" s="49" t="s">
        <v>37</v>
      </c>
      <c r="B102" s="384" t="s">
        <v>363</v>
      </c>
      <c r="C102" s="384"/>
      <c r="D102" s="384"/>
      <c r="E102" s="384"/>
      <c r="F102" s="384"/>
      <c r="G102" s="108">
        <f>G63</f>
        <v>511.31</v>
      </c>
      <c r="H102" s="24"/>
      <c r="I102" s="23"/>
    </row>
    <row r="103" spans="1:9" ht="29.25" customHeight="1">
      <c r="A103" s="49" t="s">
        <v>38</v>
      </c>
      <c r="B103" s="384" t="s">
        <v>112</v>
      </c>
      <c r="C103" s="384"/>
      <c r="D103" s="384"/>
      <c r="E103" s="384"/>
      <c r="F103" s="384"/>
      <c r="G103" s="108">
        <f>G77</f>
        <v>1881.6300000000003</v>
      </c>
      <c r="H103" s="24"/>
      <c r="I103" s="23"/>
    </row>
    <row r="104" spans="1:9">
      <c r="A104" s="49" t="s">
        <v>44</v>
      </c>
      <c r="B104" s="263" t="s">
        <v>113</v>
      </c>
      <c r="C104" s="263"/>
      <c r="D104" s="263"/>
      <c r="E104" s="263"/>
      <c r="F104" s="263"/>
      <c r="G104" s="91">
        <f>G95</f>
        <v>754.77</v>
      </c>
      <c r="H104" s="30"/>
      <c r="I104" s="29"/>
    </row>
    <row r="105" spans="1:9">
      <c r="A105" s="328" t="s">
        <v>115</v>
      </c>
      <c r="B105" s="328"/>
      <c r="C105" s="328"/>
      <c r="D105" s="328"/>
      <c r="E105" s="328"/>
      <c r="F105" s="328"/>
      <c r="G105" s="52">
        <f>SUM(G102:G104)</f>
        <v>3147.7100000000005</v>
      </c>
      <c r="H105" s="21"/>
      <c r="I105" s="20"/>
    </row>
    <row r="106" spans="1:9">
      <c r="A106" s="192"/>
      <c r="B106" s="192"/>
      <c r="C106" s="192"/>
      <c r="D106" s="192"/>
      <c r="E106" s="192"/>
      <c r="F106" s="192"/>
      <c r="G106" s="219"/>
      <c r="H106" s="21"/>
      <c r="I106" s="20"/>
    </row>
    <row r="107" spans="1:9">
      <c r="A107" s="220"/>
      <c r="B107" s="221"/>
      <c r="C107" s="221"/>
      <c r="D107" s="87"/>
      <c r="E107" s="87"/>
      <c r="F107" s="87"/>
      <c r="G107" s="87"/>
      <c r="H107" s="21"/>
      <c r="I107" s="20"/>
    </row>
    <row r="108" spans="1:9" ht="15.75">
      <c r="A108" s="347" t="s">
        <v>116</v>
      </c>
      <c r="B108" s="347"/>
      <c r="C108" s="347"/>
      <c r="D108" s="347"/>
      <c r="E108" s="347"/>
      <c r="F108" s="347"/>
      <c r="G108" s="347"/>
      <c r="H108" s="31"/>
      <c r="I108" s="7"/>
    </row>
    <row r="109" spans="1:9">
      <c r="A109" s="222"/>
      <c r="B109" s="348" t="s">
        <v>117</v>
      </c>
      <c r="C109" s="348"/>
      <c r="D109" s="348"/>
      <c r="E109" s="348"/>
      <c r="F109" s="348"/>
      <c r="G109" s="223" t="s">
        <v>18</v>
      </c>
      <c r="H109" s="31"/>
      <c r="I109" s="7"/>
    </row>
    <row r="110" spans="1:9" ht="30.75" customHeight="1">
      <c r="A110" s="180" t="s">
        <v>8</v>
      </c>
      <c r="B110" s="384" t="s">
        <v>317</v>
      </c>
      <c r="C110" s="388"/>
      <c r="D110" s="388"/>
      <c r="E110" s="388"/>
      <c r="F110" s="388"/>
      <c r="G110" s="224">
        <f>ROUND(((G50/12)+($G$61/12)+($G$62/12))*(33/30)*0.05,2)</f>
        <v>23.43</v>
      </c>
      <c r="H110" s="31"/>
      <c r="I110" s="7"/>
    </row>
    <row r="111" spans="1:9">
      <c r="A111" s="180" t="s">
        <v>10</v>
      </c>
      <c r="B111" s="264" t="s">
        <v>32</v>
      </c>
      <c r="C111" s="264"/>
      <c r="D111" s="264"/>
      <c r="E111" s="264"/>
      <c r="F111" s="264"/>
      <c r="G111" s="224">
        <f>ROUND($E$76*G110,2)</f>
        <v>1.87</v>
      </c>
      <c r="H111" s="31"/>
      <c r="I111" s="7"/>
    </row>
    <row r="112" spans="1:9" ht="28.5" customHeight="1">
      <c r="A112" s="180" t="s">
        <v>12</v>
      </c>
      <c r="B112" s="384" t="s">
        <v>241</v>
      </c>
      <c r="C112" s="388"/>
      <c r="D112" s="388"/>
      <c r="E112" s="388"/>
      <c r="F112" s="388"/>
      <c r="G112" s="224">
        <f>ROUND((0.08*0.4*SUM(G50+$G$61+$G$62)*0.05),2)</f>
        <v>8.18</v>
      </c>
      <c r="H112" s="32"/>
      <c r="I112" s="7"/>
    </row>
    <row r="113" spans="1:9">
      <c r="A113" s="180" t="s">
        <v>13</v>
      </c>
      <c r="B113" s="263" t="s">
        <v>318</v>
      </c>
      <c r="C113" s="264"/>
      <c r="D113" s="264"/>
      <c r="E113" s="264"/>
      <c r="F113" s="264"/>
      <c r="G113" s="225">
        <f>ROUND(((7/33)/$G$13)*G50*1,2)</f>
        <v>32.54</v>
      </c>
      <c r="H113" s="31"/>
      <c r="I113" s="7"/>
    </row>
    <row r="114" spans="1:9">
      <c r="A114" s="180" t="s">
        <v>22</v>
      </c>
      <c r="B114" s="264" t="s">
        <v>120</v>
      </c>
      <c r="C114" s="264"/>
      <c r="D114" s="264"/>
      <c r="E114" s="264"/>
      <c r="F114" s="264"/>
      <c r="G114" s="224">
        <f>ROUND($E$77*G113,2)</f>
        <v>11.97</v>
      </c>
      <c r="H114" s="31"/>
      <c r="I114" s="7"/>
    </row>
    <row r="115" spans="1:9" ht="30" customHeight="1">
      <c r="A115" s="180" t="s">
        <v>23</v>
      </c>
      <c r="B115" s="384" t="s">
        <v>242</v>
      </c>
      <c r="C115" s="388"/>
      <c r="D115" s="388"/>
      <c r="E115" s="388"/>
      <c r="F115" s="388"/>
      <c r="G115" s="226">
        <f>ROUND((0.08*0.4*SUM(G50+$G$61+$G$62)*1),2)</f>
        <v>163.62</v>
      </c>
      <c r="H115" s="21"/>
      <c r="I115" s="20"/>
    </row>
    <row r="116" spans="1:9">
      <c r="A116" s="357" t="s">
        <v>299</v>
      </c>
      <c r="B116" s="357"/>
      <c r="C116" s="357"/>
      <c r="D116" s="357"/>
      <c r="E116" s="357"/>
      <c r="F116" s="357"/>
      <c r="G116" s="53">
        <f>SUM(G110:G115)</f>
        <v>241.61</v>
      </c>
      <c r="H116" s="31"/>
      <c r="I116" s="33"/>
    </row>
    <row r="117" spans="1:9">
      <c r="A117" s="192"/>
      <c r="B117" s="192"/>
      <c r="C117" s="192"/>
      <c r="D117" s="192"/>
      <c r="E117" s="192"/>
      <c r="F117" s="192"/>
      <c r="G117" s="219"/>
      <c r="H117" s="31"/>
      <c r="I117" s="33"/>
    </row>
    <row r="118" spans="1:9">
      <c r="A118" s="227"/>
      <c r="B118" s="227"/>
      <c r="C118" s="227"/>
      <c r="D118" s="87"/>
      <c r="E118" s="87"/>
      <c r="F118" s="87"/>
      <c r="G118" s="87"/>
      <c r="H118" s="31"/>
      <c r="I118" s="33"/>
    </row>
    <row r="119" spans="1:9" ht="15.75">
      <c r="A119" s="347" t="s">
        <v>295</v>
      </c>
      <c r="B119" s="347"/>
      <c r="C119" s="347"/>
      <c r="D119" s="347"/>
      <c r="E119" s="347"/>
      <c r="F119" s="347"/>
      <c r="G119" s="347"/>
      <c r="H119" s="36"/>
      <c r="I119" s="13"/>
    </row>
    <row r="120" spans="1:9" ht="33.75" customHeight="1">
      <c r="A120" s="386" t="s">
        <v>244</v>
      </c>
      <c r="B120" s="386"/>
      <c r="C120" s="386"/>
      <c r="D120" s="386"/>
      <c r="E120" s="386"/>
      <c r="F120" s="386"/>
      <c r="G120" s="386"/>
      <c r="H120" s="36"/>
      <c r="I120" s="13"/>
    </row>
    <row r="121" spans="1:9" ht="31.5">
      <c r="A121" s="172" t="s">
        <v>245</v>
      </c>
      <c r="B121" s="54">
        <f>G50</f>
        <v>4601.7800000000007</v>
      </c>
      <c r="C121" s="172" t="s">
        <v>300</v>
      </c>
      <c r="D121" s="55">
        <f>G105-G84-G88</f>
        <v>2421.7600000000007</v>
      </c>
      <c r="E121" s="165" t="s">
        <v>122</v>
      </c>
      <c r="F121" s="55">
        <f>G116</f>
        <v>241.61</v>
      </c>
      <c r="G121" s="56">
        <f>B121+D121+F121</f>
        <v>7265.1500000000005</v>
      </c>
      <c r="H121" s="36"/>
      <c r="I121" s="13"/>
    </row>
    <row r="122" spans="1:9" ht="15.75">
      <c r="A122" s="278" t="s">
        <v>124</v>
      </c>
      <c r="B122" s="278"/>
      <c r="C122" s="278"/>
      <c r="D122" s="278"/>
      <c r="E122" s="278" t="s">
        <v>125</v>
      </c>
      <c r="F122" s="278"/>
      <c r="G122" s="57">
        <f>ROUND(G121/30,2)</f>
        <v>242.17</v>
      </c>
      <c r="H122" s="36"/>
      <c r="I122" s="13"/>
    </row>
    <row r="123" spans="1:9" ht="15.75">
      <c r="A123" s="228"/>
      <c r="B123" s="228"/>
      <c r="C123" s="228"/>
      <c r="D123" s="228"/>
      <c r="E123" s="228"/>
      <c r="F123" s="228"/>
      <c r="G123" s="228"/>
      <c r="H123" s="36"/>
      <c r="I123" s="13"/>
    </row>
    <row r="124" spans="1:9">
      <c r="A124" s="58" t="s">
        <v>27</v>
      </c>
      <c r="B124" s="277" t="s">
        <v>142</v>
      </c>
      <c r="C124" s="277"/>
      <c r="D124" s="277"/>
      <c r="E124" s="277"/>
      <c r="F124" s="277"/>
      <c r="G124" s="61" t="s">
        <v>18</v>
      </c>
      <c r="H124" s="15"/>
      <c r="I124" s="13"/>
    </row>
    <row r="125" spans="1:9">
      <c r="A125" s="180" t="s">
        <v>8</v>
      </c>
      <c r="B125" s="263" t="s">
        <v>126</v>
      </c>
      <c r="C125" s="264"/>
      <c r="D125" s="264"/>
      <c r="E125" s="264"/>
      <c r="F125" s="264"/>
      <c r="G125" s="105">
        <f>ROUND($G$121/12,2)</f>
        <v>605.42999999999995</v>
      </c>
      <c r="H125" s="15"/>
      <c r="I125" s="13"/>
    </row>
    <row r="126" spans="1:9">
      <c r="A126" s="180" t="s">
        <v>10</v>
      </c>
      <c r="B126" s="265" t="s">
        <v>305</v>
      </c>
      <c r="C126" s="266"/>
      <c r="D126" s="266"/>
      <c r="E126" s="266"/>
      <c r="F126" s="266"/>
      <c r="G126" s="105">
        <f>ROUND((2.59/30)/12*($G$121),2)</f>
        <v>52.27</v>
      </c>
      <c r="H126" s="60"/>
      <c r="I126" s="13"/>
    </row>
    <row r="127" spans="1:9">
      <c r="A127" s="180" t="s">
        <v>12</v>
      </c>
      <c r="B127" s="263" t="s">
        <v>128</v>
      </c>
      <c r="C127" s="264"/>
      <c r="D127" s="264"/>
      <c r="E127" s="264"/>
      <c r="F127" s="264"/>
      <c r="G127" s="105">
        <f>ROUND((5/30)/12*0.015*($G$121),2)</f>
        <v>1.51</v>
      </c>
      <c r="H127" s="15"/>
      <c r="I127" s="13"/>
    </row>
    <row r="128" spans="1:9">
      <c r="A128" s="180" t="s">
        <v>13</v>
      </c>
      <c r="B128" s="263" t="s">
        <v>127</v>
      </c>
      <c r="C128" s="264"/>
      <c r="D128" s="264"/>
      <c r="E128" s="264"/>
      <c r="F128" s="264"/>
      <c r="G128" s="105">
        <f>ROUND(((15/30)/12)*0.0078*($G$121),2)</f>
        <v>2.36</v>
      </c>
      <c r="H128" s="60"/>
      <c r="I128" s="13"/>
    </row>
    <row r="129" spans="1:9" ht="32.25" customHeight="1">
      <c r="A129" s="180" t="s">
        <v>22</v>
      </c>
      <c r="B129" s="384" t="s">
        <v>129</v>
      </c>
      <c r="C129" s="388"/>
      <c r="D129" s="388"/>
      <c r="E129" s="388"/>
      <c r="F129" s="388"/>
      <c r="G129" s="106">
        <f>ROUND((((G50+G50/3)/12+(G77+G95+G116))*4/12)*0.02,2)</f>
        <v>22.6</v>
      </c>
      <c r="H129" s="35"/>
      <c r="I129" s="34"/>
    </row>
    <row r="130" spans="1:9">
      <c r="A130" s="229" t="s">
        <v>23</v>
      </c>
      <c r="B130" s="389" t="s">
        <v>130</v>
      </c>
      <c r="C130" s="389"/>
      <c r="D130" s="389"/>
      <c r="E130" s="389"/>
      <c r="F130" s="389"/>
      <c r="G130" s="106">
        <f>ROUND(((3/30)/12)*($G$121),2)</f>
        <v>60.54</v>
      </c>
      <c r="H130" s="35"/>
      <c r="I130" s="34"/>
    </row>
    <row r="131" spans="1:9">
      <c r="A131" s="362" t="s">
        <v>131</v>
      </c>
      <c r="B131" s="362"/>
      <c r="C131" s="362"/>
      <c r="D131" s="362"/>
      <c r="E131" s="362"/>
      <c r="F131" s="362"/>
      <c r="G131" s="59">
        <f>SUM(G125:G130)</f>
        <v>744.70999999999992</v>
      </c>
      <c r="H131" s="31"/>
      <c r="I131" s="33"/>
    </row>
    <row r="132" spans="1:9">
      <c r="A132" s="197"/>
      <c r="B132" s="197"/>
      <c r="C132" s="197"/>
      <c r="D132" s="203"/>
      <c r="E132" s="204"/>
      <c r="F132" s="204"/>
      <c r="G132" s="204"/>
      <c r="H132" s="36"/>
      <c r="I132" s="33"/>
    </row>
    <row r="133" spans="1:9">
      <c r="A133" s="58" t="s">
        <v>30</v>
      </c>
      <c r="B133" s="277" t="s">
        <v>132</v>
      </c>
      <c r="C133" s="277"/>
      <c r="D133" s="277"/>
      <c r="E133" s="277"/>
      <c r="F133" s="277"/>
      <c r="G133" s="61" t="s">
        <v>18</v>
      </c>
      <c r="H133" s="3"/>
      <c r="I133" s="7"/>
    </row>
    <row r="134" spans="1:9">
      <c r="A134" s="180" t="s">
        <v>8</v>
      </c>
      <c r="B134" s="390" t="s">
        <v>246</v>
      </c>
      <c r="C134" s="388"/>
      <c r="D134" s="388"/>
      <c r="E134" s="388"/>
      <c r="F134" s="388"/>
      <c r="G134" s="230">
        <v>0</v>
      </c>
      <c r="H134" s="3"/>
      <c r="I134" s="7"/>
    </row>
    <row r="135" spans="1:9">
      <c r="A135" s="381" t="s">
        <v>139</v>
      </c>
      <c r="B135" s="381"/>
      <c r="C135" s="381"/>
      <c r="D135" s="381"/>
      <c r="E135" s="381"/>
      <c r="F135" s="381"/>
      <c r="G135" s="62">
        <f>SUM(G134:G134)</f>
        <v>0</v>
      </c>
      <c r="H135" s="3"/>
      <c r="I135" s="7"/>
    </row>
    <row r="136" spans="1:9">
      <c r="A136" s="231"/>
      <c r="B136" s="232"/>
      <c r="C136" s="233"/>
      <c r="D136" s="217"/>
      <c r="E136" s="217"/>
      <c r="F136" s="217"/>
      <c r="G136" s="217"/>
      <c r="H136" s="3"/>
      <c r="I136" s="7"/>
    </row>
    <row r="137" spans="1:9">
      <c r="A137" s="385" t="s">
        <v>140</v>
      </c>
      <c r="B137" s="385"/>
      <c r="C137" s="385"/>
      <c r="D137" s="385"/>
      <c r="E137" s="385"/>
      <c r="F137" s="385"/>
      <c r="G137" s="385"/>
      <c r="H137" s="30"/>
      <c r="I137" s="29"/>
    </row>
    <row r="138" spans="1:9">
      <c r="A138" s="43" t="s">
        <v>141</v>
      </c>
      <c r="B138" s="383" t="s">
        <v>117</v>
      </c>
      <c r="C138" s="383"/>
      <c r="D138" s="383"/>
      <c r="E138" s="383"/>
      <c r="F138" s="383"/>
      <c r="G138" s="164" t="s">
        <v>18</v>
      </c>
      <c r="H138" s="30"/>
      <c r="I138" s="29"/>
    </row>
    <row r="139" spans="1:9">
      <c r="A139" s="231" t="s">
        <v>27</v>
      </c>
      <c r="B139" s="360" t="s">
        <v>142</v>
      </c>
      <c r="C139" s="360"/>
      <c r="D139" s="360"/>
      <c r="E139" s="360"/>
      <c r="F139" s="360"/>
      <c r="G139" s="234">
        <f>G131</f>
        <v>744.70999999999992</v>
      </c>
      <c r="H139" s="3"/>
      <c r="I139" s="7"/>
    </row>
    <row r="140" spans="1:9">
      <c r="A140" s="231" t="s">
        <v>30</v>
      </c>
      <c r="B140" s="360" t="s">
        <v>132</v>
      </c>
      <c r="C140" s="360"/>
      <c r="D140" s="360"/>
      <c r="E140" s="360"/>
      <c r="F140" s="360"/>
      <c r="G140" s="91">
        <f>G135</f>
        <v>0</v>
      </c>
      <c r="H140" s="21"/>
      <c r="I140" s="20"/>
    </row>
    <row r="141" spans="1:9">
      <c r="A141" s="357" t="s">
        <v>143</v>
      </c>
      <c r="B141" s="357"/>
      <c r="C141" s="357"/>
      <c r="D141" s="357"/>
      <c r="E141" s="357"/>
      <c r="F141" s="357"/>
      <c r="G141" s="63">
        <f>SUM(G139:G140)</f>
        <v>744.70999999999992</v>
      </c>
      <c r="H141" s="3"/>
      <c r="I141" s="7"/>
    </row>
    <row r="142" spans="1:9" ht="30" customHeight="1">
      <c r="A142" s="123" t="s">
        <v>107</v>
      </c>
      <c r="B142" s="279" t="s">
        <v>324</v>
      </c>
      <c r="C142" s="279"/>
      <c r="D142" s="279"/>
      <c r="E142" s="279"/>
      <c r="F142" s="279"/>
      <c r="G142" s="279"/>
      <c r="H142" s="3"/>
      <c r="I142" s="7"/>
    </row>
    <row r="143" spans="1:9">
      <c r="A143" s="215"/>
      <c r="B143" s="215"/>
      <c r="C143" s="215"/>
      <c r="D143" s="203"/>
      <c r="E143" s="204"/>
      <c r="F143" s="204"/>
      <c r="G143" s="204"/>
      <c r="H143" s="36"/>
      <c r="I143" s="33"/>
    </row>
    <row r="144" spans="1:9" ht="15.75">
      <c r="A144" s="347" t="s">
        <v>175</v>
      </c>
      <c r="B144" s="347"/>
      <c r="C144" s="347"/>
      <c r="D144" s="347"/>
      <c r="E144" s="347"/>
      <c r="F144" s="347"/>
      <c r="G144" s="347"/>
      <c r="H144" s="3"/>
      <c r="I144" s="7"/>
    </row>
    <row r="145" spans="1:9">
      <c r="A145" s="88"/>
      <c r="B145" s="359" t="s">
        <v>117</v>
      </c>
      <c r="C145" s="359"/>
      <c r="D145" s="359"/>
      <c r="E145" s="359"/>
      <c r="F145" s="359"/>
      <c r="G145" s="62" t="s">
        <v>18</v>
      </c>
      <c r="H145" s="3"/>
      <c r="I145" s="7"/>
    </row>
    <row r="146" spans="1:9">
      <c r="A146" s="89" t="s">
        <v>8</v>
      </c>
      <c r="B146" s="360" t="s">
        <v>176</v>
      </c>
      <c r="C146" s="360"/>
      <c r="D146" s="360"/>
      <c r="E146" s="360"/>
      <c r="F146" s="360"/>
      <c r="G146" s="107">
        <f>'AL UNIFORMES E EQUIPAMENTOS'!H13</f>
        <v>126.28066666666669</v>
      </c>
      <c r="H146" s="3"/>
      <c r="I146" s="7"/>
    </row>
    <row r="147" spans="1:9">
      <c r="A147" s="89" t="s">
        <v>10</v>
      </c>
      <c r="B147" s="360" t="s">
        <v>177</v>
      </c>
      <c r="C147" s="360"/>
      <c r="D147" s="360"/>
      <c r="E147" s="360"/>
      <c r="F147" s="360"/>
      <c r="G147" s="108">
        <f>'AL UNIFORMES E EQUIPAMENTOS'!H37</f>
        <v>18.102666666666668</v>
      </c>
      <c r="H147" s="3"/>
      <c r="I147" s="7"/>
    </row>
    <row r="148" spans="1:9">
      <c r="A148" s="90" t="s">
        <v>12</v>
      </c>
      <c r="B148" s="265" t="s">
        <v>178</v>
      </c>
      <c r="C148" s="265"/>
      <c r="D148" s="265"/>
      <c r="E148" s="265"/>
      <c r="F148" s="265"/>
      <c r="G148" s="91">
        <v>0</v>
      </c>
      <c r="H148" s="3"/>
      <c r="I148" s="7"/>
    </row>
    <row r="149" spans="1:9">
      <c r="A149" s="267" t="s">
        <v>179</v>
      </c>
      <c r="B149" s="267"/>
      <c r="C149" s="267"/>
      <c r="D149" s="267"/>
      <c r="E149" s="267"/>
      <c r="F149" s="267"/>
      <c r="G149" s="53">
        <f>SUM(G146:G148)</f>
        <v>144.38333333333335</v>
      </c>
      <c r="H149" s="28"/>
      <c r="I149" s="7"/>
    </row>
    <row r="150" spans="1:9">
      <c r="A150" s="87"/>
      <c r="B150" s="168"/>
      <c r="C150" s="168"/>
      <c r="D150" s="203"/>
      <c r="E150" s="204"/>
      <c r="F150" s="204"/>
      <c r="G150" s="204"/>
      <c r="H150" s="36"/>
      <c r="I150" s="33"/>
    </row>
    <row r="151" spans="1:9" ht="15.75">
      <c r="A151" s="347" t="s">
        <v>180</v>
      </c>
      <c r="B151" s="347"/>
      <c r="C151" s="347"/>
      <c r="D151" s="347"/>
      <c r="E151" s="347"/>
      <c r="F151" s="347"/>
      <c r="G151" s="347"/>
      <c r="H151" s="36"/>
      <c r="I151" s="20"/>
    </row>
    <row r="152" spans="1:9">
      <c r="A152" s="92"/>
      <c r="B152" s="382" t="s">
        <v>45</v>
      </c>
      <c r="C152" s="382"/>
      <c r="D152" s="382"/>
      <c r="E152" s="382"/>
      <c r="F152" s="93" t="s">
        <v>20</v>
      </c>
      <c r="G152" s="93" t="s">
        <v>18</v>
      </c>
      <c r="H152" s="36"/>
      <c r="I152" s="7"/>
    </row>
    <row r="153" spans="1:9" ht="47.25" customHeight="1">
      <c r="A153" s="276" t="s">
        <v>181</v>
      </c>
      <c r="B153" s="276"/>
      <c r="C153" s="276"/>
      <c r="D153" s="276"/>
      <c r="E153" s="276"/>
      <c r="F153" s="276"/>
      <c r="G153" s="96">
        <f>SUM(G54+G105+G116+G141+G149)</f>
        <v>9033.6433333333334</v>
      </c>
      <c r="H153" s="36"/>
      <c r="I153" s="7"/>
    </row>
    <row r="154" spans="1:9">
      <c r="A154" s="94" t="s">
        <v>8</v>
      </c>
      <c r="B154" s="361" t="s">
        <v>46</v>
      </c>
      <c r="C154" s="361"/>
      <c r="D154" s="361"/>
      <c r="E154" s="361"/>
      <c r="F154" s="153">
        <v>0.1467</v>
      </c>
      <c r="G154" s="99">
        <f>ROUND(F154*G153,2)</f>
        <v>1325.24</v>
      </c>
      <c r="H154" s="36"/>
      <c r="I154" s="7"/>
    </row>
    <row r="155" spans="1:9" ht="44.25" customHeight="1">
      <c r="A155" s="276" t="s">
        <v>182</v>
      </c>
      <c r="B155" s="276"/>
      <c r="C155" s="276"/>
      <c r="D155" s="276"/>
      <c r="E155" s="276"/>
      <c r="F155" s="276"/>
      <c r="G155" s="109">
        <f>SUM(G54+G105+G116+G141+G149+G154)</f>
        <v>10358.883333333333</v>
      </c>
      <c r="H155" s="36"/>
      <c r="I155" s="20"/>
    </row>
    <row r="156" spans="1:9">
      <c r="A156" s="94" t="s">
        <v>10</v>
      </c>
      <c r="B156" s="361" t="s">
        <v>47</v>
      </c>
      <c r="C156" s="361"/>
      <c r="D156" s="361"/>
      <c r="E156" s="361"/>
      <c r="F156" s="153">
        <v>0.13400000000000001</v>
      </c>
      <c r="G156" s="97">
        <f>ROUND(F156*G155,2)</f>
        <v>1388.09</v>
      </c>
      <c r="H156" s="36"/>
      <c r="I156" s="20"/>
    </row>
    <row r="157" spans="1:9" ht="46.5" customHeight="1">
      <c r="A157" s="276" t="s">
        <v>183</v>
      </c>
      <c r="B157" s="276"/>
      <c r="C157" s="276"/>
      <c r="D157" s="276"/>
      <c r="E157" s="276"/>
      <c r="F157" s="276"/>
      <c r="G157" s="96">
        <f>SUM(G54+G105+G116+G141+G149+G154+G156)</f>
        <v>11746.973333333333</v>
      </c>
      <c r="H157" s="36"/>
      <c r="I157" s="20"/>
    </row>
    <row r="158" spans="1:9">
      <c r="A158" s="94" t="s">
        <v>12</v>
      </c>
      <c r="B158" s="361" t="s">
        <v>48</v>
      </c>
      <c r="C158" s="361"/>
      <c r="D158" s="361"/>
      <c r="E158" s="361"/>
      <c r="F158" s="95">
        <f>SUM(F159:F162)</f>
        <v>0.1225</v>
      </c>
      <c r="G158" s="235">
        <f>SUM(G159:G162)</f>
        <v>1639.8899999999999</v>
      </c>
      <c r="H158" s="364" t="s">
        <v>248</v>
      </c>
      <c r="I158" s="365"/>
    </row>
    <row r="159" spans="1:9">
      <c r="A159" s="379" t="s">
        <v>186</v>
      </c>
      <c r="B159" s="272" t="s">
        <v>189</v>
      </c>
      <c r="C159" s="272"/>
      <c r="D159" s="273" t="s">
        <v>34</v>
      </c>
      <c r="E159" s="273"/>
      <c r="F159" s="98">
        <f>IF(E8=1,0.0165,IF(E8=2,0.0065,IF(E8=3,I161,IF(E8=4,I161,¨RT Indefinido¨))))</f>
        <v>1.6500000000000001E-2</v>
      </c>
      <c r="G159" s="96">
        <f>ROUND(($G$157/(1-$F$158))*F159,2)</f>
        <v>220.88</v>
      </c>
      <c r="H159" s="175" t="s">
        <v>249</v>
      </c>
      <c r="I159" s="114" t="s">
        <v>250</v>
      </c>
    </row>
    <row r="160" spans="1:9">
      <c r="A160" s="380"/>
      <c r="B160" s="272"/>
      <c r="C160" s="272"/>
      <c r="D160" s="274" t="s">
        <v>184</v>
      </c>
      <c r="E160" s="274"/>
      <c r="F160" s="98">
        <f>IF(E8=1,0.076,IF(E8=2,0.03,IF(E8=3,I160,IF(E8=4,I160,¨RT Indefinido¨))))</f>
        <v>7.5999999999999998E-2</v>
      </c>
      <c r="G160" s="96">
        <f>ROUND(($G$157/(1-$F$158))*F160,2)</f>
        <v>1017.4</v>
      </c>
      <c r="H160" s="176" t="s">
        <v>184</v>
      </c>
      <c r="I160" s="115">
        <v>0</v>
      </c>
    </row>
    <row r="161" spans="1:9">
      <c r="A161" s="90" t="s">
        <v>187</v>
      </c>
      <c r="B161" s="272" t="s">
        <v>190</v>
      </c>
      <c r="C161" s="272"/>
      <c r="D161" s="275" t="s">
        <v>192</v>
      </c>
      <c r="E161" s="273"/>
      <c r="F161" s="98">
        <v>0</v>
      </c>
      <c r="G161" s="96">
        <v>0</v>
      </c>
      <c r="H161" s="176" t="s">
        <v>34</v>
      </c>
      <c r="I161" s="115">
        <v>0</v>
      </c>
    </row>
    <row r="162" spans="1:9">
      <c r="A162" s="90" t="s">
        <v>188</v>
      </c>
      <c r="B162" s="272" t="s">
        <v>191</v>
      </c>
      <c r="C162" s="272"/>
      <c r="D162" s="273" t="s">
        <v>185</v>
      </c>
      <c r="E162" s="273"/>
      <c r="F162" s="154">
        <v>0.03</v>
      </c>
      <c r="G162" s="91">
        <f>ROUND(($G$157/(1-$F$158))*F162,2)</f>
        <v>401.61</v>
      </c>
      <c r="H162" s="176" t="s">
        <v>251</v>
      </c>
      <c r="I162" s="115">
        <v>0</v>
      </c>
    </row>
    <row r="163" spans="1:9">
      <c r="A163" s="267" t="s">
        <v>193</v>
      </c>
      <c r="B163" s="267"/>
      <c r="C163" s="267"/>
      <c r="D163" s="267"/>
      <c r="E163" s="267"/>
      <c r="F163" s="267"/>
      <c r="G163" s="100">
        <f>SUM(G154+G156+G158)</f>
        <v>4353.2199999999993</v>
      </c>
      <c r="H163" s="21"/>
      <c r="I163" s="20"/>
    </row>
    <row r="164" spans="1:9">
      <c r="A164" s="127" t="s">
        <v>108</v>
      </c>
      <c r="B164" s="268" t="s">
        <v>195</v>
      </c>
      <c r="C164" s="268"/>
      <c r="D164" s="268"/>
      <c r="E164" s="268"/>
      <c r="F164" s="268"/>
      <c r="G164" s="268"/>
      <c r="H164" s="21"/>
      <c r="I164" s="20"/>
    </row>
    <row r="165" spans="1:9">
      <c r="A165" s="269" t="s">
        <v>194</v>
      </c>
      <c r="B165" s="270" t="s">
        <v>196</v>
      </c>
      <c r="C165" s="271" t="s">
        <v>197</v>
      </c>
      <c r="D165" s="271"/>
      <c r="E165" s="236"/>
      <c r="F165" s="237"/>
      <c r="G165" s="238"/>
      <c r="H165" s="21"/>
      <c r="I165" s="20"/>
    </row>
    <row r="166" spans="1:9">
      <c r="A166" s="269"/>
      <c r="B166" s="270"/>
      <c r="C166" s="271" t="s">
        <v>198</v>
      </c>
      <c r="D166" s="271"/>
      <c r="E166" s="239" t="s">
        <v>200</v>
      </c>
      <c r="F166" s="237"/>
      <c r="G166" s="238"/>
      <c r="H166" s="21"/>
      <c r="I166" s="20"/>
    </row>
    <row r="167" spans="1:9">
      <c r="A167" s="269"/>
      <c r="B167" s="270"/>
      <c r="C167" s="271" t="s">
        <v>199</v>
      </c>
      <c r="D167" s="271"/>
      <c r="E167" s="236"/>
      <c r="F167" s="237"/>
      <c r="G167" s="238"/>
      <c r="H167" s="21"/>
      <c r="I167" s="20"/>
    </row>
    <row r="168" spans="1:9">
      <c r="A168" s="240"/>
      <c r="B168" s="241"/>
      <c r="C168" s="242"/>
      <c r="D168" s="242"/>
      <c r="E168" s="243"/>
      <c r="F168" s="244"/>
      <c r="G168" s="245"/>
      <c r="H168" s="21"/>
      <c r="I168" s="20"/>
    </row>
    <row r="169" spans="1:9">
      <c r="A169" s="220"/>
      <c r="B169" s="246"/>
      <c r="C169" s="246"/>
      <c r="D169" s="247"/>
      <c r="E169" s="247"/>
      <c r="F169" s="247"/>
      <c r="G169" s="247"/>
      <c r="H169" s="3"/>
      <c r="I169" s="7"/>
    </row>
    <row r="170" spans="1:9">
      <c r="A170" s="363" t="s">
        <v>201</v>
      </c>
      <c r="B170" s="363"/>
      <c r="C170" s="363"/>
      <c r="D170" s="363"/>
      <c r="E170" s="363"/>
      <c r="F170" s="363"/>
      <c r="G170" s="363"/>
      <c r="H170" s="3"/>
      <c r="I170" s="7"/>
    </row>
    <row r="171" spans="1:9">
      <c r="A171" s="358" t="s">
        <v>202</v>
      </c>
      <c r="B171" s="358"/>
      <c r="C171" s="358"/>
      <c r="D171" s="358"/>
      <c r="E171" s="358"/>
      <c r="F171" s="358"/>
      <c r="G171" s="102" t="s">
        <v>114</v>
      </c>
      <c r="H171" s="3"/>
      <c r="I171" s="7"/>
    </row>
    <row r="172" spans="1:9">
      <c r="A172" s="87" t="s">
        <v>8</v>
      </c>
      <c r="B172" s="260" t="s">
        <v>55</v>
      </c>
      <c r="C172" s="260"/>
      <c r="D172" s="260"/>
      <c r="E172" s="260"/>
      <c r="F172" s="260"/>
      <c r="G172" s="108">
        <f>G54</f>
        <v>4755.2300000000005</v>
      </c>
      <c r="H172" s="3"/>
      <c r="I172" s="7"/>
    </row>
    <row r="173" spans="1:9">
      <c r="A173" s="87" t="s">
        <v>10</v>
      </c>
      <c r="B173" s="260" t="s">
        <v>203</v>
      </c>
      <c r="C173" s="260"/>
      <c r="D173" s="260"/>
      <c r="E173" s="260"/>
      <c r="F173" s="260"/>
      <c r="G173" s="108">
        <f>G105</f>
        <v>3147.7100000000005</v>
      </c>
      <c r="H173" s="3"/>
      <c r="I173" s="7"/>
    </row>
    <row r="174" spans="1:9">
      <c r="A174" s="87" t="s">
        <v>12</v>
      </c>
      <c r="B174" s="260" t="s">
        <v>50</v>
      </c>
      <c r="C174" s="260"/>
      <c r="D174" s="260"/>
      <c r="E174" s="260"/>
      <c r="F174" s="260"/>
      <c r="G174" s="108">
        <f>G116</f>
        <v>241.61</v>
      </c>
      <c r="H174" s="3"/>
      <c r="I174" s="7"/>
    </row>
    <row r="175" spans="1:9">
      <c r="A175" s="87" t="s">
        <v>13</v>
      </c>
      <c r="B175" s="260" t="s">
        <v>51</v>
      </c>
      <c r="C175" s="260"/>
      <c r="D175" s="260"/>
      <c r="E175" s="260"/>
      <c r="F175" s="260"/>
      <c r="G175" s="108">
        <f>G141</f>
        <v>744.70999999999992</v>
      </c>
      <c r="H175" s="21"/>
      <c r="I175" s="20"/>
    </row>
    <row r="176" spans="1:9">
      <c r="A176" s="90" t="s">
        <v>22</v>
      </c>
      <c r="B176" s="260" t="s">
        <v>52</v>
      </c>
      <c r="C176" s="260"/>
      <c r="D176" s="260"/>
      <c r="E176" s="260"/>
      <c r="F176" s="260"/>
      <c r="G176" s="108">
        <f>G149</f>
        <v>144.38333333333335</v>
      </c>
      <c r="H176" s="21"/>
      <c r="I176" s="20"/>
    </row>
    <row r="177" spans="1:9">
      <c r="A177" s="259" t="s">
        <v>49</v>
      </c>
      <c r="B177" s="259"/>
      <c r="C177" s="259"/>
      <c r="D177" s="259"/>
      <c r="E177" s="259"/>
      <c r="F177" s="259"/>
      <c r="G177" s="248">
        <f>SUM(G172:G176)</f>
        <v>9033.6433333333334</v>
      </c>
      <c r="H177" s="21"/>
      <c r="I177" s="20"/>
    </row>
    <row r="178" spans="1:9">
      <c r="A178" s="90" t="s">
        <v>23</v>
      </c>
      <c r="B178" s="260" t="s">
        <v>54</v>
      </c>
      <c r="C178" s="260"/>
      <c r="D178" s="260"/>
      <c r="E178" s="260"/>
      <c r="F178" s="260"/>
      <c r="G178" s="108">
        <f>G163</f>
        <v>4353.2199999999993</v>
      </c>
      <c r="H178" s="21"/>
      <c r="I178" s="20"/>
    </row>
    <row r="179" spans="1:9" ht="15.75">
      <c r="A179" s="261" t="s">
        <v>301</v>
      </c>
      <c r="B179" s="261"/>
      <c r="C179" s="261"/>
      <c r="D179" s="261"/>
      <c r="E179" s="261"/>
      <c r="F179" s="261"/>
      <c r="G179" s="103">
        <f>SUM(G177:G178)</f>
        <v>13386.863333333333</v>
      </c>
      <c r="H179" s="28"/>
      <c r="I179" s="7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headerFooter>
    <oddFooter>&amp;C&amp;A
&amp;F&amp;R&amp;P de &amp;N</oddFooter>
  </headerFooter>
  <rowBreaks count="1" manualBreakCount="1">
    <brk id="64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opLeftCell="A4" zoomScaleNormal="100" workbookViewId="0">
      <selection activeCell="J53" sqref="J53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405" t="s">
        <v>171</v>
      </c>
      <c r="B1" s="405"/>
      <c r="C1" s="405"/>
      <c r="D1" s="405"/>
      <c r="E1" s="405"/>
      <c r="F1" s="405"/>
      <c r="G1" s="405"/>
      <c r="H1" s="405"/>
    </row>
    <row r="2" spans="1:8" ht="16.5">
      <c r="A2" s="406" t="s">
        <v>170</v>
      </c>
      <c r="B2" s="406"/>
      <c r="C2" s="406"/>
      <c r="D2" s="406"/>
      <c r="E2" s="406"/>
      <c r="F2" s="406"/>
      <c r="G2" s="406"/>
      <c r="H2" s="406"/>
    </row>
    <row r="3" spans="1:8">
      <c r="A3" s="407" t="s">
        <v>56</v>
      </c>
      <c r="B3" s="408" t="s">
        <v>144</v>
      </c>
      <c r="C3" s="409" t="s">
        <v>145</v>
      </c>
      <c r="D3" s="409" t="s">
        <v>146</v>
      </c>
      <c r="E3" s="408" t="s">
        <v>147</v>
      </c>
      <c r="F3" s="410" t="s">
        <v>148</v>
      </c>
      <c r="G3" s="410" t="s">
        <v>149</v>
      </c>
      <c r="H3" s="410" t="s">
        <v>150</v>
      </c>
    </row>
    <row r="4" spans="1:8">
      <c r="A4" s="407"/>
      <c r="B4" s="408"/>
      <c r="C4" s="409"/>
      <c r="D4" s="409"/>
      <c r="E4" s="408"/>
      <c r="F4" s="410"/>
      <c r="G4" s="410"/>
      <c r="H4" s="410"/>
    </row>
    <row r="5" spans="1:8">
      <c r="A5" s="155" t="s">
        <v>151</v>
      </c>
      <c r="B5" s="81" t="s">
        <v>174</v>
      </c>
      <c r="C5" s="65" t="s">
        <v>35</v>
      </c>
      <c r="D5" s="66">
        <v>113.2</v>
      </c>
      <c r="E5" s="67">
        <v>30</v>
      </c>
      <c r="F5" s="68">
        <v>5</v>
      </c>
      <c r="G5" s="68">
        <f>F5*2</f>
        <v>10</v>
      </c>
      <c r="H5" s="69">
        <f>D5*G5/E5</f>
        <v>37.733333333333334</v>
      </c>
    </row>
    <row r="6" spans="1:8">
      <c r="A6" s="156" t="s">
        <v>152</v>
      </c>
      <c r="B6" s="81" t="s">
        <v>174</v>
      </c>
      <c r="C6" s="65" t="s">
        <v>153</v>
      </c>
      <c r="D6" s="66">
        <v>90.73</v>
      </c>
      <c r="E6" s="67">
        <v>30</v>
      </c>
      <c r="F6" s="68">
        <v>1</v>
      </c>
      <c r="G6" s="68">
        <f t="shared" ref="G6:G12" si="0">F6*2</f>
        <v>2</v>
      </c>
      <c r="H6" s="69">
        <f t="shared" ref="H6:H12" si="1">D6*G6/E6</f>
        <v>6.0486666666666666</v>
      </c>
    </row>
    <row r="7" spans="1:8">
      <c r="A7" s="155" t="s">
        <v>154</v>
      </c>
      <c r="B7" s="81" t="s">
        <v>174</v>
      </c>
      <c r="C7" s="65" t="s">
        <v>35</v>
      </c>
      <c r="D7" s="66">
        <v>69.930000000000007</v>
      </c>
      <c r="E7" s="67">
        <v>30</v>
      </c>
      <c r="F7" s="68">
        <v>5</v>
      </c>
      <c r="G7" s="68">
        <f t="shared" si="0"/>
        <v>10</v>
      </c>
      <c r="H7" s="69">
        <f t="shared" si="1"/>
        <v>23.310000000000002</v>
      </c>
    </row>
    <row r="8" spans="1:8">
      <c r="A8" s="155" t="s">
        <v>155</v>
      </c>
      <c r="B8" s="81" t="s">
        <v>174</v>
      </c>
      <c r="C8" s="65" t="s">
        <v>35</v>
      </c>
      <c r="D8" s="66">
        <v>89.93</v>
      </c>
      <c r="E8" s="67">
        <v>30</v>
      </c>
      <c r="F8" s="68">
        <v>5</v>
      </c>
      <c r="G8" s="68">
        <f t="shared" si="0"/>
        <v>10</v>
      </c>
      <c r="H8" s="69">
        <f t="shared" si="1"/>
        <v>29.97666666666667</v>
      </c>
    </row>
    <row r="9" spans="1:8">
      <c r="A9" s="156" t="s">
        <v>156</v>
      </c>
      <c r="B9" s="82" t="s">
        <v>174</v>
      </c>
      <c r="C9" s="70" t="s">
        <v>35</v>
      </c>
      <c r="D9" s="66">
        <v>29.97</v>
      </c>
      <c r="E9" s="67">
        <v>30</v>
      </c>
      <c r="F9" s="68">
        <v>1</v>
      </c>
      <c r="G9" s="68">
        <f t="shared" si="0"/>
        <v>2</v>
      </c>
      <c r="H9" s="69">
        <f t="shared" si="1"/>
        <v>1.998</v>
      </c>
    </row>
    <row r="10" spans="1:8">
      <c r="A10" s="155" t="s">
        <v>157</v>
      </c>
      <c r="B10" s="83" t="s">
        <v>174</v>
      </c>
      <c r="C10" s="65" t="s">
        <v>158</v>
      </c>
      <c r="D10" s="66">
        <v>138.03</v>
      </c>
      <c r="E10" s="67">
        <v>30</v>
      </c>
      <c r="F10" s="68">
        <v>2</v>
      </c>
      <c r="G10" s="68">
        <f t="shared" si="0"/>
        <v>4</v>
      </c>
      <c r="H10" s="69">
        <f t="shared" si="1"/>
        <v>18.404</v>
      </c>
    </row>
    <row r="11" spans="1:8">
      <c r="A11" s="155" t="s">
        <v>159</v>
      </c>
      <c r="B11" s="81" t="s">
        <v>174</v>
      </c>
      <c r="C11" s="65" t="s">
        <v>158</v>
      </c>
      <c r="D11" s="66">
        <v>20.2</v>
      </c>
      <c r="E11" s="67">
        <v>30</v>
      </c>
      <c r="F11" s="68">
        <v>5</v>
      </c>
      <c r="G11" s="68">
        <f t="shared" si="0"/>
        <v>10</v>
      </c>
      <c r="H11" s="69">
        <f t="shared" si="1"/>
        <v>6.7333333333333334</v>
      </c>
    </row>
    <row r="12" spans="1:8">
      <c r="A12" s="155" t="s">
        <v>160</v>
      </c>
      <c r="B12" s="84" t="s">
        <v>174</v>
      </c>
      <c r="C12" s="65" t="s">
        <v>35</v>
      </c>
      <c r="D12" s="71">
        <v>6.23</v>
      </c>
      <c r="E12" s="67">
        <v>30</v>
      </c>
      <c r="F12" s="68">
        <v>5</v>
      </c>
      <c r="G12" s="68">
        <f t="shared" si="0"/>
        <v>10</v>
      </c>
      <c r="H12" s="69">
        <f t="shared" si="1"/>
        <v>2.0766666666666667</v>
      </c>
    </row>
    <row r="13" spans="1:8">
      <c r="A13" s="411" t="s">
        <v>161</v>
      </c>
      <c r="B13" s="411"/>
      <c r="C13" s="411"/>
      <c r="D13" s="411"/>
      <c r="E13" s="411"/>
      <c r="F13" s="411"/>
      <c r="G13" s="411"/>
      <c r="H13" s="72">
        <f>SUM(H5:H12)</f>
        <v>126.28066666666669</v>
      </c>
    </row>
    <row r="14" spans="1:8">
      <c r="A14" s="412"/>
      <c r="B14" s="412"/>
      <c r="C14" s="412"/>
      <c r="D14" s="412"/>
      <c r="E14" s="412"/>
      <c r="F14" s="412"/>
      <c r="G14" s="412"/>
      <c r="H14" s="412"/>
    </row>
    <row r="15" spans="1:8" ht="15.75">
      <c r="A15" s="414" t="s">
        <v>162</v>
      </c>
      <c r="B15" s="414"/>
      <c r="C15" s="414"/>
      <c r="D15" s="414"/>
      <c r="E15" s="414"/>
      <c r="F15" s="414"/>
      <c r="G15" s="414"/>
      <c r="H15" s="414"/>
    </row>
    <row r="16" spans="1:8">
      <c r="A16" s="407" t="s">
        <v>56</v>
      </c>
      <c r="B16" s="408" t="s">
        <v>144</v>
      </c>
      <c r="C16" s="409" t="s">
        <v>145</v>
      </c>
      <c r="D16" s="409" t="s">
        <v>146</v>
      </c>
      <c r="E16" s="408" t="s">
        <v>147</v>
      </c>
      <c r="F16" s="410" t="s">
        <v>149</v>
      </c>
      <c r="G16" s="410"/>
      <c r="H16" s="410" t="s">
        <v>150</v>
      </c>
    </row>
    <row r="17" spans="1:8">
      <c r="A17" s="407"/>
      <c r="B17" s="408"/>
      <c r="C17" s="409"/>
      <c r="D17" s="409"/>
      <c r="E17" s="408"/>
      <c r="F17" s="410"/>
      <c r="G17" s="410"/>
      <c r="H17" s="410"/>
    </row>
    <row r="18" spans="1:8" ht="45">
      <c r="A18" s="157" t="s">
        <v>173</v>
      </c>
      <c r="B18" s="85" t="s">
        <v>174</v>
      </c>
      <c r="C18" s="74" t="s">
        <v>35</v>
      </c>
      <c r="D18" s="79">
        <v>18.07</v>
      </c>
      <c r="E18" s="76">
        <v>30</v>
      </c>
      <c r="F18" s="413">
        <v>1</v>
      </c>
      <c r="G18" s="413"/>
      <c r="H18" s="77">
        <f>D18*F18/E18</f>
        <v>0.60233333333333339</v>
      </c>
    </row>
    <row r="19" spans="1:8">
      <c r="A19" s="158" t="s">
        <v>163</v>
      </c>
      <c r="B19" s="82" t="s">
        <v>174</v>
      </c>
      <c r="C19" s="74" t="s">
        <v>35</v>
      </c>
      <c r="D19" s="75">
        <v>35.14</v>
      </c>
      <c r="E19" s="76">
        <v>30</v>
      </c>
      <c r="F19" s="413">
        <v>1</v>
      </c>
      <c r="G19" s="413"/>
      <c r="H19" s="77">
        <f t="shared" ref="H19:H23" si="2">D19*F19/E19</f>
        <v>1.1713333333333333</v>
      </c>
    </row>
    <row r="20" spans="1:8">
      <c r="A20" s="158" t="s">
        <v>164</v>
      </c>
      <c r="B20" s="82" t="s">
        <v>174</v>
      </c>
      <c r="C20" s="74" t="s">
        <v>35</v>
      </c>
      <c r="D20" s="75">
        <v>26.97</v>
      </c>
      <c r="E20" s="76">
        <v>30</v>
      </c>
      <c r="F20" s="413">
        <v>1</v>
      </c>
      <c r="G20" s="413"/>
      <c r="H20" s="77">
        <f t="shared" si="2"/>
        <v>0.89899999999999991</v>
      </c>
    </row>
    <row r="21" spans="1:8">
      <c r="A21" s="159" t="s">
        <v>165</v>
      </c>
      <c r="B21" s="86" t="s">
        <v>174</v>
      </c>
      <c r="C21" s="74" t="s">
        <v>35</v>
      </c>
      <c r="D21" s="75">
        <v>21.07</v>
      </c>
      <c r="E21" s="76">
        <v>30</v>
      </c>
      <c r="F21" s="413">
        <v>1</v>
      </c>
      <c r="G21" s="413"/>
      <c r="H21" s="77">
        <f t="shared" si="2"/>
        <v>0.70233333333333337</v>
      </c>
    </row>
    <row r="22" spans="1:8">
      <c r="A22" s="160" t="s">
        <v>166</v>
      </c>
      <c r="B22" s="81" t="s">
        <v>174</v>
      </c>
      <c r="C22" s="74" t="s">
        <v>35</v>
      </c>
      <c r="D22" s="75">
        <v>29.2</v>
      </c>
      <c r="E22" s="76">
        <v>30</v>
      </c>
      <c r="F22" s="413">
        <v>1</v>
      </c>
      <c r="G22" s="413"/>
      <c r="H22" s="77">
        <f t="shared" si="2"/>
        <v>0.97333333333333327</v>
      </c>
    </row>
    <row r="23" spans="1:8">
      <c r="A23" s="160" t="s">
        <v>167</v>
      </c>
      <c r="B23" s="81" t="s">
        <v>174</v>
      </c>
      <c r="C23" s="74" t="s">
        <v>158</v>
      </c>
      <c r="D23" s="75">
        <v>52.6</v>
      </c>
      <c r="E23" s="76">
        <v>30</v>
      </c>
      <c r="F23" s="413">
        <v>1</v>
      </c>
      <c r="G23" s="413"/>
      <c r="H23" s="77">
        <f t="shared" si="2"/>
        <v>1.7533333333333334</v>
      </c>
    </row>
    <row r="24" spans="1:8">
      <c r="A24" s="415" t="s">
        <v>161</v>
      </c>
      <c r="B24" s="415"/>
      <c r="C24" s="415"/>
      <c r="D24" s="415"/>
      <c r="E24" s="415"/>
      <c r="F24" s="415"/>
      <c r="G24" s="415"/>
      <c r="H24" s="73">
        <f>SUM(H18:H23)</f>
        <v>6.1016666666666666</v>
      </c>
    </row>
    <row r="25" spans="1:8">
      <c r="A25" s="416"/>
      <c r="B25" s="416"/>
      <c r="C25" s="416"/>
      <c r="D25" s="416"/>
      <c r="E25" s="416"/>
      <c r="F25" s="416"/>
      <c r="G25" s="416"/>
      <c r="H25" s="416"/>
    </row>
    <row r="26" spans="1:8" ht="15.75">
      <c r="A26" s="417" t="s">
        <v>168</v>
      </c>
      <c r="B26" s="417"/>
      <c r="C26" s="417"/>
      <c r="D26" s="417"/>
      <c r="E26" s="417"/>
      <c r="F26" s="417"/>
      <c r="G26" s="417"/>
      <c r="H26" s="417"/>
    </row>
    <row r="27" spans="1:8">
      <c r="A27" s="407" t="s">
        <v>56</v>
      </c>
      <c r="B27" s="408" t="s">
        <v>144</v>
      </c>
      <c r="C27" s="409" t="s">
        <v>145</v>
      </c>
      <c r="D27" s="409" t="s">
        <v>146</v>
      </c>
      <c r="E27" s="408" t="s">
        <v>147</v>
      </c>
      <c r="F27" s="410" t="s">
        <v>149</v>
      </c>
      <c r="G27" s="410"/>
      <c r="H27" s="410" t="s">
        <v>150</v>
      </c>
    </row>
    <row r="28" spans="1:8">
      <c r="A28" s="407"/>
      <c r="B28" s="408"/>
      <c r="C28" s="409"/>
      <c r="D28" s="409"/>
      <c r="E28" s="408"/>
      <c r="F28" s="410"/>
      <c r="G28" s="410"/>
      <c r="H28" s="410"/>
    </row>
    <row r="29" spans="1:8" ht="45">
      <c r="A29" s="157" t="s">
        <v>173</v>
      </c>
      <c r="B29" s="85" t="s">
        <v>174</v>
      </c>
      <c r="C29" s="74" t="s">
        <v>35</v>
      </c>
      <c r="D29" s="79">
        <v>18.07</v>
      </c>
      <c r="E29" s="76">
        <v>30</v>
      </c>
      <c r="F29" s="413">
        <v>1</v>
      </c>
      <c r="G29" s="413"/>
      <c r="H29" s="146">
        <f>D29*F29/E29</f>
        <v>0.60233333333333339</v>
      </c>
    </row>
    <row r="30" spans="1:8">
      <c r="A30" s="158" t="s">
        <v>163</v>
      </c>
      <c r="B30" s="82" t="s">
        <v>174</v>
      </c>
      <c r="C30" s="74" t="s">
        <v>35</v>
      </c>
      <c r="D30" s="78">
        <v>35.14</v>
      </c>
      <c r="E30" s="76">
        <v>30</v>
      </c>
      <c r="F30" s="413">
        <v>1</v>
      </c>
      <c r="G30" s="413"/>
      <c r="H30" s="80">
        <f t="shared" ref="H30:H36" si="3">D30*F30/E30</f>
        <v>1.1713333333333333</v>
      </c>
    </row>
    <row r="31" spans="1:8">
      <c r="A31" s="158" t="s">
        <v>164</v>
      </c>
      <c r="B31" s="86" t="s">
        <v>174</v>
      </c>
      <c r="C31" s="74" t="s">
        <v>35</v>
      </c>
      <c r="D31" s="78">
        <v>26.97</v>
      </c>
      <c r="E31" s="76">
        <v>30</v>
      </c>
      <c r="F31" s="413">
        <v>1</v>
      </c>
      <c r="G31" s="413"/>
      <c r="H31" s="80">
        <f t="shared" si="3"/>
        <v>0.89899999999999991</v>
      </c>
    </row>
    <row r="32" spans="1:8">
      <c r="A32" s="159" t="s">
        <v>165</v>
      </c>
      <c r="B32" s="86" t="s">
        <v>174</v>
      </c>
      <c r="C32" s="74" t="s">
        <v>35</v>
      </c>
      <c r="D32" s="78">
        <v>21.07</v>
      </c>
      <c r="E32" s="76">
        <v>30</v>
      </c>
      <c r="F32" s="413">
        <v>1</v>
      </c>
      <c r="G32" s="413"/>
      <c r="H32" s="80">
        <f t="shared" si="3"/>
        <v>0.70233333333333337</v>
      </c>
    </row>
    <row r="33" spans="1:8" ht="45">
      <c r="A33" s="157" t="s">
        <v>172</v>
      </c>
      <c r="B33" s="85" t="s">
        <v>174</v>
      </c>
      <c r="C33" s="74" t="s">
        <v>35</v>
      </c>
      <c r="D33" s="78">
        <v>120.5</v>
      </c>
      <c r="E33" s="76">
        <v>30</v>
      </c>
      <c r="F33" s="413">
        <v>1</v>
      </c>
      <c r="G33" s="413"/>
      <c r="H33" s="146">
        <f t="shared" si="3"/>
        <v>4.0166666666666666</v>
      </c>
    </row>
    <row r="34" spans="1:8" ht="30">
      <c r="A34" s="161" t="s">
        <v>331</v>
      </c>
      <c r="B34" s="149" t="s">
        <v>174</v>
      </c>
      <c r="C34" s="150" t="s">
        <v>330</v>
      </c>
      <c r="D34" s="78">
        <v>239.53</v>
      </c>
      <c r="E34" s="76">
        <v>30</v>
      </c>
      <c r="F34" s="419">
        <v>1</v>
      </c>
      <c r="G34" s="419"/>
      <c r="H34" s="146">
        <f t="shared" si="3"/>
        <v>7.9843333333333337</v>
      </c>
    </row>
    <row r="35" spans="1:8">
      <c r="A35" s="160" t="s">
        <v>166</v>
      </c>
      <c r="B35" s="81" t="s">
        <v>174</v>
      </c>
      <c r="C35" s="74" t="s">
        <v>35</v>
      </c>
      <c r="D35" s="79">
        <v>29.2</v>
      </c>
      <c r="E35" s="76">
        <v>30</v>
      </c>
      <c r="F35" s="413">
        <v>1</v>
      </c>
      <c r="G35" s="413"/>
      <c r="H35" s="80">
        <f t="shared" si="3"/>
        <v>0.97333333333333327</v>
      </c>
    </row>
    <row r="36" spans="1:8">
      <c r="A36" s="162" t="s">
        <v>167</v>
      </c>
      <c r="B36" s="81" t="s">
        <v>174</v>
      </c>
      <c r="C36" s="74" t="s">
        <v>158</v>
      </c>
      <c r="D36" s="79">
        <v>52.6</v>
      </c>
      <c r="E36" s="76">
        <v>30</v>
      </c>
      <c r="F36" s="413">
        <v>1</v>
      </c>
      <c r="G36" s="413"/>
      <c r="H36" s="80">
        <f t="shared" si="3"/>
        <v>1.7533333333333334</v>
      </c>
    </row>
    <row r="37" spans="1:8">
      <c r="A37" s="415" t="s">
        <v>161</v>
      </c>
      <c r="B37" s="415"/>
      <c r="C37" s="415"/>
      <c r="D37" s="415"/>
      <c r="E37" s="415"/>
      <c r="F37" s="415"/>
      <c r="G37" s="415"/>
      <c r="H37" s="53">
        <f>SUM(H29:H36)</f>
        <v>18.102666666666668</v>
      </c>
    </row>
    <row r="38" spans="1:8">
      <c r="A38" s="418" t="s">
        <v>169</v>
      </c>
      <c r="B38" s="418"/>
      <c r="C38" s="418"/>
      <c r="D38" s="418"/>
      <c r="E38" s="418"/>
      <c r="F38" s="418"/>
      <c r="G38" s="418"/>
      <c r="H38" s="418"/>
    </row>
  </sheetData>
  <mergeCells count="46">
    <mergeCell ref="A38:H38"/>
    <mergeCell ref="F32:G32"/>
    <mergeCell ref="F33:G33"/>
    <mergeCell ref="F35:G35"/>
    <mergeCell ref="F36:G36"/>
    <mergeCell ref="A37:G37"/>
    <mergeCell ref="F34:G34"/>
    <mergeCell ref="F27:G28"/>
    <mergeCell ref="H27:H28"/>
    <mergeCell ref="F29:G29"/>
    <mergeCell ref="F30:G30"/>
    <mergeCell ref="F31:G31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
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O16" sqref="O16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434" t="s">
        <v>352</v>
      </c>
      <c r="B1" s="434"/>
      <c r="C1" s="434"/>
      <c r="D1" s="434"/>
      <c r="E1" s="434"/>
      <c r="F1" s="434"/>
      <c r="G1" s="434"/>
      <c r="H1" s="434"/>
      <c r="I1" s="434"/>
    </row>
    <row r="2" spans="1:9" ht="12.75">
      <c r="A2" s="435"/>
      <c r="B2" s="435"/>
      <c r="C2" s="435"/>
      <c r="D2" s="435"/>
      <c r="E2" s="435"/>
      <c r="F2" s="435"/>
      <c r="G2" s="435"/>
      <c r="H2" s="435"/>
      <c r="I2" s="435"/>
    </row>
    <row r="3" spans="1:9" ht="12.75">
      <c r="A3" s="443" t="s">
        <v>353</v>
      </c>
      <c r="B3" s="443"/>
      <c r="C3" s="443"/>
      <c r="D3" s="443"/>
      <c r="E3" s="443"/>
      <c r="F3" s="443"/>
      <c r="G3" s="443"/>
      <c r="H3" s="443"/>
      <c r="I3" s="443"/>
    </row>
    <row r="4" spans="1:9" ht="12.75">
      <c r="A4" s="435"/>
      <c r="B4" s="435"/>
      <c r="C4" s="435"/>
      <c r="D4" s="435"/>
      <c r="E4" s="435"/>
      <c r="F4" s="435"/>
      <c r="G4" s="435"/>
      <c r="H4" s="435"/>
      <c r="I4" s="435"/>
    </row>
    <row r="5" spans="1:9" ht="44.25" customHeight="1">
      <c r="A5" s="436" t="s">
        <v>269</v>
      </c>
      <c r="B5" s="436"/>
      <c r="C5" s="436"/>
      <c r="D5" s="436" t="s">
        <v>302</v>
      </c>
      <c r="E5" s="436"/>
      <c r="F5" s="436" t="s">
        <v>270</v>
      </c>
      <c r="G5" s="436"/>
      <c r="H5" s="436" t="s">
        <v>303</v>
      </c>
      <c r="I5" s="436"/>
    </row>
    <row r="6" spans="1:9" ht="34.5" customHeight="1">
      <c r="A6" s="134" t="s">
        <v>271</v>
      </c>
      <c r="B6" s="449" t="s">
        <v>273</v>
      </c>
      <c r="C6" s="450"/>
      <c r="D6" s="429">
        <f>'AL - DIURNO DESARMADO 12x36'!G177</f>
        <v>11700.522333333332</v>
      </c>
      <c r="E6" s="430"/>
      <c r="F6" s="420">
        <f>'AL - DIURNO DESARMADO 12x36'!F16</f>
        <v>2</v>
      </c>
      <c r="G6" s="421"/>
      <c r="H6" s="429">
        <f>D6*F6</f>
        <v>23401.044666666665</v>
      </c>
      <c r="I6" s="430"/>
    </row>
    <row r="7" spans="1:9" ht="36" customHeight="1">
      <c r="A7" s="134" t="s">
        <v>272</v>
      </c>
      <c r="B7" s="449" t="s">
        <v>321</v>
      </c>
      <c r="C7" s="450"/>
      <c r="D7" s="429">
        <f>'AL - NOTURNO DESARMADO 12x36'!G179</f>
        <v>13386.863333333333</v>
      </c>
      <c r="E7" s="430"/>
      <c r="F7" s="420">
        <f>'AL - NOTURNO DESARMADO 12x36'!F16</f>
        <v>5</v>
      </c>
      <c r="G7" s="421"/>
      <c r="H7" s="429">
        <f>D7*F7</f>
        <v>66934.316666666666</v>
      </c>
      <c r="I7" s="430"/>
    </row>
    <row r="8" spans="1:9" ht="12.75">
      <c r="A8" s="433" t="s">
        <v>357</v>
      </c>
      <c r="B8" s="433"/>
      <c r="C8" s="433"/>
      <c r="D8" s="433"/>
      <c r="E8" s="433"/>
      <c r="F8" s="433"/>
      <c r="G8" s="433"/>
      <c r="H8" s="437">
        <f>SUM(H6:H7)</f>
        <v>90335.361333333334</v>
      </c>
      <c r="I8" s="437"/>
    </row>
    <row r="9" spans="1:9" ht="15" customHeight="1">
      <c r="A9" s="444"/>
      <c r="B9" s="444"/>
      <c r="C9" s="444"/>
      <c r="D9" s="444"/>
      <c r="E9" s="444"/>
      <c r="F9" s="444"/>
      <c r="G9" s="444"/>
      <c r="H9" s="444"/>
      <c r="I9" s="445"/>
    </row>
    <row r="10" spans="1:9" ht="19.5" customHeight="1">
      <c r="A10" s="438" t="s">
        <v>354</v>
      </c>
      <c r="B10" s="438"/>
      <c r="C10" s="438"/>
      <c r="D10" s="438"/>
      <c r="E10" s="438"/>
      <c r="F10" s="438"/>
      <c r="G10" s="438"/>
      <c r="H10" s="438"/>
      <c r="I10" s="438"/>
    </row>
    <row r="11" spans="1:9" ht="19.5" customHeight="1">
      <c r="A11" s="433" t="s">
        <v>117</v>
      </c>
      <c r="B11" s="433"/>
      <c r="C11" s="433"/>
      <c r="D11" s="433"/>
      <c r="E11" s="433"/>
      <c r="F11" s="433"/>
      <c r="G11" s="433"/>
      <c r="H11" s="433"/>
      <c r="I11" s="135" t="s">
        <v>18</v>
      </c>
    </row>
    <row r="12" spans="1:9" ht="19.5" customHeight="1">
      <c r="A12" s="431" t="s">
        <v>8</v>
      </c>
      <c r="B12" s="431" t="s">
        <v>279</v>
      </c>
      <c r="C12" s="431"/>
      <c r="D12" s="431"/>
      <c r="E12" s="451" t="s">
        <v>280</v>
      </c>
      <c r="F12" s="451"/>
      <c r="G12" s="451"/>
      <c r="H12" s="451"/>
      <c r="I12" s="136">
        <f>H6</f>
        <v>23401.044666666665</v>
      </c>
    </row>
    <row r="13" spans="1:9" ht="19.5" customHeight="1">
      <c r="A13" s="431"/>
      <c r="B13" s="431"/>
      <c r="C13" s="431"/>
      <c r="D13" s="431"/>
      <c r="E13" s="451" t="s">
        <v>332</v>
      </c>
      <c r="F13" s="451"/>
      <c r="G13" s="451"/>
      <c r="H13" s="451"/>
      <c r="I13" s="136">
        <f>H7</f>
        <v>66934.316666666666</v>
      </c>
    </row>
    <row r="14" spans="1:9" ht="20.25" customHeight="1">
      <c r="A14" s="254" t="s">
        <v>10</v>
      </c>
      <c r="B14" s="432" t="s">
        <v>281</v>
      </c>
      <c r="C14" s="432"/>
      <c r="D14" s="432"/>
      <c r="E14" s="432"/>
      <c r="F14" s="432"/>
      <c r="G14" s="432"/>
      <c r="H14" s="432"/>
      <c r="I14" s="137">
        <f>SUM(I12:I13)</f>
        <v>90335.361333333334</v>
      </c>
    </row>
    <row r="15" spans="1:9" ht="20.25" customHeight="1">
      <c r="A15" s="254" t="s">
        <v>12</v>
      </c>
      <c r="B15" s="448" t="s">
        <v>282</v>
      </c>
      <c r="C15" s="448"/>
      <c r="D15" s="448"/>
      <c r="E15" s="448"/>
      <c r="F15" s="448"/>
      <c r="G15" s="448"/>
      <c r="H15" s="448"/>
      <c r="I15" s="138">
        <f>'AL - DIURNO DESARMADO 12x36'!G13</f>
        <v>30</v>
      </c>
    </row>
    <row r="16" spans="1:9" ht="30" customHeight="1">
      <c r="A16" s="431" t="s">
        <v>13</v>
      </c>
      <c r="B16" s="446" t="s">
        <v>351</v>
      </c>
      <c r="C16" s="433"/>
      <c r="D16" s="433"/>
      <c r="E16" s="447" t="str">
        <f>'AL - DIURNO DESARMADO 12x36'!A16</f>
        <v>Vigilância Desarmada Diurna - Jornada 12 x 36 de segunda-feira a domingo</v>
      </c>
      <c r="F16" s="447"/>
      <c r="G16" s="447"/>
      <c r="H16" s="447"/>
      <c r="I16" s="255">
        <f>D6*I15</f>
        <v>351015.67</v>
      </c>
    </row>
    <row r="17" spans="1:9" ht="31.5" customHeight="1">
      <c r="A17" s="431"/>
      <c r="B17" s="433"/>
      <c r="C17" s="433"/>
      <c r="D17" s="433"/>
      <c r="E17" s="447" t="str">
        <f>'AL - NOTURNO DESARMADO 12x36'!A16</f>
        <v>Vigilância Desarmada Noturna - Jornada 12 x 36 de segunda-feira a domingo</v>
      </c>
      <c r="F17" s="447"/>
      <c r="G17" s="447"/>
      <c r="H17" s="447"/>
      <c r="I17" s="255">
        <f>D7*I15</f>
        <v>401605.89999999997</v>
      </c>
    </row>
    <row r="18" spans="1:9" ht="31.5" customHeight="1">
      <c r="A18" s="431" t="s">
        <v>22</v>
      </c>
      <c r="B18" s="439" t="s">
        <v>355</v>
      </c>
      <c r="C18" s="440"/>
      <c r="D18" s="440"/>
      <c r="E18" s="441" t="str">
        <f>'AL - DIURNO DESARMADO 12x36'!A16</f>
        <v>Vigilância Desarmada Diurna - Jornada 12 x 36 de segunda-feira a domingo</v>
      </c>
      <c r="F18" s="441"/>
      <c r="G18" s="441"/>
      <c r="H18" s="441"/>
      <c r="I18" s="136">
        <f>I16*F6</f>
        <v>702031.34</v>
      </c>
    </row>
    <row r="19" spans="1:9" ht="31.5" customHeight="1">
      <c r="A19" s="431"/>
      <c r="B19" s="440"/>
      <c r="C19" s="440"/>
      <c r="D19" s="440"/>
      <c r="E19" s="441" t="str">
        <f>'AL - NOTURNO DESARMADO 12x36'!A16</f>
        <v>Vigilância Desarmada Noturna - Jornada 12 x 36 de segunda-feira a domingo</v>
      </c>
      <c r="F19" s="441"/>
      <c r="G19" s="441"/>
      <c r="H19" s="441"/>
      <c r="I19" s="136">
        <f>I17*F7</f>
        <v>2008029.4999999998</v>
      </c>
    </row>
    <row r="20" spans="1:9" ht="39" customHeight="1">
      <c r="A20" s="254" t="s">
        <v>23</v>
      </c>
      <c r="B20" s="442" t="s">
        <v>356</v>
      </c>
      <c r="C20" s="442"/>
      <c r="D20" s="442"/>
      <c r="E20" s="442"/>
      <c r="F20" s="442"/>
      <c r="G20" s="442"/>
      <c r="H20" s="442"/>
      <c r="I20" s="139">
        <f>SUM(I18:I19)</f>
        <v>2710060.84</v>
      </c>
    </row>
    <row r="21" spans="1:9" ht="30" customHeight="1">
      <c r="A21" s="140"/>
      <c r="B21" s="140"/>
      <c r="C21" s="140"/>
      <c r="D21" s="141"/>
      <c r="E21" s="141"/>
      <c r="F21" s="142"/>
      <c r="G21" s="142"/>
      <c r="H21" s="141"/>
      <c r="I21" s="141"/>
    </row>
    <row r="22" spans="1:9" ht="12.75">
      <c r="A22" s="428" t="s">
        <v>59</v>
      </c>
      <c r="B22" s="428"/>
      <c r="C22" s="428"/>
      <c r="D22" s="428"/>
      <c r="E22" s="428"/>
      <c r="F22" s="428"/>
      <c r="G22" s="428"/>
      <c r="H22" s="428"/>
      <c r="I22" s="428"/>
    </row>
    <row r="23" spans="1:9" ht="12.75">
      <c r="A23" s="143"/>
      <c r="B23" s="143"/>
      <c r="C23" s="143"/>
      <c r="D23" s="143"/>
      <c r="E23" s="143"/>
      <c r="F23" s="143"/>
      <c r="G23" s="143"/>
      <c r="H23" s="143"/>
      <c r="I23" s="143"/>
    </row>
    <row r="24" spans="1:9" ht="12.75">
      <c r="A24" s="425" t="s">
        <v>283</v>
      </c>
      <c r="B24" s="425"/>
      <c r="C24" s="425"/>
      <c r="D24" s="425"/>
      <c r="E24" s="425"/>
      <c r="F24" s="425"/>
      <c r="G24" s="425"/>
      <c r="H24" s="425"/>
      <c r="I24" s="425"/>
    </row>
    <row r="25" spans="1:9" ht="12.75">
      <c r="A25" s="143"/>
      <c r="B25" s="143"/>
      <c r="C25" s="143"/>
      <c r="D25" s="143"/>
      <c r="E25" s="143"/>
      <c r="F25" s="143"/>
      <c r="G25" s="143"/>
      <c r="H25" s="143"/>
      <c r="I25" s="143"/>
    </row>
    <row r="26" spans="1:9" ht="32.25" customHeight="1">
      <c r="A26" s="423" t="s">
        <v>60</v>
      </c>
      <c r="B26" s="423"/>
      <c r="C26" s="423"/>
      <c r="D26" s="423"/>
      <c r="E26" s="423"/>
      <c r="F26" s="423"/>
      <c r="G26" s="423"/>
      <c r="H26" s="423"/>
      <c r="I26" s="423"/>
    </row>
    <row r="27" spans="1:9" ht="12.75">
      <c r="A27" s="143"/>
      <c r="B27" s="143"/>
      <c r="C27" s="143"/>
      <c r="D27" s="143"/>
      <c r="E27" s="143"/>
      <c r="F27" s="143"/>
      <c r="G27" s="143"/>
      <c r="H27" s="143"/>
      <c r="I27" s="143"/>
    </row>
    <row r="28" spans="1:9" ht="17.25" customHeight="1">
      <c r="A28" s="424" t="s">
        <v>61</v>
      </c>
      <c r="B28" s="424"/>
      <c r="C28" s="424"/>
      <c r="D28" s="424"/>
      <c r="E28" s="424"/>
      <c r="F28" s="424"/>
      <c r="G28" s="424"/>
      <c r="H28" s="424"/>
      <c r="I28" s="424"/>
    </row>
    <row r="29" spans="1:9" ht="12.75">
      <c r="A29" s="143"/>
      <c r="B29" s="143"/>
      <c r="C29" s="143"/>
      <c r="D29" s="143"/>
      <c r="E29" s="143"/>
      <c r="F29" s="143"/>
      <c r="G29" s="143"/>
      <c r="H29" s="143"/>
      <c r="I29" s="143"/>
    </row>
    <row r="30" spans="1:9" ht="27.75" customHeight="1">
      <c r="A30" s="424" t="s">
        <v>62</v>
      </c>
      <c r="B30" s="424"/>
      <c r="C30" s="424"/>
      <c r="D30" s="424"/>
      <c r="E30" s="424"/>
      <c r="F30" s="424"/>
      <c r="G30" s="424"/>
      <c r="H30" s="424"/>
      <c r="I30" s="424"/>
    </row>
    <row r="31" spans="1:9" ht="12.75">
      <c r="A31" s="143"/>
      <c r="B31" s="143"/>
      <c r="C31" s="143"/>
      <c r="D31" s="143"/>
      <c r="E31" s="143"/>
      <c r="F31" s="143"/>
      <c r="G31" s="143"/>
      <c r="H31" s="143"/>
      <c r="I31" s="143"/>
    </row>
    <row r="32" spans="1:9" ht="16.5" customHeight="1">
      <c r="A32" s="425" t="s">
        <v>63</v>
      </c>
      <c r="B32" s="425"/>
      <c r="C32" s="425"/>
      <c r="D32" s="425"/>
      <c r="E32" s="425"/>
      <c r="F32" s="425"/>
      <c r="G32" s="425"/>
      <c r="H32" s="425"/>
      <c r="I32" s="425"/>
    </row>
    <row r="33" spans="1:9" ht="12.75">
      <c r="A33" s="143"/>
      <c r="B33" s="143"/>
      <c r="C33" s="143"/>
      <c r="D33" s="143"/>
      <c r="E33" s="143"/>
      <c r="F33" s="143"/>
      <c r="G33" s="143"/>
      <c r="H33" s="143"/>
      <c r="I33" s="143"/>
    </row>
    <row r="34" spans="1:9" ht="12.75">
      <c r="A34" s="143" t="s">
        <v>64</v>
      </c>
      <c r="B34" s="143"/>
      <c r="C34" s="143"/>
      <c r="D34" s="143"/>
      <c r="E34" s="143"/>
      <c r="F34" s="143"/>
      <c r="G34" s="143"/>
      <c r="H34" s="143"/>
      <c r="I34" s="143"/>
    </row>
    <row r="35" spans="1:9" ht="12.75">
      <c r="A35" s="143"/>
      <c r="B35" s="143"/>
      <c r="C35" s="143"/>
      <c r="D35" s="143"/>
      <c r="E35" s="143"/>
      <c r="F35" s="143"/>
      <c r="G35" s="143"/>
      <c r="H35" s="143"/>
      <c r="I35" s="143"/>
    </row>
    <row r="36" spans="1:9" ht="12.75">
      <c r="A36" s="426" t="s">
        <v>284</v>
      </c>
      <c r="B36" s="426"/>
      <c r="C36" s="427"/>
      <c r="D36" s="427"/>
      <c r="E36" s="427"/>
      <c r="F36" s="427"/>
      <c r="G36" s="427"/>
      <c r="H36" s="427"/>
      <c r="I36" s="427"/>
    </row>
    <row r="37" spans="1:9">
      <c r="A37" s="2"/>
      <c r="B37" s="2"/>
      <c r="C37" s="2"/>
      <c r="D37" s="2"/>
      <c r="E37" s="2"/>
      <c r="F37" s="2"/>
    </row>
    <row r="39" spans="1:9">
      <c r="A39" s="422" t="s">
        <v>65</v>
      </c>
      <c r="B39" s="422"/>
      <c r="C39" s="422"/>
      <c r="D39" s="422"/>
      <c r="E39" s="422"/>
      <c r="F39" s="422"/>
    </row>
    <row r="40" spans="1:9">
      <c r="A40" s="422"/>
      <c r="B40" s="422"/>
      <c r="C40" s="422"/>
      <c r="D40" s="422"/>
      <c r="E40" s="422"/>
      <c r="F40" s="422"/>
    </row>
    <row r="41" spans="1:9">
      <c r="A41" s="422"/>
      <c r="B41" s="422"/>
      <c r="C41" s="422"/>
      <c r="D41" s="422"/>
      <c r="E41" s="422"/>
      <c r="F41" s="422"/>
    </row>
    <row r="42" spans="1:9">
      <c r="A42" s="422"/>
      <c r="B42" s="422"/>
      <c r="C42" s="422"/>
      <c r="D42" s="422"/>
      <c r="E42" s="422"/>
      <c r="F42" s="422"/>
    </row>
    <row r="43" spans="1:9">
      <c r="A43" s="422"/>
      <c r="B43" s="422"/>
      <c r="C43" s="422"/>
      <c r="D43" s="422"/>
      <c r="E43" s="422"/>
      <c r="F43" s="422"/>
    </row>
    <row r="44" spans="1:9">
      <c r="A44" s="422"/>
      <c r="B44" s="422"/>
      <c r="C44" s="422"/>
      <c r="D44" s="422"/>
      <c r="E44" s="422"/>
      <c r="F44" s="422"/>
    </row>
  </sheetData>
  <mergeCells count="46">
    <mergeCell ref="D6:E6"/>
    <mergeCell ref="B20:H20"/>
    <mergeCell ref="A3:I3"/>
    <mergeCell ref="A4:I4"/>
    <mergeCell ref="A9:I9"/>
    <mergeCell ref="A16:A17"/>
    <mergeCell ref="B16:D17"/>
    <mergeCell ref="E16:H16"/>
    <mergeCell ref="E17:H17"/>
    <mergeCell ref="D7:E7"/>
    <mergeCell ref="F7:G7"/>
    <mergeCell ref="B15:H15"/>
    <mergeCell ref="B6:C6"/>
    <mergeCell ref="B7:C7"/>
    <mergeCell ref="E12:H12"/>
    <mergeCell ref="E13:H13"/>
    <mergeCell ref="B12:D13"/>
    <mergeCell ref="H8:I8"/>
    <mergeCell ref="A10:I10"/>
    <mergeCell ref="A11:H11"/>
    <mergeCell ref="A18:A19"/>
    <mergeCell ref="B18:D19"/>
    <mergeCell ref="E18:H18"/>
    <mergeCell ref="E19:H19"/>
    <mergeCell ref="A1:I1"/>
    <mergeCell ref="A2:I2"/>
    <mergeCell ref="A5:C5"/>
    <mergeCell ref="D5:E5"/>
    <mergeCell ref="F5:G5"/>
    <mergeCell ref="H5:I5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A22:I22"/>
    <mergeCell ref="A24:I24"/>
    <mergeCell ref="H6:I6"/>
    <mergeCell ref="A12:A13"/>
    <mergeCell ref="B14:H14"/>
    <mergeCell ref="H7:I7"/>
    <mergeCell ref="A8:G8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
&amp;F&amp;R&amp;N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zoomScaleNormal="100" workbookViewId="0">
      <selection activeCell="P107" sqref="P107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467" t="s">
        <v>205</v>
      </c>
      <c r="B1" s="467"/>
      <c r="C1" s="467"/>
      <c r="D1" s="467"/>
      <c r="E1" s="467"/>
      <c r="F1" s="467"/>
      <c r="G1" s="467"/>
      <c r="H1" s="467"/>
      <c r="I1" s="467"/>
      <c r="J1" s="467"/>
    </row>
    <row r="2" spans="1:10">
      <c r="A2" s="468" t="s">
        <v>336</v>
      </c>
      <c r="B2" s="468"/>
      <c r="C2" s="468"/>
      <c r="D2" s="468"/>
      <c r="E2" s="468"/>
      <c r="F2" s="468"/>
      <c r="G2" s="468"/>
      <c r="H2" s="468"/>
      <c r="I2" s="468"/>
      <c r="J2" s="468"/>
    </row>
    <row r="3" spans="1:10">
      <c r="A3" s="468" t="s">
        <v>337</v>
      </c>
      <c r="B3" s="468"/>
      <c r="C3" s="468"/>
      <c r="D3" s="468"/>
      <c r="E3" s="468"/>
      <c r="F3" s="468"/>
      <c r="G3" s="468"/>
      <c r="H3" s="468"/>
      <c r="I3" s="468"/>
      <c r="J3" s="468"/>
    </row>
    <row r="4" spans="1:10">
      <c r="A4" s="468" t="s">
        <v>338</v>
      </c>
      <c r="B4" s="468"/>
      <c r="C4" s="468"/>
      <c r="D4" s="468"/>
      <c r="E4" s="468"/>
      <c r="F4" s="468"/>
      <c r="G4" s="468"/>
      <c r="H4" s="468"/>
      <c r="I4" s="468"/>
      <c r="J4" s="468"/>
    </row>
    <row r="5" spans="1:10">
      <c r="A5" s="468" t="s">
        <v>339</v>
      </c>
      <c r="B5" s="468"/>
      <c r="C5" s="468"/>
      <c r="D5" s="468"/>
      <c r="E5" s="468"/>
      <c r="F5" s="468"/>
      <c r="G5" s="468"/>
      <c r="H5" s="468"/>
      <c r="I5" s="468"/>
      <c r="J5" s="468"/>
    </row>
    <row r="6" spans="1:10">
      <c r="A6" s="468" t="s">
        <v>206</v>
      </c>
      <c r="B6" s="468"/>
      <c r="C6" s="468"/>
      <c r="D6" s="468"/>
      <c r="E6" s="468"/>
      <c r="F6" s="468"/>
      <c r="G6" s="468"/>
      <c r="H6" s="468"/>
      <c r="I6" s="468"/>
      <c r="J6" s="468"/>
    </row>
    <row r="7" spans="1:10">
      <c r="A7" s="469" t="s">
        <v>345</v>
      </c>
      <c r="B7" s="470"/>
      <c r="C7" s="470"/>
      <c r="D7" s="470"/>
      <c r="E7" s="470"/>
      <c r="F7" s="470"/>
      <c r="G7" s="470"/>
      <c r="H7" s="470"/>
      <c r="I7" s="470"/>
      <c r="J7" s="471"/>
    </row>
    <row r="8" spans="1:10">
      <c r="A8" s="468" t="s">
        <v>340</v>
      </c>
      <c r="B8" s="468"/>
      <c r="C8" s="468"/>
      <c r="D8" s="468"/>
      <c r="E8" s="468"/>
      <c r="F8" s="468"/>
      <c r="G8" s="468"/>
      <c r="H8" s="468"/>
      <c r="I8" s="468"/>
      <c r="J8" s="468"/>
    </row>
    <row r="9" spans="1:10">
      <c r="A9" s="468" t="s">
        <v>342</v>
      </c>
      <c r="B9" s="468"/>
      <c r="C9" s="468"/>
      <c r="D9" s="468"/>
      <c r="E9" s="468"/>
      <c r="F9" s="468"/>
      <c r="G9" s="468"/>
      <c r="H9" s="468"/>
      <c r="I9" s="468"/>
      <c r="J9" s="468"/>
    </row>
    <row r="10" spans="1:10">
      <c r="A10" s="469" t="s">
        <v>341</v>
      </c>
      <c r="B10" s="470"/>
      <c r="C10" s="470"/>
      <c r="D10" s="470"/>
      <c r="E10" s="470"/>
      <c r="F10" s="470"/>
      <c r="G10" s="470"/>
      <c r="H10" s="470"/>
      <c r="I10" s="470"/>
      <c r="J10" s="471"/>
    </row>
    <row r="11" spans="1:10">
      <c r="A11" s="468" t="s">
        <v>343</v>
      </c>
      <c r="B11" s="468"/>
      <c r="C11" s="468"/>
      <c r="D11" s="468"/>
      <c r="E11" s="468"/>
      <c r="F11" s="468"/>
      <c r="G11" s="468"/>
      <c r="H11" s="468"/>
      <c r="I11" s="468"/>
      <c r="J11" s="468"/>
    </row>
    <row r="12" spans="1:10">
      <c r="A12" s="163"/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0">
      <c r="A13" s="472" t="s">
        <v>256</v>
      </c>
      <c r="B13" s="472"/>
      <c r="C13" s="472"/>
      <c r="D13" s="472"/>
      <c r="E13" s="472"/>
      <c r="F13" s="472"/>
      <c r="G13" s="472"/>
      <c r="H13" s="472"/>
      <c r="I13" s="472"/>
      <c r="J13" s="472"/>
    </row>
    <row r="14" spans="1:10">
      <c r="A14" s="453">
        <v>1</v>
      </c>
      <c r="B14" s="473" t="s">
        <v>364</v>
      </c>
      <c r="C14" s="454" t="s">
        <v>325</v>
      </c>
      <c r="D14" s="454"/>
      <c r="E14" s="454"/>
      <c r="F14" s="454"/>
      <c r="G14" s="454"/>
      <c r="H14" s="454"/>
      <c r="I14" s="454"/>
      <c r="J14" s="454"/>
    </row>
    <row r="15" spans="1:10">
      <c r="A15" s="453"/>
      <c r="B15" s="473"/>
      <c r="C15" s="454"/>
      <c r="D15" s="454"/>
      <c r="E15" s="454"/>
      <c r="F15" s="454"/>
      <c r="G15" s="454"/>
      <c r="H15" s="454"/>
      <c r="I15" s="454"/>
      <c r="J15" s="454"/>
    </row>
    <row r="16" spans="1:10">
      <c r="A16" s="474"/>
      <c r="B16" s="474"/>
      <c r="C16" s="474"/>
      <c r="D16" s="474"/>
      <c r="E16" s="474"/>
      <c r="F16" s="474"/>
      <c r="G16" s="474"/>
      <c r="H16" s="474"/>
      <c r="I16" s="474"/>
      <c r="J16" s="474"/>
    </row>
    <row r="17" spans="1:10">
      <c r="A17" s="456" t="s">
        <v>266</v>
      </c>
      <c r="B17" s="456"/>
      <c r="C17" s="456"/>
      <c r="D17" s="456"/>
      <c r="E17" s="456"/>
      <c r="F17" s="456"/>
      <c r="G17" s="456"/>
      <c r="H17" s="456"/>
      <c r="I17" s="456"/>
      <c r="J17" s="456"/>
    </row>
    <row r="18" spans="1:10" ht="93" customHeight="1">
      <c r="A18" s="145">
        <v>1</v>
      </c>
      <c r="B18" s="145" t="s">
        <v>19</v>
      </c>
      <c r="C18" s="461" t="s">
        <v>263</v>
      </c>
      <c r="D18" s="461"/>
      <c r="E18" s="461"/>
      <c r="F18" s="461"/>
      <c r="G18" s="461"/>
      <c r="H18" s="461"/>
      <c r="I18" s="461"/>
      <c r="J18" s="461"/>
    </row>
    <row r="19" spans="1:10">
      <c r="A19" s="453">
        <v>2</v>
      </c>
      <c r="B19" s="465" t="s">
        <v>207</v>
      </c>
      <c r="C19" s="461" t="s">
        <v>259</v>
      </c>
      <c r="D19" s="461"/>
      <c r="E19" s="461"/>
      <c r="F19" s="461"/>
      <c r="G19" s="461"/>
      <c r="H19" s="461"/>
      <c r="I19" s="461"/>
      <c r="J19" s="461"/>
    </row>
    <row r="20" spans="1:10">
      <c r="A20" s="453"/>
      <c r="B20" s="465"/>
      <c r="C20" s="461"/>
      <c r="D20" s="461"/>
      <c r="E20" s="461"/>
      <c r="F20" s="461"/>
      <c r="G20" s="461"/>
      <c r="H20" s="461"/>
      <c r="I20" s="461"/>
      <c r="J20" s="461"/>
    </row>
    <row r="21" spans="1:10">
      <c r="A21" s="453"/>
      <c r="B21" s="465"/>
      <c r="C21" s="461"/>
      <c r="D21" s="461"/>
      <c r="E21" s="461"/>
      <c r="F21" s="461"/>
      <c r="G21" s="461"/>
      <c r="H21" s="461"/>
      <c r="I21" s="461"/>
      <c r="J21" s="461"/>
    </row>
    <row r="22" spans="1:10">
      <c r="A22" s="453"/>
      <c r="B22" s="465"/>
      <c r="C22" s="461"/>
      <c r="D22" s="461"/>
      <c r="E22" s="461"/>
      <c r="F22" s="461"/>
      <c r="G22" s="461"/>
      <c r="H22" s="461"/>
      <c r="I22" s="461"/>
      <c r="J22" s="461"/>
    </row>
    <row r="23" spans="1:10">
      <c r="A23" s="465">
        <v>3</v>
      </c>
      <c r="B23" s="453" t="s">
        <v>208</v>
      </c>
      <c r="C23" s="466" t="s">
        <v>261</v>
      </c>
      <c r="D23" s="466"/>
      <c r="E23" s="466"/>
      <c r="F23" s="466"/>
      <c r="G23" s="466"/>
      <c r="H23" s="466"/>
      <c r="I23" s="466"/>
      <c r="J23" s="466"/>
    </row>
    <row r="24" spans="1:10">
      <c r="A24" s="465"/>
      <c r="B24" s="453"/>
      <c r="C24" s="466"/>
      <c r="D24" s="466"/>
      <c r="E24" s="466"/>
      <c r="F24" s="466"/>
      <c r="G24" s="466"/>
      <c r="H24" s="466"/>
      <c r="I24" s="466"/>
      <c r="J24" s="466"/>
    </row>
    <row r="25" spans="1:10" ht="3" customHeight="1">
      <c r="A25" s="465"/>
      <c r="B25" s="453"/>
      <c r="C25" s="466"/>
      <c r="D25" s="466"/>
      <c r="E25" s="466"/>
      <c r="F25" s="466"/>
      <c r="G25" s="466"/>
      <c r="H25" s="466"/>
      <c r="I25" s="466"/>
      <c r="J25" s="466"/>
    </row>
    <row r="26" spans="1:10" hidden="1">
      <c r="A26" s="465"/>
      <c r="B26" s="453"/>
      <c r="C26" s="466"/>
      <c r="D26" s="466"/>
      <c r="E26" s="466"/>
      <c r="F26" s="466"/>
      <c r="G26" s="466"/>
      <c r="H26" s="466"/>
      <c r="I26" s="466"/>
      <c r="J26" s="466"/>
    </row>
    <row r="27" spans="1:10">
      <c r="A27" s="464">
        <v>4</v>
      </c>
      <c r="B27" s="458" t="s">
        <v>209</v>
      </c>
      <c r="C27" s="466" t="s">
        <v>264</v>
      </c>
      <c r="D27" s="466"/>
      <c r="E27" s="466"/>
      <c r="F27" s="466"/>
      <c r="G27" s="466"/>
      <c r="H27" s="466"/>
      <c r="I27" s="466"/>
      <c r="J27" s="466"/>
    </row>
    <row r="28" spans="1:10">
      <c r="A28" s="464"/>
      <c r="B28" s="458"/>
      <c r="C28" s="466"/>
      <c r="D28" s="466"/>
      <c r="E28" s="466"/>
      <c r="F28" s="466"/>
      <c r="G28" s="466"/>
      <c r="H28" s="466"/>
      <c r="I28" s="466"/>
      <c r="J28" s="466"/>
    </row>
    <row r="29" spans="1:10">
      <c r="A29" s="464"/>
      <c r="B29" s="458"/>
      <c r="C29" s="466"/>
      <c r="D29" s="466"/>
      <c r="E29" s="466"/>
      <c r="F29" s="466"/>
      <c r="G29" s="466"/>
      <c r="H29" s="466"/>
      <c r="I29" s="466"/>
      <c r="J29" s="466"/>
    </row>
    <row r="30" spans="1:10" ht="12.75" customHeight="1">
      <c r="A30" s="464"/>
      <c r="B30" s="458"/>
      <c r="C30" s="466"/>
      <c r="D30" s="466"/>
      <c r="E30" s="466"/>
      <c r="F30" s="466"/>
      <c r="G30" s="466"/>
      <c r="H30" s="466"/>
      <c r="I30" s="466"/>
      <c r="J30" s="466"/>
    </row>
    <row r="31" spans="1:10" hidden="1">
      <c r="A31" s="464"/>
      <c r="B31" s="458"/>
      <c r="C31" s="466"/>
      <c r="D31" s="466"/>
      <c r="E31" s="466"/>
      <c r="F31" s="466"/>
      <c r="G31" s="466"/>
      <c r="H31" s="466"/>
      <c r="I31" s="466"/>
      <c r="J31" s="466"/>
    </row>
    <row r="32" spans="1:10">
      <c r="A32" s="464">
        <v>5</v>
      </c>
      <c r="B32" s="458" t="s">
        <v>210</v>
      </c>
      <c r="C32" s="454" t="s">
        <v>326</v>
      </c>
      <c r="D32" s="454"/>
      <c r="E32" s="454"/>
      <c r="F32" s="454"/>
      <c r="G32" s="454"/>
      <c r="H32" s="454"/>
      <c r="I32" s="454"/>
      <c r="J32" s="454"/>
    </row>
    <row r="33" spans="1:10">
      <c r="A33" s="464"/>
      <c r="B33" s="458"/>
      <c r="C33" s="454"/>
      <c r="D33" s="454"/>
      <c r="E33" s="454"/>
      <c r="F33" s="454"/>
      <c r="G33" s="454"/>
      <c r="H33" s="454"/>
      <c r="I33" s="454"/>
      <c r="J33" s="454"/>
    </row>
    <row r="34" spans="1:10" ht="39.75" customHeight="1">
      <c r="A34" s="464"/>
      <c r="B34" s="458"/>
      <c r="C34" s="454"/>
      <c r="D34" s="454"/>
      <c r="E34" s="454"/>
      <c r="F34" s="454"/>
      <c r="G34" s="454"/>
      <c r="H34" s="454"/>
      <c r="I34" s="454"/>
      <c r="J34" s="454"/>
    </row>
    <row r="35" spans="1:10">
      <c r="A35" s="465">
        <v>6</v>
      </c>
      <c r="B35" s="453" t="s">
        <v>211</v>
      </c>
      <c r="C35" s="461" t="s">
        <v>327</v>
      </c>
      <c r="D35" s="461"/>
      <c r="E35" s="461"/>
      <c r="F35" s="461"/>
      <c r="G35" s="461"/>
      <c r="H35" s="461"/>
      <c r="I35" s="461"/>
      <c r="J35" s="461"/>
    </row>
    <row r="36" spans="1:10">
      <c r="A36" s="465"/>
      <c r="B36" s="453"/>
      <c r="C36" s="461"/>
      <c r="D36" s="461"/>
      <c r="E36" s="461"/>
      <c r="F36" s="461"/>
      <c r="G36" s="461"/>
      <c r="H36" s="461"/>
      <c r="I36" s="461"/>
      <c r="J36" s="461"/>
    </row>
    <row r="37" spans="1:10">
      <c r="A37" s="465"/>
      <c r="B37" s="453"/>
      <c r="C37" s="461"/>
      <c r="D37" s="461"/>
      <c r="E37" s="461"/>
      <c r="F37" s="461"/>
      <c r="G37" s="461"/>
      <c r="H37" s="461"/>
      <c r="I37" s="461"/>
      <c r="J37" s="461"/>
    </row>
    <row r="38" spans="1:10" ht="45" customHeight="1">
      <c r="A38" s="465"/>
      <c r="B38" s="453"/>
      <c r="C38" s="461"/>
      <c r="D38" s="461"/>
      <c r="E38" s="461"/>
      <c r="F38" s="461"/>
      <c r="G38" s="461"/>
      <c r="H38" s="461"/>
      <c r="I38" s="461"/>
      <c r="J38" s="461"/>
    </row>
    <row r="39" spans="1:10">
      <c r="A39" s="464">
        <v>7</v>
      </c>
      <c r="B39" s="458" t="s">
        <v>21</v>
      </c>
      <c r="C39" s="454" t="s">
        <v>257</v>
      </c>
      <c r="D39" s="454"/>
      <c r="E39" s="454"/>
      <c r="F39" s="454"/>
      <c r="G39" s="454"/>
      <c r="H39" s="454"/>
      <c r="I39" s="454"/>
      <c r="J39" s="454"/>
    </row>
    <row r="40" spans="1:10">
      <c r="A40" s="464"/>
      <c r="B40" s="458"/>
      <c r="C40" s="454"/>
      <c r="D40" s="454"/>
      <c r="E40" s="454"/>
      <c r="F40" s="454"/>
      <c r="G40" s="454"/>
      <c r="H40" s="454"/>
      <c r="I40" s="454"/>
      <c r="J40" s="454"/>
    </row>
    <row r="41" spans="1:10">
      <c r="A41" s="464"/>
      <c r="B41" s="458"/>
      <c r="C41" s="454"/>
      <c r="D41" s="454"/>
      <c r="E41" s="454"/>
      <c r="F41" s="454"/>
      <c r="G41" s="454"/>
      <c r="H41" s="454"/>
      <c r="I41" s="454"/>
      <c r="J41" s="454"/>
    </row>
    <row r="42" spans="1:10">
      <c r="A42" s="464"/>
      <c r="B42" s="458"/>
      <c r="C42" s="454"/>
      <c r="D42" s="454"/>
      <c r="E42" s="454"/>
      <c r="F42" s="454"/>
      <c r="G42" s="454"/>
      <c r="H42" s="454"/>
      <c r="I42" s="454"/>
      <c r="J42" s="454"/>
    </row>
    <row r="43" spans="1:10">
      <c r="A43" s="464"/>
      <c r="B43" s="458"/>
      <c r="C43" s="454"/>
      <c r="D43" s="454"/>
      <c r="E43" s="454"/>
      <c r="F43" s="454"/>
      <c r="G43" s="454"/>
      <c r="H43" s="454"/>
      <c r="I43" s="454"/>
      <c r="J43" s="454"/>
    </row>
    <row r="44" spans="1:10" ht="25.5" customHeight="1">
      <c r="A44" s="464"/>
      <c r="B44" s="458"/>
      <c r="C44" s="454"/>
      <c r="D44" s="454"/>
      <c r="E44" s="454"/>
      <c r="F44" s="454"/>
      <c r="G44" s="454"/>
      <c r="H44" s="454"/>
      <c r="I44" s="454"/>
      <c r="J44" s="454"/>
    </row>
    <row r="45" spans="1:10">
      <c r="A45" s="453">
        <v>8</v>
      </c>
      <c r="B45" s="453" t="s">
        <v>233</v>
      </c>
      <c r="C45" s="461" t="s">
        <v>258</v>
      </c>
      <c r="D45" s="461"/>
      <c r="E45" s="461"/>
      <c r="F45" s="461"/>
      <c r="G45" s="461"/>
      <c r="H45" s="461"/>
      <c r="I45" s="461"/>
      <c r="J45" s="461"/>
    </row>
    <row r="46" spans="1:10">
      <c r="A46" s="453"/>
      <c r="B46" s="453"/>
      <c r="C46" s="461"/>
      <c r="D46" s="461"/>
      <c r="E46" s="461"/>
      <c r="F46" s="461"/>
      <c r="G46" s="461"/>
      <c r="H46" s="461"/>
      <c r="I46" s="461"/>
      <c r="J46" s="461"/>
    </row>
    <row r="47" spans="1:10">
      <c r="A47" s="453"/>
      <c r="B47" s="453"/>
      <c r="C47" s="461"/>
      <c r="D47" s="461"/>
      <c r="E47" s="461"/>
      <c r="F47" s="461"/>
      <c r="G47" s="461"/>
      <c r="H47" s="461"/>
      <c r="I47" s="461"/>
      <c r="J47" s="461"/>
    </row>
    <row r="48" spans="1:10">
      <c r="A48" s="453"/>
      <c r="B48" s="453"/>
      <c r="C48" s="461"/>
      <c r="D48" s="461"/>
      <c r="E48" s="461"/>
      <c r="F48" s="461"/>
      <c r="G48" s="461"/>
      <c r="H48" s="461"/>
      <c r="I48" s="461"/>
      <c r="J48" s="461"/>
    </row>
    <row r="49" spans="1:10" ht="14.25" customHeight="1">
      <c r="A49" s="453"/>
      <c r="B49" s="453"/>
      <c r="C49" s="461"/>
      <c r="D49" s="461"/>
      <c r="E49" s="461"/>
      <c r="F49" s="461"/>
      <c r="G49" s="461"/>
      <c r="H49" s="461"/>
      <c r="I49" s="461"/>
      <c r="J49" s="461"/>
    </row>
    <row r="50" spans="1:10" ht="3.75" customHeight="1">
      <c r="A50" s="453"/>
      <c r="B50" s="453"/>
      <c r="C50" s="461"/>
      <c r="D50" s="461"/>
      <c r="E50" s="461"/>
      <c r="F50" s="461"/>
      <c r="G50" s="461"/>
      <c r="H50" s="461"/>
      <c r="I50" s="461"/>
      <c r="J50" s="461"/>
    </row>
    <row r="51" spans="1:10" ht="7.5" hidden="1" customHeight="1">
      <c r="A51" s="453"/>
      <c r="B51" s="453"/>
      <c r="C51" s="461"/>
      <c r="D51" s="461"/>
      <c r="E51" s="461"/>
      <c r="F51" s="461"/>
      <c r="G51" s="461"/>
      <c r="H51" s="461"/>
      <c r="I51" s="461"/>
      <c r="J51" s="461"/>
    </row>
    <row r="52" spans="1:10">
      <c r="A52" s="122"/>
      <c r="B52" s="122"/>
      <c r="C52" s="122"/>
      <c r="D52" s="122"/>
      <c r="E52" s="122"/>
      <c r="F52" s="122"/>
      <c r="G52" s="122"/>
      <c r="H52" s="122"/>
      <c r="I52" s="122"/>
      <c r="J52" s="122"/>
    </row>
    <row r="53" spans="1:10">
      <c r="A53" s="456" t="s">
        <v>265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0">
      <c r="A54" s="464">
        <v>1</v>
      </c>
      <c r="B54" s="458" t="s">
        <v>328</v>
      </c>
      <c r="C54" s="454" t="s">
        <v>268</v>
      </c>
      <c r="D54" s="454"/>
      <c r="E54" s="454"/>
      <c r="F54" s="454"/>
      <c r="G54" s="454"/>
      <c r="H54" s="454"/>
      <c r="I54" s="454"/>
      <c r="J54" s="454"/>
    </row>
    <row r="55" spans="1:10">
      <c r="A55" s="464"/>
      <c r="B55" s="458"/>
      <c r="C55" s="454"/>
      <c r="D55" s="454"/>
      <c r="E55" s="454"/>
      <c r="F55" s="454"/>
      <c r="G55" s="454"/>
      <c r="H55" s="454"/>
      <c r="I55" s="454"/>
      <c r="J55" s="454"/>
    </row>
    <row r="56" spans="1:10">
      <c r="A56" s="464"/>
      <c r="B56" s="458"/>
      <c r="C56" s="454"/>
      <c r="D56" s="454"/>
      <c r="E56" s="454"/>
      <c r="F56" s="454"/>
      <c r="G56" s="454"/>
      <c r="H56" s="454"/>
      <c r="I56" s="454"/>
      <c r="J56" s="454"/>
    </row>
    <row r="57" spans="1:10">
      <c r="A57" s="458">
        <v>3</v>
      </c>
      <c r="B57" s="458" t="s">
        <v>212</v>
      </c>
      <c r="C57" s="454" t="s">
        <v>267</v>
      </c>
      <c r="D57" s="454"/>
      <c r="E57" s="454"/>
      <c r="F57" s="454"/>
      <c r="G57" s="454"/>
      <c r="H57" s="454"/>
      <c r="I57" s="454"/>
      <c r="J57" s="454"/>
    </row>
    <row r="58" spans="1:10">
      <c r="A58" s="458"/>
      <c r="B58" s="458"/>
      <c r="C58" s="454"/>
      <c r="D58" s="454"/>
      <c r="E58" s="454"/>
      <c r="F58" s="454"/>
      <c r="G58" s="454"/>
      <c r="H58" s="454"/>
      <c r="I58" s="454"/>
      <c r="J58" s="454"/>
    </row>
    <row r="59" spans="1:10">
      <c r="A59" s="458"/>
      <c r="B59" s="458"/>
      <c r="C59" s="454"/>
      <c r="D59" s="454"/>
      <c r="E59" s="454"/>
      <c r="F59" s="454"/>
      <c r="G59" s="454"/>
      <c r="H59" s="454"/>
      <c r="I59" s="454"/>
      <c r="J59" s="454"/>
    </row>
    <row r="60" spans="1:10">
      <c r="A60" s="458">
        <v>4</v>
      </c>
      <c r="B60" s="458" t="s">
        <v>213</v>
      </c>
      <c r="C60" s="461" t="s">
        <v>308</v>
      </c>
      <c r="D60" s="461"/>
      <c r="E60" s="461"/>
      <c r="F60" s="461"/>
      <c r="G60" s="461"/>
      <c r="H60" s="461"/>
      <c r="I60" s="461"/>
      <c r="J60" s="461"/>
    </row>
    <row r="61" spans="1:10">
      <c r="A61" s="458"/>
      <c r="B61" s="458"/>
      <c r="C61" s="461"/>
      <c r="D61" s="461"/>
      <c r="E61" s="461"/>
      <c r="F61" s="461"/>
      <c r="G61" s="461"/>
      <c r="H61" s="461"/>
      <c r="I61" s="461"/>
      <c r="J61" s="461"/>
    </row>
    <row r="62" spans="1:10">
      <c r="A62" s="458"/>
      <c r="B62" s="458"/>
      <c r="C62" s="461"/>
      <c r="D62" s="461"/>
      <c r="E62" s="461"/>
      <c r="F62" s="461"/>
      <c r="G62" s="461"/>
      <c r="H62" s="461"/>
      <c r="I62" s="461"/>
      <c r="J62" s="461"/>
    </row>
    <row r="63" spans="1:10" ht="3.75" customHeight="1">
      <c r="A63" s="458"/>
      <c r="B63" s="458"/>
      <c r="C63" s="461"/>
      <c r="D63" s="461"/>
      <c r="E63" s="461"/>
      <c r="F63" s="461"/>
      <c r="G63" s="461"/>
      <c r="H63" s="461"/>
      <c r="I63" s="461"/>
      <c r="J63" s="461"/>
    </row>
    <row r="64" spans="1:10" ht="3" customHeight="1">
      <c r="A64" s="458"/>
      <c r="B64" s="458"/>
      <c r="C64" s="461"/>
      <c r="D64" s="461"/>
      <c r="E64" s="461"/>
      <c r="F64" s="461"/>
      <c r="G64" s="461"/>
      <c r="H64" s="461"/>
      <c r="I64" s="461"/>
      <c r="J64" s="461"/>
    </row>
    <row r="65" spans="1:10">
      <c r="A65" s="458">
        <v>5</v>
      </c>
      <c r="B65" s="458" t="s">
        <v>214</v>
      </c>
      <c r="C65" s="461" t="s">
        <v>304</v>
      </c>
      <c r="D65" s="461"/>
      <c r="E65" s="461"/>
      <c r="F65" s="461"/>
      <c r="G65" s="461"/>
      <c r="H65" s="461"/>
      <c r="I65" s="461"/>
      <c r="J65" s="461"/>
    </row>
    <row r="66" spans="1:10">
      <c r="A66" s="458"/>
      <c r="B66" s="458"/>
      <c r="C66" s="461"/>
      <c r="D66" s="461"/>
      <c r="E66" s="461"/>
      <c r="F66" s="461"/>
      <c r="G66" s="461"/>
      <c r="H66" s="461"/>
      <c r="I66" s="461"/>
      <c r="J66" s="461"/>
    </row>
    <row r="67" spans="1:10">
      <c r="A67" s="458"/>
      <c r="B67" s="458"/>
      <c r="C67" s="461"/>
      <c r="D67" s="461"/>
      <c r="E67" s="461"/>
      <c r="F67" s="461"/>
      <c r="G67" s="461"/>
      <c r="H67" s="461"/>
      <c r="I67" s="461"/>
      <c r="J67" s="461"/>
    </row>
    <row r="68" spans="1:10" ht="20.25" customHeight="1">
      <c r="A68" s="458"/>
      <c r="B68" s="458"/>
      <c r="C68" s="461"/>
      <c r="D68" s="461"/>
      <c r="E68" s="461"/>
      <c r="F68" s="461"/>
      <c r="G68" s="461"/>
      <c r="H68" s="461"/>
      <c r="I68" s="461"/>
      <c r="J68" s="461"/>
    </row>
    <row r="69" spans="1:10" hidden="1">
      <c r="A69" s="458"/>
      <c r="B69" s="458"/>
      <c r="C69" s="461"/>
      <c r="D69" s="461"/>
      <c r="E69" s="461"/>
      <c r="F69" s="461"/>
      <c r="G69" s="461"/>
      <c r="H69" s="461"/>
      <c r="I69" s="461"/>
      <c r="J69" s="461"/>
    </row>
    <row r="70" spans="1:10" hidden="1">
      <c r="A70" s="458"/>
      <c r="B70" s="458"/>
      <c r="C70" s="461"/>
      <c r="D70" s="461"/>
      <c r="E70" s="461"/>
      <c r="F70" s="461"/>
      <c r="G70" s="461"/>
      <c r="H70" s="461"/>
      <c r="I70" s="461"/>
      <c r="J70" s="461"/>
    </row>
    <row r="71" spans="1:10">
      <c r="A71" s="455"/>
      <c r="B71" s="455"/>
      <c r="C71" s="455"/>
      <c r="D71" s="455"/>
      <c r="E71" s="455"/>
      <c r="F71" s="455"/>
      <c r="G71" s="455"/>
      <c r="H71" s="455"/>
      <c r="I71" s="455"/>
      <c r="J71" s="455"/>
    </row>
    <row r="72" spans="1:10">
      <c r="A72" s="462" t="s">
        <v>215</v>
      </c>
      <c r="B72" s="462"/>
      <c r="C72" s="462"/>
      <c r="D72" s="462"/>
      <c r="E72" s="462"/>
      <c r="F72" s="462"/>
      <c r="G72" s="462"/>
      <c r="H72" s="462"/>
      <c r="I72" s="462"/>
      <c r="J72" s="462"/>
    </row>
    <row r="73" spans="1:10">
      <c r="A73" s="463">
        <v>1</v>
      </c>
      <c r="B73" s="458" t="s">
        <v>216</v>
      </c>
      <c r="C73" s="461" t="s">
        <v>344</v>
      </c>
      <c r="D73" s="461"/>
      <c r="E73" s="461"/>
      <c r="F73" s="461"/>
      <c r="G73" s="461"/>
      <c r="H73" s="461"/>
      <c r="I73" s="461"/>
      <c r="J73" s="461"/>
    </row>
    <row r="74" spans="1:10">
      <c r="A74" s="463"/>
      <c r="B74" s="458"/>
      <c r="C74" s="461"/>
      <c r="D74" s="461"/>
      <c r="E74" s="461"/>
      <c r="F74" s="461"/>
      <c r="G74" s="461"/>
      <c r="H74" s="461"/>
      <c r="I74" s="461"/>
      <c r="J74" s="461"/>
    </row>
    <row r="75" spans="1:10">
      <c r="A75" s="463"/>
      <c r="B75" s="458"/>
      <c r="C75" s="461"/>
      <c r="D75" s="461"/>
      <c r="E75" s="461"/>
      <c r="F75" s="461"/>
      <c r="G75" s="461"/>
      <c r="H75" s="461"/>
      <c r="I75" s="461"/>
      <c r="J75" s="461"/>
    </row>
    <row r="76" spans="1:10" ht="32.25" customHeight="1">
      <c r="A76" s="120">
        <v>2</v>
      </c>
      <c r="B76" s="121" t="s">
        <v>217</v>
      </c>
      <c r="C76" s="459" t="s">
        <v>309</v>
      </c>
      <c r="D76" s="459"/>
      <c r="E76" s="459"/>
      <c r="F76" s="459"/>
      <c r="G76" s="459"/>
      <c r="H76" s="459"/>
      <c r="I76" s="459"/>
      <c r="J76" s="459"/>
    </row>
    <row r="77" spans="1:10">
      <c r="A77" s="457">
        <v>3</v>
      </c>
      <c r="B77" s="458" t="s">
        <v>31</v>
      </c>
      <c r="C77" s="459" t="s">
        <v>310</v>
      </c>
      <c r="D77" s="459"/>
      <c r="E77" s="459"/>
      <c r="F77" s="459"/>
      <c r="G77" s="459"/>
      <c r="H77" s="459"/>
      <c r="I77" s="459"/>
      <c r="J77" s="459"/>
    </row>
    <row r="78" spans="1:10">
      <c r="A78" s="457"/>
      <c r="B78" s="458"/>
      <c r="C78" s="459"/>
      <c r="D78" s="459"/>
      <c r="E78" s="459"/>
      <c r="F78" s="459"/>
      <c r="G78" s="459"/>
      <c r="H78" s="459"/>
      <c r="I78" s="459"/>
      <c r="J78" s="459"/>
    </row>
    <row r="79" spans="1:10">
      <c r="A79" s="457"/>
      <c r="B79" s="458"/>
      <c r="C79" s="459"/>
      <c r="D79" s="459"/>
      <c r="E79" s="459"/>
      <c r="F79" s="459"/>
      <c r="G79" s="459"/>
      <c r="H79" s="459"/>
      <c r="I79" s="459"/>
      <c r="J79" s="459"/>
    </row>
    <row r="80" spans="1:10">
      <c r="A80" s="457"/>
      <c r="B80" s="458"/>
      <c r="C80" s="459"/>
      <c r="D80" s="459"/>
      <c r="E80" s="459"/>
      <c r="F80" s="459"/>
      <c r="G80" s="459"/>
      <c r="H80" s="459"/>
      <c r="I80" s="459"/>
      <c r="J80" s="459"/>
    </row>
    <row r="81" spans="1:10" ht="35.25" customHeight="1">
      <c r="A81" s="120">
        <v>4</v>
      </c>
      <c r="B81" s="121" t="s">
        <v>218</v>
      </c>
      <c r="C81" s="459" t="s">
        <v>311</v>
      </c>
      <c r="D81" s="459"/>
      <c r="E81" s="459"/>
      <c r="F81" s="459"/>
      <c r="G81" s="459"/>
      <c r="H81" s="459"/>
      <c r="I81" s="459"/>
      <c r="J81" s="459"/>
    </row>
    <row r="82" spans="1:10">
      <c r="A82" s="457">
        <v>5</v>
      </c>
      <c r="B82" s="458" t="s">
        <v>33</v>
      </c>
      <c r="C82" s="459" t="s">
        <v>312</v>
      </c>
      <c r="D82" s="459"/>
      <c r="E82" s="459"/>
      <c r="F82" s="459"/>
      <c r="G82" s="459"/>
      <c r="H82" s="459"/>
      <c r="I82" s="459"/>
      <c r="J82" s="459"/>
    </row>
    <row r="83" spans="1:10">
      <c r="A83" s="457"/>
      <c r="B83" s="458"/>
      <c r="C83" s="459"/>
      <c r="D83" s="459"/>
      <c r="E83" s="459"/>
      <c r="F83" s="459"/>
      <c r="G83" s="459"/>
      <c r="H83" s="459"/>
      <c r="I83" s="459"/>
      <c r="J83" s="459"/>
    </row>
    <row r="84" spans="1:10">
      <c r="A84" s="457"/>
      <c r="B84" s="458"/>
      <c r="C84" s="459"/>
      <c r="D84" s="459"/>
      <c r="E84" s="459"/>
      <c r="F84" s="459"/>
      <c r="G84" s="459"/>
      <c r="H84" s="459"/>
      <c r="I84" s="459"/>
      <c r="J84" s="459"/>
    </row>
    <row r="85" spans="1:10" ht="6" customHeight="1">
      <c r="A85" s="457"/>
      <c r="B85" s="458"/>
      <c r="C85" s="459"/>
      <c r="D85" s="459"/>
      <c r="E85" s="459"/>
      <c r="F85" s="459"/>
      <c r="G85" s="459"/>
      <c r="H85" s="459"/>
      <c r="I85" s="459"/>
      <c r="J85" s="459"/>
    </row>
    <row r="86" spans="1:10">
      <c r="A86" s="452">
        <v>6</v>
      </c>
      <c r="B86" s="458" t="s">
        <v>219</v>
      </c>
      <c r="C86" s="460" t="s">
        <v>313</v>
      </c>
      <c r="D86" s="460"/>
      <c r="E86" s="460"/>
      <c r="F86" s="460"/>
      <c r="G86" s="460"/>
      <c r="H86" s="460"/>
      <c r="I86" s="460"/>
      <c r="J86" s="460"/>
    </row>
    <row r="87" spans="1:10">
      <c r="A87" s="452"/>
      <c r="B87" s="458"/>
      <c r="C87" s="460"/>
      <c r="D87" s="460"/>
      <c r="E87" s="460"/>
      <c r="F87" s="460"/>
      <c r="G87" s="460"/>
      <c r="H87" s="460"/>
      <c r="I87" s="460"/>
      <c r="J87" s="460"/>
    </row>
    <row r="88" spans="1:10" ht="32.25" customHeight="1">
      <c r="A88" s="120">
        <v>8</v>
      </c>
      <c r="B88" s="121" t="s">
        <v>220</v>
      </c>
      <c r="C88" s="459" t="s">
        <v>221</v>
      </c>
      <c r="D88" s="459"/>
      <c r="E88" s="459"/>
      <c r="F88" s="459"/>
      <c r="G88" s="459"/>
      <c r="H88" s="459"/>
      <c r="I88" s="459"/>
      <c r="J88" s="459"/>
    </row>
    <row r="89" spans="1:10" ht="30.75" customHeight="1">
      <c r="A89" s="120">
        <v>9</v>
      </c>
      <c r="B89" s="121" t="s">
        <v>222</v>
      </c>
      <c r="C89" s="459" t="s">
        <v>223</v>
      </c>
      <c r="D89" s="459"/>
      <c r="E89" s="459"/>
      <c r="F89" s="459"/>
      <c r="G89" s="459"/>
      <c r="H89" s="459"/>
      <c r="I89" s="459"/>
      <c r="J89" s="459"/>
    </row>
    <row r="90" spans="1:10">
      <c r="A90" s="457">
        <v>10</v>
      </c>
      <c r="B90" s="458" t="s">
        <v>224</v>
      </c>
      <c r="C90" s="459" t="s">
        <v>346</v>
      </c>
      <c r="D90" s="459"/>
      <c r="E90" s="459"/>
      <c r="F90" s="459"/>
      <c r="G90" s="459"/>
      <c r="H90" s="459"/>
      <c r="I90" s="459"/>
      <c r="J90" s="459"/>
    </row>
    <row r="91" spans="1:10">
      <c r="A91" s="457"/>
      <c r="B91" s="458"/>
      <c r="C91" s="459"/>
      <c r="D91" s="459"/>
      <c r="E91" s="459"/>
      <c r="F91" s="459"/>
      <c r="G91" s="459"/>
      <c r="H91" s="459"/>
      <c r="I91" s="459"/>
      <c r="J91" s="459"/>
    </row>
    <row r="92" spans="1:10">
      <c r="A92" s="457">
        <v>11</v>
      </c>
      <c r="B92" s="458" t="s">
        <v>225</v>
      </c>
      <c r="C92" s="459" t="s">
        <v>226</v>
      </c>
      <c r="D92" s="459"/>
      <c r="E92" s="459"/>
      <c r="F92" s="459"/>
      <c r="G92" s="459"/>
      <c r="H92" s="459"/>
      <c r="I92" s="459"/>
      <c r="J92" s="459"/>
    </row>
    <row r="93" spans="1:10">
      <c r="A93" s="457"/>
      <c r="B93" s="458"/>
      <c r="C93" s="459"/>
      <c r="D93" s="459"/>
      <c r="E93" s="459"/>
      <c r="F93" s="459"/>
      <c r="G93" s="459"/>
      <c r="H93" s="459"/>
      <c r="I93" s="459"/>
      <c r="J93" s="459"/>
    </row>
    <row r="94" spans="1:10">
      <c r="A94" s="455"/>
      <c r="B94" s="455"/>
      <c r="C94" s="455"/>
      <c r="D94" s="455"/>
      <c r="E94" s="455"/>
      <c r="F94" s="455"/>
      <c r="G94" s="455"/>
      <c r="H94" s="455"/>
      <c r="I94" s="455"/>
      <c r="J94" s="455"/>
    </row>
    <row r="95" spans="1:10">
      <c r="A95" s="456" t="s">
        <v>227</v>
      </c>
      <c r="B95" s="456"/>
      <c r="C95" s="456"/>
      <c r="D95" s="456"/>
      <c r="E95" s="456"/>
      <c r="F95" s="456"/>
      <c r="G95" s="456"/>
      <c r="H95" s="456"/>
      <c r="I95" s="456"/>
      <c r="J95" s="456"/>
    </row>
    <row r="96" spans="1:10">
      <c r="A96" s="452">
        <v>1</v>
      </c>
      <c r="B96" s="453" t="s">
        <v>228</v>
      </c>
      <c r="C96" s="454" t="s">
        <v>314</v>
      </c>
      <c r="D96" s="454"/>
      <c r="E96" s="454"/>
      <c r="F96" s="454"/>
      <c r="G96" s="454"/>
      <c r="H96" s="454"/>
      <c r="I96" s="454"/>
      <c r="J96" s="454"/>
    </row>
    <row r="97" spans="1:10">
      <c r="A97" s="452"/>
      <c r="B97" s="453"/>
      <c r="C97" s="454"/>
      <c r="D97" s="454"/>
      <c r="E97" s="454"/>
      <c r="F97" s="454"/>
      <c r="G97" s="454"/>
      <c r="H97" s="454"/>
      <c r="I97" s="454"/>
      <c r="J97" s="454"/>
    </row>
    <row r="98" spans="1:10">
      <c r="A98" s="452">
        <v>2</v>
      </c>
      <c r="B98" s="453" t="s">
        <v>229</v>
      </c>
      <c r="C98" s="454" t="s">
        <v>347</v>
      </c>
      <c r="D98" s="454"/>
      <c r="E98" s="454"/>
      <c r="F98" s="454"/>
      <c r="G98" s="454"/>
      <c r="H98" s="454"/>
      <c r="I98" s="454"/>
      <c r="J98" s="454"/>
    </row>
    <row r="99" spans="1:10">
      <c r="A99" s="452"/>
      <c r="B99" s="453"/>
      <c r="C99" s="454"/>
      <c r="D99" s="454"/>
      <c r="E99" s="454"/>
      <c r="F99" s="454"/>
      <c r="G99" s="454"/>
      <c r="H99" s="454"/>
      <c r="I99" s="454"/>
      <c r="J99" s="454"/>
    </row>
    <row r="100" spans="1:10" ht="15" customHeight="1">
      <c r="A100" s="452">
        <v>3</v>
      </c>
      <c r="B100" s="453" t="s">
        <v>230</v>
      </c>
      <c r="C100" s="454" t="s">
        <v>314</v>
      </c>
      <c r="D100" s="454"/>
      <c r="E100" s="454"/>
      <c r="F100" s="454"/>
      <c r="G100" s="454"/>
      <c r="H100" s="454"/>
      <c r="I100" s="454"/>
      <c r="J100" s="454"/>
    </row>
    <row r="101" spans="1:10">
      <c r="A101" s="452"/>
      <c r="B101" s="453"/>
      <c r="C101" s="454"/>
      <c r="D101" s="454"/>
      <c r="E101" s="454"/>
      <c r="F101" s="454"/>
      <c r="G101" s="454"/>
      <c r="H101" s="454"/>
      <c r="I101" s="454"/>
      <c r="J101" s="454"/>
    </row>
  </sheetData>
  <mergeCells count="87">
    <mergeCell ref="A7:J7"/>
    <mergeCell ref="A17:J17"/>
    <mergeCell ref="A13:J13"/>
    <mergeCell ref="A14:A15"/>
    <mergeCell ref="B14:B15"/>
    <mergeCell ref="C14:J15"/>
    <mergeCell ref="A8:J8"/>
    <mergeCell ref="A10:J10"/>
    <mergeCell ref="A16:J16"/>
    <mergeCell ref="A11:J11"/>
    <mergeCell ref="A9:J9"/>
    <mergeCell ref="A1:J1"/>
    <mergeCell ref="A2:J2"/>
    <mergeCell ref="A3:J3"/>
    <mergeCell ref="A6:J6"/>
    <mergeCell ref="A4:J4"/>
    <mergeCell ref="A5:J5"/>
    <mergeCell ref="C18:J18"/>
    <mergeCell ref="A19:A22"/>
    <mergeCell ref="B19:B22"/>
    <mergeCell ref="C19:J22"/>
    <mergeCell ref="A23:A26"/>
    <mergeCell ref="B23:B26"/>
    <mergeCell ref="C23:J26"/>
    <mergeCell ref="A27:A31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C76:J76"/>
    <mergeCell ref="A60:A64"/>
    <mergeCell ref="B60:B64"/>
    <mergeCell ref="C60:J64"/>
    <mergeCell ref="A65:A70"/>
    <mergeCell ref="B65:B70"/>
    <mergeCell ref="C65:J70"/>
    <mergeCell ref="A71:J71"/>
    <mergeCell ref="A72:J72"/>
    <mergeCell ref="A73:A75"/>
    <mergeCell ref="B73:B75"/>
    <mergeCell ref="C73:J75"/>
    <mergeCell ref="A77:A80"/>
    <mergeCell ref="B77:B80"/>
    <mergeCell ref="C77:J80"/>
    <mergeCell ref="C81:J81"/>
    <mergeCell ref="A82:A85"/>
    <mergeCell ref="B82:B85"/>
    <mergeCell ref="C82:J85"/>
    <mergeCell ref="A92:A93"/>
    <mergeCell ref="B92:B93"/>
    <mergeCell ref="C92:J93"/>
    <mergeCell ref="A86:A87"/>
    <mergeCell ref="B86:B87"/>
    <mergeCell ref="C86:J87"/>
    <mergeCell ref="C88:J88"/>
    <mergeCell ref="C89:J89"/>
    <mergeCell ref="A90:A91"/>
    <mergeCell ref="B90:B91"/>
    <mergeCell ref="C90:J91"/>
    <mergeCell ref="A100:A101"/>
    <mergeCell ref="B100:B101"/>
    <mergeCell ref="C100:J101"/>
    <mergeCell ref="A94:J94"/>
    <mergeCell ref="A95:J95"/>
    <mergeCell ref="A96:A97"/>
    <mergeCell ref="B96:B97"/>
    <mergeCell ref="C96:J97"/>
    <mergeCell ref="A98:A99"/>
    <mergeCell ref="B98:B99"/>
    <mergeCell ref="C98:J99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  <rowBreaks count="1" manualBreakCount="1"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AL - DIURNO DESARMADO 12x36</vt:lpstr>
      <vt:lpstr>AL - NOTURNO DESARMADO 12x36</vt:lpstr>
      <vt:lpstr>AL UNIFORMES E EQUIPAMENTOS</vt:lpstr>
      <vt:lpstr>AL - RESUMO DA PROPOSTA</vt:lpstr>
      <vt:lpstr>AL - OBSERVAÇÕES</vt:lpstr>
      <vt:lpstr>'AL - DIURNO DESARMADO 12x36'!Area_de_impressao</vt:lpstr>
      <vt:lpstr>'AL - NOTURNO DESARMADO 12x36'!Area_de_impressao</vt:lpstr>
      <vt:lpstr>'AL - OBSERVAÇÕES'!Area_de_impressao</vt:lpstr>
      <vt:lpstr>'AL - RESUMO DA PROPOSTA'!Area_de_impressao</vt:lpstr>
      <vt:lpstr>'AL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2021-06-10T12:33:24Z</cp:lastPrinted>
  <dcterms:created xsi:type="dcterms:W3CDTF">2013-09-30T16:27:09Z</dcterms:created>
  <dcterms:modified xsi:type="dcterms:W3CDTF">2021-06-10T12:38:54Z</dcterms:modified>
  <dc:language>pt-BR</dc:language>
</cp:coreProperties>
</file>