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 tabRatio="863"/>
  </bookViews>
  <sheets>
    <sheet name="1º Trimestre" sheetId="4" r:id="rId1"/>
    <sheet name="Despesas Correntes" sheetId="1" r:id="rId2"/>
    <sheet name="Folha" sheetId="2" r:id="rId3"/>
    <sheet name="Investimentos" sheetId="3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calcPr calcId="145621"/>
</workbook>
</file>

<file path=xl/calcChain.xml><?xml version="1.0" encoding="utf-8"?>
<calcChain xmlns="http://schemas.openxmlformats.org/spreadsheetml/2006/main">
  <c r="C35" i="4" l="1"/>
  <c r="C34" i="4"/>
  <c r="C33" i="4"/>
  <c r="C32" i="4"/>
  <c r="C31" i="4"/>
  <c r="C30" i="4"/>
  <c r="C29" i="4"/>
  <c r="C28" i="4"/>
  <c r="B34" i="4"/>
  <c r="B33" i="4"/>
  <c r="B32" i="4"/>
  <c r="B31" i="4"/>
  <c r="B30" i="4"/>
  <c r="B29" i="4"/>
  <c r="B28" i="4"/>
  <c r="C20" i="4"/>
  <c r="C19" i="4"/>
  <c r="C18" i="4"/>
  <c r="C17" i="4"/>
  <c r="B20" i="4"/>
  <c r="B19" i="4"/>
  <c r="B18" i="4"/>
  <c r="B17" i="4"/>
  <c r="C11" i="4"/>
  <c r="C10" i="4"/>
  <c r="C9" i="4"/>
  <c r="C8" i="4"/>
  <c r="C7" i="4"/>
  <c r="C6" i="4"/>
  <c r="B11" i="4"/>
  <c r="B10" i="4"/>
  <c r="B9" i="4"/>
  <c r="B8" i="4"/>
  <c r="B7" i="4"/>
  <c r="B6" i="4"/>
  <c r="E115" i="1"/>
  <c r="D115" i="1"/>
  <c r="E30" i="3" l="1"/>
  <c r="D30" i="3"/>
  <c r="E34" i="15"/>
  <c r="D34" i="15"/>
  <c r="E32" i="14"/>
  <c r="D32" i="14"/>
  <c r="E22" i="13"/>
  <c r="D22" i="13"/>
  <c r="E36" i="12"/>
  <c r="D36" i="12"/>
  <c r="E30" i="11"/>
  <c r="D30" i="11"/>
  <c r="E41" i="10"/>
  <c r="D41" i="10"/>
  <c r="E35" i="9"/>
  <c r="D35" i="9"/>
  <c r="E47" i="8"/>
  <c r="D47" i="8"/>
  <c r="E35" i="7"/>
  <c r="D35" i="7"/>
  <c r="E30" i="6" l="1"/>
  <c r="D30" i="6"/>
  <c r="E40" i="5"/>
  <c r="D40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G33" i="5" l="1"/>
  <c r="G34" i="5"/>
  <c r="G7" i="5"/>
  <c r="G39" i="5"/>
  <c r="G4" i="5"/>
  <c r="G36" i="5"/>
  <c r="G9" i="5"/>
  <c r="G10" i="5"/>
  <c r="G15" i="5"/>
  <c r="G12" i="5"/>
  <c r="G17" i="5"/>
  <c r="G18" i="5"/>
  <c r="G23" i="5"/>
  <c r="G20" i="5"/>
  <c r="G25" i="5"/>
  <c r="G26" i="5"/>
  <c r="G31" i="5"/>
  <c r="G28" i="5"/>
  <c r="C41" i="4"/>
  <c r="G13" i="5"/>
  <c r="G29" i="5"/>
  <c r="G14" i="5"/>
  <c r="G30" i="5"/>
  <c r="G19" i="5"/>
  <c r="G35" i="5"/>
  <c r="G16" i="5"/>
  <c r="G32" i="5"/>
  <c r="G5" i="5"/>
  <c r="G21" i="5"/>
  <c r="G37" i="5"/>
  <c r="G6" i="5"/>
  <c r="G22" i="5"/>
  <c r="G38" i="5"/>
  <c r="G11" i="5"/>
  <c r="G27" i="5"/>
  <c r="G8" i="5"/>
  <c r="G24" i="5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40" i="5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4" i="1"/>
  <c r="F115" i="1" l="1"/>
  <c r="G4" i="1" s="1"/>
  <c r="G70" i="1"/>
  <c r="G10" i="1"/>
  <c r="G89" i="1"/>
  <c r="G69" i="1"/>
  <c r="G37" i="1"/>
  <c r="G5" i="1"/>
  <c r="G84" i="1"/>
  <c r="G28" i="1"/>
  <c r="F4" i="7"/>
  <c r="F4" i="15"/>
  <c r="F4" i="14"/>
  <c r="F4" i="13"/>
  <c r="F4" i="12"/>
  <c r="F4" i="11"/>
  <c r="F4" i="10"/>
  <c r="F4" i="9"/>
  <c r="F4" i="8"/>
  <c r="G36" i="1" l="1"/>
  <c r="G64" i="1"/>
  <c r="G92" i="1"/>
  <c r="G13" i="1"/>
  <c r="G45" i="1"/>
  <c r="G77" i="1"/>
  <c r="G97" i="1"/>
  <c r="G26" i="1"/>
  <c r="G86" i="1"/>
  <c r="G15" i="1"/>
  <c r="G59" i="1"/>
  <c r="G12" i="1"/>
  <c r="G44" i="1"/>
  <c r="G100" i="1"/>
  <c r="G21" i="1"/>
  <c r="G53" i="1"/>
  <c r="G105" i="1"/>
  <c r="G42" i="1"/>
  <c r="G102" i="1"/>
  <c r="G31" i="1"/>
  <c r="G79" i="1"/>
  <c r="G20" i="1"/>
  <c r="G52" i="1"/>
  <c r="G76" i="1"/>
  <c r="G108" i="1"/>
  <c r="G29" i="1"/>
  <c r="G61" i="1"/>
  <c r="G81" i="1"/>
  <c r="G113" i="1"/>
  <c r="G47" i="1"/>
  <c r="G103" i="1"/>
  <c r="G8" i="1"/>
  <c r="G24" i="1"/>
  <c r="G40" i="1"/>
  <c r="G56" i="1"/>
  <c r="G68" i="1"/>
  <c r="G80" i="1"/>
  <c r="G96" i="1"/>
  <c r="G112" i="1"/>
  <c r="G17" i="1"/>
  <c r="G33" i="1"/>
  <c r="G49" i="1"/>
  <c r="G65" i="1"/>
  <c r="G93" i="1"/>
  <c r="G109" i="1"/>
  <c r="G14" i="1"/>
  <c r="G30" i="1"/>
  <c r="G46" i="1"/>
  <c r="G58" i="1"/>
  <c r="G74" i="1"/>
  <c r="G90" i="1"/>
  <c r="G106" i="1"/>
  <c r="G19" i="1"/>
  <c r="G35" i="1"/>
  <c r="G51" i="1"/>
  <c r="G63" i="1"/>
  <c r="G87" i="1"/>
  <c r="G107" i="1"/>
  <c r="G18" i="1"/>
  <c r="G34" i="1"/>
  <c r="G50" i="1"/>
  <c r="G62" i="1"/>
  <c r="G78" i="1"/>
  <c r="G94" i="1"/>
  <c r="G110" i="1"/>
  <c r="G7" i="1"/>
  <c r="G23" i="1"/>
  <c r="G39" i="1"/>
  <c r="G71" i="1"/>
  <c r="G91" i="1"/>
  <c r="G111" i="1"/>
  <c r="G16" i="1"/>
  <c r="G32" i="1"/>
  <c r="G48" i="1"/>
  <c r="G60" i="1"/>
  <c r="G72" i="1"/>
  <c r="G88" i="1"/>
  <c r="G104" i="1"/>
  <c r="G9" i="1"/>
  <c r="G25" i="1"/>
  <c r="G41" i="1"/>
  <c r="G57" i="1"/>
  <c r="G73" i="1"/>
  <c r="G85" i="1"/>
  <c r="G101" i="1"/>
  <c r="G6" i="1"/>
  <c r="G22" i="1"/>
  <c r="G38" i="1"/>
  <c r="G54" i="1"/>
  <c r="G66" i="1"/>
  <c r="G82" i="1"/>
  <c r="G98" i="1"/>
  <c r="G114" i="1"/>
  <c r="G11" i="1"/>
  <c r="G27" i="1"/>
  <c r="G43" i="1"/>
  <c r="G55" i="1"/>
  <c r="G75" i="1"/>
  <c r="G95" i="1"/>
  <c r="G67" i="1"/>
  <c r="G83" i="1"/>
  <c r="G99" i="1"/>
  <c r="C12" i="4"/>
  <c r="F34" i="15"/>
  <c r="F32" i="14"/>
  <c r="G4" i="14" s="1"/>
  <c r="F22" i="13"/>
  <c r="F36" i="12"/>
  <c r="G4" i="12" s="1"/>
  <c r="F30" i="11"/>
  <c r="F41" i="10"/>
  <c r="G4" i="10" s="1"/>
  <c r="F35" i="9"/>
  <c r="G4" i="9" s="1"/>
  <c r="F47" i="8"/>
  <c r="F35" i="7"/>
  <c r="G4" i="7" s="1"/>
  <c r="F4" i="6"/>
  <c r="G115" i="1" l="1"/>
  <c r="C51" i="4"/>
  <c r="G19" i="15"/>
  <c r="G30" i="15"/>
  <c r="G14" i="15"/>
  <c r="G29" i="15"/>
  <c r="G13" i="15"/>
  <c r="G28" i="15"/>
  <c r="G12" i="15"/>
  <c r="G31" i="15"/>
  <c r="G15" i="15"/>
  <c r="G26" i="15"/>
  <c r="G10" i="15"/>
  <c r="G25" i="15"/>
  <c r="G9" i="15"/>
  <c r="G24" i="15"/>
  <c r="G8" i="15"/>
  <c r="G27" i="15"/>
  <c r="G11" i="15"/>
  <c r="G22" i="15"/>
  <c r="G6" i="15"/>
  <c r="G21" i="15"/>
  <c r="G5" i="15"/>
  <c r="G20" i="15"/>
  <c r="G23" i="15"/>
  <c r="G7" i="15"/>
  <c r="G18" i="15"/>
  <c r="G33" i="15"/>
  <c r="G17" i="15"/>
  <c r="G32" i="15"/>
  <c r="G16" i="15"/>
  <c r="G4" i="15"/>
  <c r="C50" i="4"/>
  <c r="G27" i="14"/>
  <c r="G11" i="14"/>
  <c r="G22" i="14"/>
  <c r="G6" i="14"/>
  <c r="G17" i="14"/>
  <c r="G16" i="14"/>
  <c r="G23" i="14"/>
  <c r="G7" i="14"/>
  <c r="G18" i="14"/>
  <c r="G29" i="14"/>
  <c r="G13" i="14"/>
  <c r="G28" i="14"/>
  <c r="G12" i="14"/>
  <c r="G19" i="14"/>
  <c r="G30" i="14"/>
  <c r="G14" i="14"/>
  <c r="G25" i="14"/>
  <c r="G9" i="14"/>
  <c r="G24" i="14"/>
  <c r="G8" i="14"/>
  <c r="G31" i="14"/>
  <c r="G15" i="14"/>
  <c r="G26" i="14"/>
  <c r="G10" i="14"/>
  <c r="G21" i="14"/>
  <c r="G5" i="14"/>
  <c r="G20" i="14"/>
  <c r="C49" i="4"/>
  <c r="G20" i="13"/>
  <c r="G19" i="13"/>
  <c r="G18" i="13"/>
  <c r="G21" i="13"/>
  <c r="G5" i="13"/>
  <c r="G17" i="13"/>
  <c r="G13" i="13"/>
  <c r="G7" i="13"/>
  <c r="G16" i="13"/>
  <c r="G15" i="13"/>
  <c r="G14" i="13"/>
  <c r="G8" i="13"/>
  <c r="G9" i="13"/>
  <c r="G12" i="13"/>
  <c r="G11" i="13"/>
  <c r="G10" i="13"/>
  <c r="G6" i="13"/>
  <c r="G4" i="13"/>
  <c r="C48" i="4"/>
  <c r="G23" i="12"/>
  <c r="G7" i="12"/>
  <c r="G34" i="12"/>
  <c r="G18" i="12"/>
  <c r="G33" i="12"/>
  <c r="G17" i="12"/>
  <c r="G28" i="12"/>
  <c r="G12" i="12"/>
  <c r="G35" i="12"/>
  <c r="G19" i="12"/>
  <c r="G30" i="12"/>
  <c r="G14" i="12"/>
  <c r="G29" i="12"/>
  <c r="G13" i="12"/>
  <c r="G24" i="12"/>
  <c r="G8" i="12"/>
  <c r="G22" i="12"/>
  <c r="G5" i="12"/>
  <c r="G31" i="12"/>
  <c r="G15" i="12"/>
  <c r="G26" i="12"/>
  <c r="G10" i="12"/>
  <c r="G25" i="12"/>
  <c r="G9" i="12"/>
  <c r="G20" i="12"/>
  <c r="G6" i="12"/>
  <c r="G32" i="12"/>
  <c r="G27" i="12"/>
  <c r="G11" i="12"/>
  <c r="G21" i="12"/>
  <c r="G16" i="12"/>
  <c r="C47" i="4"/>
  <c r="G25" i="11"/>
  <c r="G9" i="11"/>
  <c r="G24" i="11"/>
  <c r="G8" i="11"/>
  <c r="G19" i="11"/>
  <c r="G14" i="11"/>
  <c r="G21" i="11"/>
  <c r="G5" i="11"/>
  <c r="G20" i="11"/>
  <c r="G15" i="11"/>
  <c r="G26" i="11"/>
  <c r="G10" i="11"/>
  <c r="G17" i="11"/>
  <c r="G16" i="11"/>
  <c r="G27" i="11"/>
  <c r="G11" i="11"/>
  <c r="G22" i="11"/>
  <c r="G6" i="11"/>
  <c r="G29" i="11"/>
  <c r="G13" i="11"/>
  <c r="G28" i="11"/>
  <c r="G12" i="11"/>
  <c r="G23" i="11"/>
  <c r="G7" i="11"/>
  <c r="G18" i="11"/>
  <c r="G4" i="11"/>
  <c r="C46" i="4"/>
  <c r="G30" i="10"/>
  <c r="G14" i="10"/>
  <c r="G33" i="10"/>
  <c r="G17" i="10"/>
  <c r="G32" i="10"/>
  <c r="G16" i="10"/>
  <c r="G31" i="10"/>
  <c r="G15" i="10"/>
  <c r="G38" i="10"/>
  <c r="G6" i="10"/>
  <c r="G9" i="10"/>
  <c r="G24" i="10"/>
  <c r="G39" i="10"/>
  <c r="G7" i="10"/>
  <c r="G18" i="10"/>
  <c r="G37" i="10"/>
  <c r="G5" i="10"/>
  <c r="G20" i="10"/>
  <c r="G35" i="10"/>
  <c r="G19" i="10"/>
  <c r="G26" i="10"/>
  <c r="G10" i="10"/>
  <c r="G29" i="10"/>
  <c r="G13" i="10"/>
  <c r="G28" i="10"/>
  <c r="G12" i="10"/>
  <c r="G27" i="10"/>
  <c r="G11" i="10"/>
  <c r="G22" i="10"/>
  <c r="G25" i="10"/>
  <c r="G40" i="10"/>
  <c r="G8" i="10"/>
  <c r="G23" i="10"/>
  <c r="G34" i="10"/>
  <c r="G21" i="10"/>
  <c r="G36" i="10"/>
  <c r="C45" i="4"/>
  <c r="G22" i="9"/>
  <c r="G6" i="9"/>
  <c r="G29" i="9"/>
  <c r="G13" i="9"/>
  <c r="G20" i="9"/>
  <c r="G23" i="9"/>
  <c r="G7" i="9"/>
  <c r="G34" i="9"/>
  <c r="G18" i="9"/>
  <c r="G25" i="9"/>
  <c r="G9" i="9"/>
  <c r="G32" i="9"/>
  <c r="G16" i="9"/>
  <c r="G19" i="9"/>
  <c r="G30" i="9"/>
  <c r="G14" i="9"/>
  <c r="G21" i="9"/>
  <c r="G5" i="9"/>
  <c r="G28" i="9"/>
  <c r="G12" i="9"/>
  <c r="G31" i="9"/>
  <c r="G15" i="9"/>
  <c r="G26" i="9"/>
  <c r="G10" i="9"/>
  <c r="G33" i="9"/>
  <c r="G17" i="9"/>
  <c r="G24" i="9"/>
  <c r="G8" i="9"/>
  <c r="G27" i="9"/>
  <c r="G11" i="9"/>
  <c r="C44" i="4"/>
  <c r="G19" i="8"/>
  <c r="G42" i="8"/>
  <c r="G10" i="8"/>
  <c r="G45" i="8"/>
  <c r="G29" i="8"/>
  <c r="G13" i="8"/>
  <c r="G15" i="8"/>
  <c r="G38" i="8"/>
  <c r="G6" i="8"/>
  <c r="G44" i="8"/>
  <c r="G28" i="8"/>
  <c r="G12" i="8"/>
  <c r="G33" i="8"/>
  <c r="G23" i="8"/>
  <c r="G14" i="8"/>
  <c r="G43" i="8"/>
  <c r="G11" i="8"/>
  <c r="G34" i="8"/>
  <c r="G41" i="8"/>
  <c r="G25" i="8"/>
  <c r="G9" i="8"/>
  <c r="G39" i="8"/>
  <c r="G7" i="8"/>
  <c r="G30" i="8"/>
  <c r="G40" i="8"/>
  <c r="G24" i="8"/>
  <c r="G8" i="8"/>
  <c r="G18" i="8"/>
  <c r="G17" i="8"/>
  <c r="G46" i="8"/>
  <c r="G32" i="8"/>
  <c r="G35" i="8"/>
  <c r="G26" i="8"/>
  <c r="G37" i="8"/>
  <c r="G21" i="8"/>
  <c r="G5" i="8"/>
  <c r="G31" i="8"/>
  <c r="G22" i="8"/>
  <c r="G36" i="8"/>
  <c r="G20" i="8"/>
  <c r="G27" i="8"/>
  <c r="G16" i="8"/>
  <c r="G4" i="8"/>
  <c r="C43" i="4"/>
  <c r="G27" i="7"/>
  <c r="G11" i="7"/>
  <c r="G30" i="7"/>
  <c r="G14" i="7"/>
  <c r="G29" i="7"/>
  <c r="G13" i="7"/>
  <c r="G28" i="7"/>
  <c r="G12" i="7"/>
  <c r="G24" i="7"/>
  <c r="G23" i="7"/>
  <c r="G7" i="7"/>
  <c r="G26" i="7"/>
  <c r="G10" i="7"/>
  <c r="G25" i="7"/>
  <c r="G9" i="7"/>
  <c r="G8" i="7"/>
  <c r="G19" i="7"/>
  <c r="G22" i="7"/>
  <c r="G6" i="7"/>
  <c r="G21" i="7"/>
  <c r="G5" i="7"/>
  <c r="G20" i="7"/>
  <c r="G31" i="7"/>
  <c r="G15" i="7"/>
  <c r="G34" i="7"/>
  <c r="G18" i="7"/>
  <c r="G33" i="7"/>
  <c r="G17" i="7"/>
  <c r="G32" i="7"/>
  <c r="G16" i="7"/>
  <c r="F30" i="6"/>
  <c r="G4" i="6" s="1"/>
  <c r="F4" i="3"/>
  <c r="G4" i="2"/>
  <c r="G51" i="2" l="1"/>
  <c r="H4" i="2" s="1"/>
  <c r="F30" i="3"/>
  <c r="G34" i="15"/>
  <c r="G32" i="14"/>
  <c r="G22" i="13"/>
  <c r="G36" i="12"/>
  <c r="G30" i="11"/>
  <c r="G41" i="10"/>
  <c r="G35" i="9"/>
  <c r="G47" i="8"/>
  <c r="G35" i="7"/>
  <c r="C42" i="4"/>
  <c r="C52" i="4" s="1"/>
  <c r="G15" i="6"/>
  <c r="G17" i="6"/>
  <c r="G19" i="6"/>
  <c r="G16" i="6"/>
  <c r="G29" i="6"/>
  <c r="G26" i="6"/>
  <c r="G28" i="6"/>
  <c r="G12" i="6"/>
  <c r="G7" i="6"/>
  <c r="G22" i="6"/>
  <c r="G13" i="6"/>
  <c r="G11" i="6"/>
  <c r="G14" i="6"/>
  <c r="G25" i="6"/>
  <c r="G9" i="6"/>
  <c r="G18" i="6"/>
  <c r="G24" i="6"/>
  <c r="G8" i="6"/>
  <c r="G23" i="6"/>
  <c r="G10" i="6"/>
  <c r="G21" i="6"/>
  <c r="G5" i="6"/>
  <c r="G27" i="6"/>
  <c r="G6" i="6"/>
  <c r="G20" i="6"/>
  <c r="P8" i="4"/>
  <c r="P7" i="4"/>
  <c r="P6" i="4"/>
  <c r="C21" i="4" l="1"/>
  <c r="H30" i="2"/>
  <c r="H33" i="2"/>
  <c r="H17" i="2"/>
  <c r="H50" i="2"/>
  <c r="H28" i="2"/>
  <c r="H12" i="2"/>
  <c r="H48" i="2"/>
  <c r="H35" i="2"/>
  <c r="H23" i="2"/>
  <c r="H11" i="2"/>
  <c r="H42" i="2"/>
  <c r="H26" i="2"/>
  <c r="H14" i="2"/>
  <c r="H45" i="2"/>
  <c r="H29" i="2"/>
  <c r="H13" i="2"/>
  <c r="H24" i="2"/>
  <c r="H8" i="2"/>
  <c r="H44" i="2"/>
  <c r="H47" i="2"/>
  <c r="H31" i="2"/>
  <c r="H7" i="2"/>
  <c r="H38" i="2"/>
  <c r="H22" i="2"/>
  <c r="H10" i="2"/>
  <c r="H41" i="2"/>
  <c r="H25" i="2"/>
  <c r="H9" i="2"/>
  <c r="H40" i="2"/>
  <c r="H20" i="2"/>
  <c r="H46" i="2"/>
  <c r="H43" i="2"/>
  <c r="H19" i="2"/>
  <c r="H34" i="2"/>
  <c r="H18" i="2"/>
  <c r="H6" i="2"/>
  <c r="H37" i="2"/>
  <c r="H21" i="2"/>
  <c r="H5" i="2"/>
  <c r="H32" i="2"/>
  <c r="H16" i="2"/>
  <c r="H49" i="2"/>
  <c r="H36" i="2"/>
  <c r="H39" i="2"/>
  <c r="H27" i="2"/>
  <c r="H15" i="2"/>
  <c r="G26" i="3"/>
  <c r="G13" i="3"/>
  <c r="G27" i="3"/>
  <c r="G15" i="3"/>
  <c r="G23" i="3"/>
  <c r="G11" i="3"/>
  <c r="G18" i="3"/>
  <c r="G21" i="3"/>
  <c r="G5" i="3"/>
  <c r="G24" i="3"/>
  <c r="G12" i="3"/>
  <c r="G19" i="3"/>
  <c r="G14" i="3"/>
  <c r="G6" i="3"/>
  <c r="G17" i="3"/>
  <c r="G29" i="3"/>
  <c r="G20" i="3"/>
  <c r="G8" i="3"/>
  <c r="G7" i="3"/>
  <c r="G22" i="3"/>
  <c r="G10" i="3"/>
  <c r="G25" i="3"/>
  <c r="G9" i="3"/>
  <c r="G28" i="3"/>
  <c r="G16" i="3"/>
  <c r="G4" i="3"/>
  <c r="G30" i="3" s="1"/>
  <c r="G30" i="6"/>
  <c r="C24" i="4" l="1"/>
  <c r="D21" i="4"/>
  <c r="H51" i="2"/>
  <c r="C36" i="4"/>
  <c r="Q7" i="4"/>
  <c r="D29" i="4" l="1"/>
  <c r="D33" i="4"/>
  <c r="D30" i="4"/>
  <c r="D34" i="4"/>
  <c r="D31" i="4"/>
  <c r="D32" i="4"/>
  <c r="D28" i="4"/>
  <c r="D36" i="4" s="1"/>
  <c r="D35" i="4"/>
  <c r="D19" i="4"/>
  <c r="D20" i="4"/>
  <c r="D18" i="4"/>
  <c r="D17" i="4"/>
  <c r="Q8" i="4"/>
  <c r="C13" i="4"/>
  <c r="D24" i="4" l="1"/>
  <c r="D7" i="4"/>
  <c r="D11" i="4"/>
  <c r="D9" i="4"/>
  <c r="D8" i="4"/>
  <c r="D6" i="4"/>
  <c r="D10" i="4"/>
  <c r="D12" i="4"/>
  <c r="D13" i="4"/>
  <c r="Q6" i="4"/>
  <c r="D42" i="4" l="1"/>
  <c r="D45" i="4"/>
  <c r="D51" i="4"/>
  <c r="D49" i="4"/>
  <c r="D47" i="4"/>
  <c r="D46" i="4"/>
  <c r="D43" i="4"/>
  <c r="D50" i="4"/>
  <c r="D48" i="4"/>
  <c r="D44" i="4"/>
  <c r="D41" i="4"/>
  <c r="Q9" i="4"/>
  <c r="R6" i="4" s="1"/>
  <c r="D52" i="4" l="1"/>
  <c r="R7" i="4"/>
  <c r="R8" i="4"/>
  <c r="R9" i="4" l="1"/>
</calcChain>
</file>

<file path=xl/sharedStrings.xml><?xml version="1.0" encoding="utf-8"?>
<sst xmlns="http://schemas.openxmlformats.org/spreadsheetml/2006/main" count="703" uniqueCount="185">
  <si>
    <t>DESPESAS LIQUIDADAS (CONTROLE EMPENHO)</t>
  </si>
  <si>
    <t>RESTOS A PAGAR NAO PROCESSADOS LIQUIDADOS</t>
  </si>
  <si>
    <t>DIARIAS NO PAIS</t>
  </si>
  <si>
    <t>BOLSAS DE ESTUDO NO PAIS</t>
  </si>
  <si>
    <t>AUXILIOS PARA DESENV. DE ESTUDOS E PESQUISAS</t>
  </si>
  <si>
    <t>AUXILIO A PESQUISADORES</t>
  </si>
  <si>
    <t>COMBUSTIVEIS E LUBRIFICANTES AUTOMOTIVOS</t>
  </si>
  <si>
    <t>ALIMENTOS PARA ANIMAIS</t>
  </si>
  <si>
    <t>GENEROS DE ALIMENTACAO</t>
  </si>
  <si>
    <t>ANIMAIS PARA PESQUISA E ABATE</t>
  </si>
  <si>
    <t>MATERIAL FARMACOLOGICO</t>
  </si>
  <si>
    <t>MATERIAL QUIMICO</t>
  </si>
  <si>
    <t>MATERIAL DE COUDELARIA OU DE USO ZOOTECNICO</t>
  </si>
  <si>
    <t>MATERIAL EDUCATIVO E ESPORTIVO</t>
  </si>
  <si>
    <t>MATERIAL DE EXPEDIENTE</t>
  </si>
  <si>
    <t>MATERIAL DE TIC - MATERIAL DE CONSUMO</t>
  </si>
  <si>
    <t>MATERIAIS E MEDICAMENTOS P/ USO VETERINARIO</t>
  </si>
  <si>
    <t>MATERIAL DE ACONDICIONAMENTO E EMBALAGEM</t>
  </si>
  <si>
    <t>MATERIAL DE COPA E COZINHA</t>
  </si>
  <si>
    <t>MATERIAL DE LIMPEZA E PROD. DE HIGIENIZACAO</t>
  </si>
  <si>
    <t>MATERIAL P/ MANUT.DE BENS IMOVEIS/INSTALACOES</t>
  </si>
  <si>
    <t>MATERIAL P/ MANUTENCAO DE BENS MOVEIS</t>
  </si>
  <si>
    <t>MATERIAL ELETRICO E ELETRONICO</t>
  </si>
  <si>
    <t>MATERIAL DE PROTECAO E SEGURANCA</t>
  </si>
  <si>
    <t>SEMENTES, MUDAS DE PLANTAS E INSUMOS</t>
  </si>
  <si>
    <t>MATERIAL LABORATORIAL</t>
  </si>
  <si>
    <t>MATERIAL HOSPITALAR</t>
  </si>
  <si>
    <t>FERRAMENTAS</t>
  </si>
  <si>
    <t>MATERIAL DE SINALIZACAO VISUAL E OUTROS</t>
  </si>
  <si>
    <t>ESTAGIARIOS</t>
  </si>
  <si>
    <t>LOCACAO DE IMOVEIS</t>
  </si>
  <si>
    <t>SERVICO DE SELECAO E TREINAMENTO</t>
  </si>
  <si>
    <t>SERV. DE APOIO ADMIN., TECNICO E OPERACIONAL</t>
  </si>
  <si>
    <t>APOIO ADMINISTRATIVO, TECNICO E OPERACIONAL</t>
  </si>
  <si>
    <t>LIMPEZA E CONSERVACAO</t>
  </si>
  <si>
    <t>VIGILANCIA OSTENSIVA</t>
  </si>
  <si>
    <t>MANUTENCAO E CONSERVACAO DE BENS IMOVEIS</t>
  </si>
  <si>
    <t>CONDOMINIOS</t>
  </si>
  <si>
    <t>MANUTENCAO E CONSERV. DE BENS IMOVEIS</t>
  </si>
  <si>
    <t>MANUT. E CONSERV. DE MAQUINAS E EQUIPAMENTOS</t>
  </si>
  <si>
    <t>MANUTENCAO E CONSERV. DE VEICULOS</t>
  </si>
  <si>
    <t>SERVICOS DE ENERGIA ELETRICA</t>
  </si>
  <si>
    <t>SERVICOS DE AGUA E ESGOTO</t>
  </si>
  <si>
    <t>SERVICOS DE COMUNICACAO EM GERAL</t>
  </si>
  <si>
    <t>SERVICOS DE TELECOMUNICACOES</t>
  </si>
  <si>
    <t>SERVICOS GRAFICOS E EDITORIAIS</t>
  </si>
  <si>
    <t>SEGUROS EM GERAL</t>
  </si>
  <si>
    <t>VIGILANCIA OSTENSIVA/MONITORADA/RASTREAMENTO</t>
  </si>
  <si>
    <t>SERVICOS DE COPIAS E REPRODUCAO DE DOCUMENTOS</t>
  </si>
  <si>
    <t>SERVICOS DE PUBLICIDADE LEGAL</t>
  </si>
  <si>
    <t>SERVICOS DE PUBLICIDADE INSTITUCIONAL</t>
  </si>
  <si>
    <t>MANUTENCAO CORRETIVA/ADAPTATIVA E SUSTENTACAO SOFTWARES</t>
  </si>
  <si>
    <t>COMUNICACAO DE DADOS E REDES EM GERAL</t>
  </si>
  <si>
    <t>TELEFONIA FIXA E MOVEL - PACOTE DE COMUNICACAO DE DADOS</t>
  </si>
  <si>
    <t>OUTSOURCING DE IMPRESSAO</t>
  </si>
  <si>
    <t>TAXAS</t>
  </si>
  <si>
    <t>CONTRIBUICAO P/ O PIS/PASEP</t>
  </si>
  <si>
    <t>JUROS</t>
  </si>
  <si>
    <t>CONTRIBUICAO P/ CUSTEIO DE ILUMINACAO PUBLICA</t>
  </si>
  <si>
    <t>OUTROS SERVICOS DE TERCEIROS - PJ</t>
  </si>
  <si>
    <t>RESTITUICOES</t>
  </si>
  <si>
    <t>RESSARCIMENTO DE PASSAGENS E DESP.C/LOCOMOCAO</t>
  </si>
  <si>
    <t>AJUDA DE CUSTO PARA MORADIA OU AUXILIO-MORADIA A AGENTES PUB</t>
  </si>
  <si>
    <t>INDENIZACAO DE MORADIA - PESSOAL CIVIL</t>
  </si>
  <si>
    <t>ASSISTENCIA AOS ESTUDANTES DAS INSTITUICOES FEDERAIS DE EDUC</t>
  </si>
  <si>
    <t>SERV.MEDICO-HOSPITAL.,ODONTOL.E LABORATORIAIS</t>
  </si>
  <si>
    <t>NATUREZA DE DESPESA DETALHADA</t>
  </si>
  <si>
    <t>LIQUIDADO</t>
  </si>
  <si>
    <t>GRUPO DE DESPESA</t>
  </si>
  <si>
    <t>AÇÃO</t>
  </si>
  <si>
    <t>%</t>
  </si>
  <si>
    <t>DESPESAS CORRENTES</t>
  </si>
  <si>
    <t>OUTROS</t>
  </si>
  <si>
    <t>TOTAL</t>
  </si>
  <si>
    <t>FOLHA</t>
  </si>
  <si>
    <t>INVESTIMENTOS</t>
  </si>
  <si>
    <t>MATERIAL P/ AUDIO, VIDEO E FOTO</t>
  </si>
  <si>
    <t>SERVICOS TECNICOS PROFISSIONAIS</t>
  </si>
  <si>
    <t>MANUTENCAO E CONSERVACAO DE EQUIPAMENTOS DE TIC</t>
  </si>
  <si>
    <t>AUXILIO A PESSOAS FISICAS</t>
  </si>
  <si>
    <t>EMISSAO DE CERTIFICADOS DIGITAIS</t>
  </si>
  <si>
    <t>DESPESAS LIQUIDADAS</t>
  </si>
  <si>
    <t>DESPESAS POR CAMPI</t>
  </si>
  <si>
    <t>DESPESAS IFFAR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</si>
  <si>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</si>
  <si>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</si>
  <si>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</si>
  <si>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</si>
  <si>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</si>
  <si>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</si>
  <si>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</si>
  <si>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</si>
  <si>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</si>
  <si>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</si>
  <si>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</si>
  <si>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CORRETES</t>
  </si>
  <si>
    <t>FUNCIONAMENTO DAS INSTITUICOES DA REDE FEDERAL DE EDUCACAO P</t>
  </si>
  <si>
    <t>MATERIAL DE MANOBRA E PATRULHAMENTO</t>
  </si>
  <si>
    <t>SERVICOS DE ESTACIONAMENTO DE VEICULOS</t>
  </si>
  <si>
    <t>MATERIAL P/ FESTIVIDADES E HOMENAGENS</t>
  </si>
  <si>
    <t>ASSINATURAS DE PERIODICOS E ANUIDADES</t>
  </si>
  <si>
    <t>SERVICOS DE APOIO AO ENSINO</t>
  </si>
  <si>
    <t>DIGITALIZACAO/INDEXACAO DE DOCUMENTOS</t>
  </si>
  <si>
    <t>UNIFORMES, TECIDOS E AVIAMENTOS</t>
  </si>
  <si>
    <t>SERVICOS DE SELECAO E TREINAMENTO</t>
  </si>
  <si>
    <t>APOSENTADORIAS E PENSOES CIVIS DA UNIAO</t>
  </si>
  <si>
    <t>PESSOAL E ENCARGOS SOCIAIS</t>
  </si>
  <si>
    <t>PROVENTOS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</si>
  <si>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</si>
  <si>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</si>
  <si>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</si>
  <si>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</si>
  <si>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</si>
  <si>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</si>
  <si>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</si>
  <si>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</si>
  <si>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</si>
  <si>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OUTRAS DESPESAS CORRENTES</t>
  </si>
  <si>
    <t>RESSARCIMENTO ASSISTENCIA MEDICA/ODONTOLOGICA</t>
  </si>
  <si>
    <t>ATIVOS CIVIS DA UNIAO</t>
  </si>
  <si>
    <t>SALARIO CONTRATO TEMPORARIO</t>
  </si>
  <si>
    <t>FERIAS VENCIDAS/PROPORCIONAIS - CONTRATO TEMPORARIO</t>
  </si>
  <si>
    <t>13¤ SALARIO - CONTRATO TEMPORARIO</t>
  </si>
  <si>
    <t>FERIAS - ABONO CONSTITUCIONAL - CONTRATO TEMPORARIO</t>
  </si>
  <si>
    <t>FERIAS PAGAMENTO ANTECIPADO - CONTRATOS TEMPORARIOS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</si>
  <si>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</si>
  <si>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</si>
  <si>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</si>
  <si>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</si>
  <si>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</si>
  <si>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</si>
  <si>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</si>
  <si>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</si>
  <si>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</si>
  <si>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</si>
  <si>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</si>
  <si>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</si>
  <si>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</si>
  <si>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</si>
  <si>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</si>
  <si>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</si>
  <si>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</si>
  <si>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</si>
  <si>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VENCIMENTOS E VANTAGENS FIXAS - PESSOAL CIVIL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</si>
  <si>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</si>
  <si>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</si>
  <si>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</si>
  <si>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</si>
  <si>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</si>
  <si>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AUXILIO-FUNERAL ATIVO CIVIL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</si>
  <si>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</si>
  <si>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</si>
  <si>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</si>
  <si>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</si>
  <si>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</si>
  <si>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REESTRUTURACAO E MODERNIZACAO DAS INSTITUICOES DA REDE FEDER</t>
  </si>
  <si>
    <t>OBRAS EM ANDAMENTO</t>
  </si>
  <si>
    <t>APARELHOS DE MEDICAO E ORIENTACAO</t>
  </si>
  <si>
    <t>MAQUINAS E EQUIPAMENTOS ENERGETICOS</t>
  </si>
  <si>
    <t>EQUIPAMENTOS DE TIC - COMPUTADORES</t>
  </si>
  <si>
    <t>MOBILIARIO EM GERAL</t>
  </si>
  <si>
    <t>APAR.EQUIP.UTENS.MED.,ODONT,LABOR.HOSPIT.</t>
  </si>
  <si>
    <t>APARELHOS E UTENSILIOS DOMESTICOS</t>
  </si>
  <si>
    <t>COLECOES E MATERIAIS BIBLIOGRAFICOS</t>
  </si>
  <si>
    <t>MAQUINAS E EQUIPAMENTOS DE NATUREZA INDUSTRIAL</t>
  </si>
  <si>
    <t>EQUIPAMENTOS PARA AUDIO, VIDEO E FOTO</t>
  </si>
  <si>
    <t>MAQUINAS, UTENSILIOS E EQUIPAMENTOS  DIVERSOS</t>
  </si>
  <si>
    <t>MATERIAL DE TIC (PERMANENTE)</t>
  </si>
  <si>
    <t>EQUIPAMENTOS DE TIC - ATIVOS DE REDE</t>
  </si>
  <si>
    <t>MAQ., FERRAMENTAS  E  UTENSILIOS  DE  OFICINA</t>
  </si>
  <si>
    <t>MAQUINAS E EQUIPAMENTOS AGRIC. E  RODOVIARIOS</t>
  </si>
  <si>
    <t>EQUIPAMENTOS DE TIC - TELEFONIA</t>
  </si>
  <si>
    <t>AJUDA DE CUSTO - PESSOAL CIVIL</t>
  </si>
  <si>
    <t>SEMOVENTES E EQUIPAMENTOS DE MONTARIA</t>
  </si>
  <si>
    <t>Relatório de Despesas Liquidadas - 1º Trimestre de 2021</t>
  </si>
  <si>
    <t>AUXILIO-MORADIA (ACORDAO TCU 1690/2002)</t>
  </si>
  <si>
    <t>PREMIACOES CULTURAIS</t>
  </si>
  <si>
    <t>MATERIAL DE CAMA, MESA E BANHO</t>
  </si>
  <si>
    <t>BANDEIRAS, FLAMULAS E INSIGNIAS</t>
  </si>
  <si>
    <t>LOCACAO DE MEIOS DE TRANSPORTE</t>
  </si>
  <si>
    <t>APARELHOS E EQUIP. P/ ESPORTES E DIVERSOES</t>
  </si>
  <si>
    <t>INSTRUMENTOS MUSICAIS E ARTISTICOS</t>
  </si>
  <si>
    <t>EQUIPAMENTOS DE TIC - SERVIDORES/STORAGE</t>
  </si>
  <si>
    <t>APOSENTADORIAS, RESERVA REMUNERADA E REFORMAS</t>
  </si>
  <si>
    <t>AUXILIO-FUNERAL INATIVO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</si>
</sst>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\ * #,##0.00_-;\-&quot;R$&quot;\ * #,##0.00_-;_-&quot;R$&quot;\ * &quot;-&quot;??_-;_-@_-"/>
    <numFmt numFmtId="165" formatCode="#,##0.00;\(#,##0.00\)"/>
    <numFmt numFmtId="166" formatCode="#,##0.00_);\(#,##0.00\)"/>
  </numFmts>
  <fonts count="11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n">
        <color rgb="FF808080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5" fontId="1" fillId="5" borderId="8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5" fontId="5" fillId="5" borderId="8" xfId="0" applyNumberFormat="1" applyFont="1" applyFill="1" applyBorder="1" applyAlignment="1">
      <alignment horizontal="right" vertical="center"/>
    </xf>
    <xf numFmtId="164" fontId="5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0" fontId="6" fillId="4" borderId="9" xfId="3" applyNumberFormat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left" vertical="center" wrapText="1"/>
    </xf>
    <xf numFmtId="164" fontId="7" fillId="3" borderId="4" xfId="3" applyNumberFormat="1" applyFont="1" applyFill="1" applyBorder="1" applyAlignment="1">
      <alignment horizontal="left" vertical="center" wrapText="1"/>
    </xf>
    <xf numFmtId="10" fontId="7" fillId="3" borderId="4" xfId="3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left" vertical="center"/>
    </xf>
    <xf numFmtId="165" fontId="7" fillId="2" borderId="6" xfId="3" applyNumberFormat="1" applyFont="1" applyFill="1" applyBorder="1" applyAlignment="1">
      <alignment horizontal="right" vertical="center"/>
    </xf>
    <xf numFmtId="0" fontId="7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9" fillId="7" borderId="0" xfId="3" applyFont="1" applyFill="1" applyBorder="1" applyAlignment="1">
      <alignment horizontal="right" vertical="center"/>
    </xf>
    <xf numFmtId="0" fontId="0" fillId="7" borderId="0" xfId="0" applyFill="1"/>
    <xf numFmtId="0" fontId="6" fillId="4" borderId="9" xfId="3" applyFont="1" applyFill="1" applyBorder="1" applyAlignment="1">
      <alignment horizontal="center" vertical="center" wrapText="1"/>
    </xf>
    <xf numFmtId="165" fontId="10" fillId="5" borderId="8" xfId="0" applyNumberFormat="1" applyFont="1" applyFill="1" applyBorder="1" applyAlignment="1">
      <alignment horizontal="right" vertical="center"/>
    </xf>
    <xf numFmtId="0" fontId="6" fillId="4" borderId="9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9" fontId="7" fillId="2" borderId="7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/>
    <xf numFmtId="10" fontId="7" fillId="2" borderId="7" xfId="3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166" fontId="1" fillId="5" borderId="4" xfId="0" applyNumberFormat="1" applyFont="1" applyFill="1" applyBorder="1" applyAlignment="1">
      <alignment horizontal="right" vertical="center"/>
    </xf>
    <xf numFmtId="166" fontId="1" fillId="5" borderId="8" xfId="0" applyNumberFormat="1" applyFont="1" applyFill="1" applyBorder="1" applyAlignment="1">
      <alignment horizontal="right" vertical="center"/>
    </xf>
    <xf numFmtId="166" fontId="3" fillId="2" borderId="6" xfId="0" applyNumberFormat="1" applyFont="1" applyFill="1" applyBorder="1" applyAlignment="1">
      <alignment horizontal="right" vertical="center"/>
    </xf>
    <xf numFmtId="166" fontId="3" fillId="2" borderId="7" xfId="0" applyNumberFormat="1" applyFont="1" applyFill="1" applyBorder="1" applyAlignment="1">
      <alignment horizontal="right" vertical="center"/>
    </xf>
    <xf numFmtId="9" fontId="3" fillId="2" borderId="6" xfId="2" applyFont="1" applyFill="1" applyBorder="1" applyAlignment="1">
      <alignment horizontal="right" vertical="center"/>
    </xf>
    <xf numFmtId="9" fontId="3" fillId="2" borderId="7" xfId="2" applyFont="1" applyFill="1" applyBorder="1" applyAlignment="1">
      <alignment horizontal="right" vertical="center"/>
    </xf>
    <xf numFmtId="164" fontId="10" fillId="5" borderId="8" xfId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center" vertical="center"/>
    </xf>
    <xf numFmtId="0" fontId="9" fillId="7" borderId="13" xfId="3" applyFont="1" applyFill="1" applyBorder="1" applyAlignment="1">
      <alignment horizontal="center" vertical="center"/>
    </xf>
    <xf numFmtId="0" fontId="9" fillId="7" borderId="0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left" vertical="top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24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5069444444444444"/>
          <c:w val="0.93547619047619046"/>
          <c:h val="0.84560185185185199"/>
        </c:manualLayout>
      </c:layout>
      <c:pie3DChart>
        <c:varyColors val="1"/>
        <c:ser>
          <c:idx val="0"/>
          <c:order val="0"/>
          <c:dLbls>
            <c:dLbl>
              <c:idx val="2"/>
              <c:layout>
                <c:manualLayout>
                  <c:x val="0.12837969017422216"/>
                  <c:y val="-5.898202192903843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603460101494286"/>
                  <c:y val="1.22887805368939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9383626885934711E-2"/>
                  <c:y val="5.4297556278846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8287102595552554"/>
                  <c:y val="0.1080178971090401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MANUTENCAO E CONSERV. DE BENS IMOVEIS</c:v>
                </c:pt>
                <c:pt idx="5">
                  <c:v>SERVICOS DE APOIO AO ENSINO</c:v>
                </c:pt>
                <c:pt idx="6">
                  <c:v>OUTROS</c:v>
                </c:pt>
              </c:strCache>
            </c:strRef>
          </c:cat>
          <c:val>
            <c:numRef>
              <c:f>'1º Trimestre'!$C$6:$C$12</c:f>
              <c:numCache>
                <c:formatCode>_-"R$"\ * #,##0.00_-;\-"R$"\ * #,##0.00_-;_-"R$"\ * "-"??_-;_-@_-</c:formatCode>
                <c:ptCount val="7"/>
                <c:pt idx="0">
                  <c:v>545142.53</c:v>
                </c:pt>
                <c:pt idx="1">
                  <c:v>611774.21</c:v>
                </c:pt>
                <c:pt idx="2">
                  <c:v>522992.69999999995</c:v>
                </c:pt>
                <c:pt idx="3">
                  <c:v>554213.18999999994</c:v>
                </c:pt>
                <c:pt idx="4">
                  <c:v>392167.41</c:v>
                </c:pt>
                <c:pt idx="5">
                  <c:v>566712</c:v>
                </c:pt>
                <c:pt idx="6">
                  <c:v>3804224.5299999993</c:v>
                </c:pt>
              </c:numCache>
            </c:numRef>
          </c:val>
        </c:ser>
        <c:ser>
          <c:idx val="1"/>
          <c:order val="1"/>
          <c:cat>
            <c:strRef>
              <c:f>'1º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MANUTENCAO E CONSERV. DE BENS IMOVEIS</c:v>
                </c:pt>
                <c:pt idx="5">
                  <c:v>SERVICOS DE APOIO AO ENSINO</c:v>
                </c:pt>
                <c:pt idx="6">
                  <c:v>OUTROS</c:v>
                </c:pt>
              </c:strCache>
            </c:strRef>
          </c:cat>
          <c:val>
            <c:numRef>
              <c:f>'1º Trimestre'!$D$6:$D$12</c:f>
              <c:numCache>
                <c:formatCode>0.00%</c:formatCode>
                <c:ptCount val="7"/>
                <c:pt idx="0">
                  <c:v>7.7908371916560665E-2</c:v>
                </c:pt>
                <c:pt idx="1">
                  <c:v>8.7430956233849666E-2</c:v>
                </c:pt>
                <c:pt idx="2">
                  <c:v>7.4742856297134314E-2</c:v>
                </c:pt>
                <c:pt idx="3">
                  <c:v>7.9204694096392539E-2</c:v>
                </c:pt>
                <c:pt idx="4">
                  <c:v>5.6046121427793069E-2</c:v>
                </c:pt>
                <c:pt idx="5">
                  <c:v>8.0990946102807132E-2</c:v>
                </c:pt>
                <c:pt idx="6">
                  <c:v>0.54367605392546259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2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9.7498800537797956E-2"/>
                  <c:y val="-8.37439488243430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6.1726271047518521E-3"/>
                  <c:y val="-0.29992241213750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'1º Trimestre'!$C$17:$C$21</c:f>
              <c:numCache>
                <c:formatCode>_-"R$"\ * #,##0.00_-;\-"R$"\ * #,##0.00_-;_-"R$"\ * "-"??_-;_-@_-</c:formatCode>
                <c:ptCount val="5"/>
                <c:pt idx="0">
                  <c:v>3377779.32</c:v>
                </c:pt>
                <c:pt idx="1">
                  <c:v>9506325.1600000001</c:v>
                </c:pt>
                <c:pt idx="2">
                  <c:v>23092210.77</c:v>
                </c:pt>
                <c:pt idx="3">
                  <c:v>19414885.469999999</c:v>
                </c:pt>
                <c:pt idx="4">
                  <c:v>11034553.409999996</c:v>
                </c:pt>
              </c:numCache>
            </c:numRef>
          </c:val>
        </c:ser>
        <c:ser>
          <c:idx val="1"/>
          <c:order val="1"/>
          <c:cat>
            <c:strRef>
              <c:f>'1º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'1º Trimestre'!$D$17:$D$21</c:f>
              <c:numCache>
                <c:formatCode>0.00%</c:formatCode>
                <c:ptCount val="5"/>
                <c:pt idx="0">
                  <c:v>5.0850447454302769E-2</c:v>
                </c:pt>
                <c:pt idx="1">
                  <c:v>0.14311203966755778</c:v>
                </c:pt>
                <c:pt idx="2">
                  <c:v>0.34763942197489961</c:v>
                </c:pt>
                <c:pt idx="3">
                  <c:v>0.29227948894646594</c:v>
                </c:pt>
                <c:pt idx="4">
                  <c:v>0.16611860195677386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24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904713807743873E-2"/>
          <c:y val="0.21113690679412769"/>
          <c:w val="0.84782932838690295"/>
          <c:h val="0.7851596107886650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6669365079365081E-2"/>
                  <c:y val="-1.77925925925925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678"/>
                  <c:y val="9.93566707971912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083234093432221"/>
                  <c:y val="0.268305957514652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3903333333333339E-2"/>
                  <c:y val="-0.14816294919454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Trimestre'!$B$28:$B$35</c:f>
              <c:strCache>
                <c:ptCount val="8"/>
                <c:pt idx="0">
                  <c:v>OBRAS EM ANDAMENTO</c:v>
                </c:pt>
                <c:pt idx="1">
                  <c:v>APAR.EQUIP.UTENS.MED.,ODONT,LABOR.HOSPIT.</c:v>
                </c:pt>
                <c:pt idx="2">
                  <c:v>APARELHOS E UTENSILIOS DOMESTICOS</c:v>
                </c:pt>
                <c:pt idx="3">
                  <c:v>MAQUINAS, UTENSILIOS E EQUIPAMENTOS  DIVERSOS</c:v>
                </c:pt>
                <c:pt idx="4">
                  <c:v>MATERIAL DE TIC (PERMANENTE)</c:v>
                </c:pt>
                <c:pt idx="5">
                  <c:v>MAQUINAS E EQUIPAMENTOS AGRIC. E  RODOVIARIOS</c:v>
                </c:pt>
                <c:pt idx="6">
                  <c:v>MOBILIARIO EM GERAL</c:v>
                </c:pt>
                <c:pt idx="7">
                  <c:v>OUTROS</c:v>
                </c:pt>
              </c:strCache>
            </c:strRef>
          </c:cat>
          <c:val>
            <c:numRef>
              <c:f>'1º Trimestre'!$C$28:$C$35</c:f>
              <c:numCache>
                <c:formatCode>_-"R$"\ * #,##0.00_-;\-"R$"\ * #,##0.00_-;_-"R$"\ * "-"??_-;_-@_-</c:formatCode>
                <c:ptCount val="8"/>
                <c:pt idx="0">
                  <c:v>224467.44</c:v>
                </c:pt>
                <c:pt idx="1">
                  <c:v>234218.9</c:v>
                </c:pt>
                <c:pt idx="2">
                  <c:v>192775.04000000001</c:v>
                </c:pt>
                <c:pt idx="3">
                  <c:v>244884.29</c:v>
                </c:pt>
                <c:pt idx="4">
                  <c:v>540860.6</c:v>
                </c:pt>
                <c:pt idx="5">
                  <c:v>413279.04</c:v>
                </c:pt>
                <c:pt idx="6">
                  <c:v>587627.86</c:v>
                </c:pt>
                <c:pt idx="7">
                  <c:v>716976.68000000063</c:v>
                </c:pt>
              </c:numCache>
            </c:numRef>
          </c:val>
        </c:ser>
        <c:ser>
          <c:idx val="1"/>
          <c:order val="1"/>
          <c:cat>
            <c:strRef>
              <c:f>'1º Trimestre'!$B$28:$B$35</c:f>
              <c:strCache>
                <c:ptCount val="8"/>
                <c:pt idx="0">
                  <c:v>OBRAS EM ANDAMENTO</c:v>
                </c:pt>
                <c:pt idx="1">
                  <c:v>APAR.EQUIP.UTENS.MED.,ODONT,LABOR.HOSPIT.</c:v>
                </c:pt>
                <c:pt idx="2">
                  <c:v>APARELHOS E UTENSILIOS DOMESTICOS</c:v>
                </c:pt>
                <c:pt idx="3">
                  <c:v>MAQUINAS, UTENSILIOS E EQUIPAMENTOS  DIVERSOS</c:v>
                </c:pt>
                <c:pt idx="4">
                  <c:v>MATERIAL DE TIC (PERMANENTE)</c:v>
                </c:pt>
                <c:pt idx="5">
                  <c:v>MAQUINAS E EQUIPAMENTOS AGRIC. E  RODOVIARIOS</c:v>
                </c:pt>
                <c:pt idx="6">
                  <c:v>MOBILIARIO EM GERAL</c:v>
                </c:pt>
                <c:pt idx="7">
                  <c:v>OUTROS</c:v>
                </c:pt>
              </c:strCache>
            </c:strRef>
          </c:cat>
          <c:val>
            <c:numRef>
              <c:f>'1º Trimestre'!$D$28:$D$35</c:f>
              <c:numCache>
                <c:formatCode>0.00%</c:formatCode>
                <c:ptCount val="8"/>
                <c:pt idx="0">
                  <c:v>7.1144547595055008E-2</c:v>
                </c:pt>
                <c:pt idx="1">
                  <c:v>7.4235255138613551E-2</c:v>
                </c:pt>
                <c:pt idx="2">
                  <c:v>6.1099698951521134E-2</c:v>
                </c:pt>
                <c:pt idx="3">
                  <c:v>7.7615631136463498E-2</c:v>
                </c:pt>
                <c:pt idx="4">
                  <c:v>0.17142478525611557</c:v>
                </c:pt>
                <c:pt idx="5">
                  <c:v>0.13098804143406562</c:v>
                </c:pt>
                <c:pt idx="6">
                  <c:v>0.18624758340875772</c:v>
                </c:pt>
                <c:pt idx="7">
                  <c:v>0.22724445707940791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362E-6"/>
          <c:y val="2.1546296854484362E-3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5659922314223862"/>
                  <c:y val="5.9732685091922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26"/>
                  <c:y val="-0.1979471027660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7528520364529571"/>
                  <c:y val="-2.43388811292702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'1º Trimestre'!$Q$6:$Q$8</c:f>
              <c:numCache>
                <c:formatCode>_-"R$"\ * #,##0.00_-;\-"R$"\ * #,##0.00_-;_-"R$"\ * "-"??_-;_-@_-</c:formatCode>
                <c:ptCount val="3"/>
                <c:pt idx="0">
                  <c:v>6997226.5699999994</c:v>
                </c:pt>
                <c:pt idx="1">
                  <c:v>66425754.129999995</c:v>
                </c:pt>
                <c:pt idx="2">
                  <c:v>3155089.8500000006</c:v>
                </c:pt>
              </c:numCache>
            </c:numRef>
          </c:val>
        </c:ser>
        <c:ser>
          <c:idx val="1"/>
          <c:order val="1"/>
          <c:cat>
            <c:strRef>
              <c:f>'1º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'1º Trimestre'!$R$6:$R$8</c:f>
              <c:numCache>
                <c:formatCode>0.00%</c:formatCode>
                <c:ptCount val="3"/>
                <c:pt idx="0">
                  <c:v>9.1373764313261358E-2</c:v>
                </c:pt>
                <c:pt idx="1">
                  <c:v>0.86742527792769009</c:v>
                </c:pt>
                <c:pt idx="2">
                  <c:v>4.1200957759048702E-2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'1º Trimestre'!$C$41:$C$51</c:f>
              <c:numCache>
                <c:formatCode>_-"R$"\ * #,##0.00_-;\-"R$"\ * #,##0.00_-;_-"R$"\ * "-"??_-;_-@_-</c:formatCode>
                <c:ptCount val="11"/>
                <c:pt idx="0">
                  <c:v>1595901.2600000002</c:v>
                </c:pt>
                <c:pt idx="1">
                  <c:v>277131.02</c:v>
                </c:pt>
                <c:pt idx="2">
                  <c:v>980336.32000000018</c:v>
                </c:pt>
                <c:pt idx="3">
                  <c:v>745071.47</c:v>
                </c:pt>
                <c:pt idx="4">
                  <c:v>558360.35000000009</c:v>
                </c:pt>
                <c:pt idx="5">
                  <c:v>653320.45000000007</c:v>
                </c:pt>
                <c:pt idx="6">
                  <c:v>443124.63999999996</c:v>
                </c:pt>
                <c:pt idx="7">
                  <c:v>369052.12999999995</c:v>
                </c:pt>
                <c:pt idx="8">
                  <c:v>231781.80000000005</c:v>
                </c:pt>
                <c:pt idx="9">
                  <c:v>284677.44999999995</c:v>
                </c:pt>
                <c:pt idx="10">
                  <c:v>858469.68000000017</c:v>
                </c:pt>
              </c:numCache>
            </c:numRef>
          </c:val>
        </c:ser>
        <c:ser>
          <c:idx val="1"/>
          <c:order val="1"/>
          <c:cat>
            <c:strRef>
              <c:f>'1º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'1º Trimestre'!$D$41:$D$51</c:f>
              <c:numCache>
                <c:formatCode>0.00%</c:formatCode>
                <c:ptCount val="11"/>
                <c:pt idx="0">
                  <c:v>0.2280762590770303</c:v>
                </c:pt>
                <c:pt idx="1">
                  <c:v>3.9605837716928466E-2</c:v>
                </c:pt>
                <c:pt idx="2">
                  <c:v>0.14010355534335658</c:v>
                </c:pt>
                <c:pt idx="3">
                  <c:v>0.10648096964509182</c:v>
                </c:pt>
                <c:pt idx="4">
                  <c:v>7.9797380349797664E-2</c:v>
                </c:pt>
                <c:pt idx="5">
                  <c:v>9.3368485851387836E-2</c:v>
                </c:pt>
                <c:pt idx="6">
                  <c:v>6.3328611067113114E-2</c:v>
                </c:pt>
                <c:pt idx="7">
                  <c:v>5.2742629713075008E-2</c:v>
                </c:pt>
                <c:pt idx="8">
                  <c:v>3.3124809905933923E-2</c:v>
                </c:pt>
                <c:pt idx="9">
                  <c:v>4.0684326447356978E-2</c:v>
                </c:pt>
                <c:pt idx="10">
                  <c:v>0.12268713488292836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&#186; Trimestr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84668</xdr:colOff>
      <xdr:row>1</xdr:row>
      <xdr:rowOff>95249</xdr:rowOff>
    </xdr:from>
    <xdr:to>
      <xdr:col>14</xdr:col>
      <xdr:colOff>246335</xdr:colOff>
      <xdr:row>12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76200</xdr:colOff>
      <xdr:row>12</xdr:row>
      <xdr:rowOff>118533</xdr:rowOff>
    </xdr:from>
    <xdr:to>
      <xdr:col>14</xdr:col>
      <xdr:colOff>237867</xdr:colOff>
      <xdr:row>23</xdr:row>
      <xdr:rowOff>118533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84667</xdr:rowOff>
    </xdr:from>
    <xdr:to>
      <xdr:col>14</xdr:col>
      <xdr:colOff>214583</xdr:colOff>
      <xdr:row>36</xdr:row>
      <xdr:rowOff>84717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465666</xdr:colOff>
      <xdr:row>9</xdr:row>
      <xdr:rowOff>42332</xdr:rowOff>
    </xdr:from>
    <xdr:to>
      <xdr:col>18</xdr:col>
      <xdr:colOff>362749</xdr:colOff>
      <xdr:row>37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244928</xdr:colOff>
      <xdr:row>37</xdr:row>
      <xdr:rowOff>105834</xdr:rowOff>
    </xdr:from>
    <xdr:to>
      <xdr:col>15</xdr:col>
      <xdr:colOff>11987</xdr:colOff>
      <xdr:row>54</xdr:row>
      <xdr:rowOff>31750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tabSelected="1" zoomScale="70" zoomScaleNormal="70" workbookViewId="0"/>
  </sheetViews>
  <sheetFormatPr defaultRowHeight="12.75" x14ac:dyDescent="0.2"/>
  <cols>
    <col min="2" max="2" width="48.7109375" style="5" bestFit="1" customWidth="1"/>
    <col min="3" max="3" width="24.85546875" customWidth="1"/>
    <col min="4" max="4" width="13.140625" customWidth="1"/>
    <col min="5" max="5" width="5.28515625" customWidth="1"/>
    <col min="6" max="6" width="5.42578125" customWidth="1"/>
    <col min="14" max="14" width="7" customWidth="1"/>
    <col min="15" max="15" width="3.42578125" hidden="1" customWidth="1"/>
    <col min="16" max="16" width="48.7109375" style="5" customWidth="1"/>
    <col min="17" max="17" width="24.85546875" customWidth="1"/>
    <col min="18" max="18" width="13.140625" customWidth="1"/>
  </cols>
  <sheetData>
    <row r="1" spans="1:18" ht="58.5" customHeight="1" x14ac:dyDescent="0.2">
      <c r="A1" s="33"/>
      <c r="B1" s="44" t="s">
        <v>174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2.7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24" customFormat="1" ht="14.25" customHeight="1" x14ac:dyDescent="0.2">
      <c r="B3" s="45" t="s">
        <v>83</v>
      </c>
      <c r="C3" s="45"/>
      <c r="D3" s="45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45" t="s">
        <v>83</v>
      </c>
      <c r="Q3" s="45"/>
      <c r="R3" s="45"/>
    </row>
    <row r="4" spans="1:18" ht="13.5" thickBot="1" x14ac:dyDescent="0.25">
      <c r="B4" s="47" t="s">
        <v>71</v>
      </c>
      <c r="C4" s="47"/>
      <c r="D4" s="48"/>
      <c r="P4" s="49" t="s">
        <v>73</v>
      </c>
      <c r="Q4" s="49"/>
      <c r="R4" s="50"/>
    </row>
    <row r="5" spans="1:18" ht="14.25" thickTop="1" thickBot="1" x14ac:dyDescent="0.25">
      <c r="B5" s="25" t="s">
        <v>66</v>
      </c>
      <c r="C5" s="25" t="s">
        <v>67</v>
      </c>
      <c r="D5" s="14" t="s">
        <v>70</v>
      </c>
      <c r="P5" s="13" t="s">
        <v>68</v>
      </c>
      <c r="Q5" s="13" t="s">
        <v>67</v>
      </c>
      <c r="R5" s="14" t="s">
        <v>70</v>
      </c>
    </row>
    <row r="6" spans="1:18" ht="22.5" thickTop="1" thickBot="1" x14ac:dyDescent="0.25">
      <c r="B6" s="15" t="str">
        <f>'Despesas Correntes'!C40</f>
        <v>APOIO ADMINISTRATIVO, TECNICO E OPERACIONAL</v>
      </c>
      <c r="C6" s="16">
        <f>'Despesas Correntes'!F40</f>
        <v>545142.53</v>
      </c>
      <c r="D6" s="17">
        <f>C6/$C$13</f>
        <v>7.7908371916560665E-2</v>
      </c>
      <c r="P6" s="15" t="str">
        <f>B4</f>
        <v>DESPESAS CORRENTES</v>
      </c>
      <c r="Q6" s="16">
        <f>C13</f>
        <v>6997226.5699999994</v>
      </c>
      <c r="R6" s="17">
        <f>Q6/$Q$9</f>
        <v>9.1373764313261358E-2</v>
      </c>
    </row>
    <row r="7" spans="1:18" ht="14.25" thickTop="1" thickBot="1" x14ac:dyDescent="0.25">
      <c r="B7" s="15" t="str">
        <f>'Despesas Correntes'!C41</f>
        <v>LIMPEZA E CONSERVACAO</v>
      </c>
      <c r="C7" s="16">
        <f>'Despesas Correntes'!F41</f>
        <v>611774.21</v>
      </c>
      <c r="D7" s="17">
        <f t="shared" ref="D7:D12" si="0">C7/$C$13</f>
        <v>8.7430956233849666E-2</v>
      </c>
      <c r="P7" s="15" t="str">
        <f>B15</f>
        <v>FOLHA</v>
      </c>
      <c r="Q7" s="16">
        <f>C24</f>
        <v>66425754.129999995</v>
      </c>
      <c r="R7" s="17">
        <f>Q7/$Q$9</f>
        <v>0.86742527792769009</v>
      </c>
    </row>
    <row r="8" spans="1:18" ht="14.25" thickTop="1" thickBot="1" x14ac:dyDescent="0.25">
      <c r="B8" s="15" t="str">
        <f>'Despesas Correntes'!C42</f>
        <v>VIGILANCIA OSTENSIVA</v>
      </c>
      <c r="C8" s="16">
        <f>'Despesas Correntes'!F42</f>
        <v>522992.69999999995</v>
      </c>
      <c r="D8" s="17">
        <f t="shared" si="0"/>
        <v>7.4742856297134314E-2</v>
      </c>
      <c r="P8" s="15" t="str">
        <f>B26</f>
        <v>INVESTIMENTOS</v>
      </c>
      <c r="Q8" s="16">
        <f>C36</f>
        <v>3155089.8500000006</v>
      </c>
      <c r="R8" s="17">
        <f>Q8/$Q$9</f>
        <v>4.1200957759048702E-2</v>
      </c>
    </row>
    <row r="9" spans="1:18" ht="14.25" thickTop="1" thickBot="1" x14ac:dyDescent="0.25">
      <c r="B9" s="15" t="str">
        <f>'Despesas Correntes'!C52</f>
        <v>SERVICOS DE ENERGIA ELETRICA</v>
      </c>
      <c r="C9" s="16">
        <f>'Despesas Correntes'!F52</f>
        <v>554213.18999999994</v>
      </c>
      <c r="D9" s="17">
        <f t="shared" si="0"/>
        <v>7.9204694096392539E-2</v>
      </c>
      <c r="P9" s="18" t="s">
        <v>73</v>
      </c>
      <c r="Q9" s="19">
        <f>SUM(Q6:Q8)</f>
        <v>76578070.549999982</v>
      </c>
      <c r="R9" s="31">
        <f>SUM(R6:R8)</f>
        <v>1.0000000000000002</v>
      </c>
    </row>
    <row r="10" spans="1:18" ht="14.25" thickTop="1" thickBot="1" x14ac:dyDescent="0.25">
      <c r="B10" s="15" t="str">
        <f>'Despesas Correntes'!C108</f>
        <v>MANUTENCAO E CONSERV. DE BENS IMOVEIS</v>
      </c>
      <c r="C10" s="16">
        <f>'Despesas Correntes'!F108</f>
        <v>392167.41</v>
      </c>
      <c r="D10" s="17">
        <f t="shared" si="0"/>
        <v>5.6046121427793069E-2</v>
      </c>
    </row>
    <row r="11" spans="1:18" ht="14.25" thickTop="1" thickBot="1" x14ac:dyDescent="0.25">
      <c r="B11" s="15" t="str">
        <f>'Despesas Correntes'!C112</f>
        <v>SERVICOS DE APOIO AO ENSINO</v>
      </c>
      <c r="C11" s="16">
        <f>'Despesas Correntes'!F112</f>
        <v>566712</v>
      </c>
      <c r="D11" s="17">
        <f t="shared" si="0"/>
        <v>8.0990946102807132E-2</v>
      </c>
    </row>
    <row r="12" spans="1:18" ht="14.25" thickTop="1" thickBot="1" x14ac:dyDescent="0.25">
      <c r="B12" s="15" t="s">
        <v>72</v>
      </c>
      <c r="C12" s="16">
        <f>'Despesas Correntes'!F115-(SUM(C6:C11))</f>
        <v>3804224.5299999993</v>
      </c>
      <c r="D12" s="17">
        <f t="shared" si="0"/>
        <v>0.54367605392546259</v>
      </c>
    </row>
    <row r="13" spans="1:18" ht="13.5" thickTop="1" x14ac:dyDescent="0.2">
      <c r="B13" s="20" t="s">
        <v>73</v>
      </c>
      <c r="C13" s="19">
        <f>SUM(C6:C12)</f>
        <v>6997226.5699999994</v>
      </c>
      <c r="D13" s="34">
        <f>SUM(D6:D12)</f>
        <v>1</v>
      </c>
    </row>
    <row r="15" spans="1:18" ht="13.5" thickBot="1" x14ac:dyDescent="0.25">
      <c r="B15" s="47" t="s">
        <v>74</v>
      </c>
      <c r="C15" s="47"/>
      <c r="D15" s="48"/>
    </row>
    <row r="16" spans="1:18" ht="14.25" thickTop="1" thickBot="1" x14ac:dyDescent="0.25">
      <c r="B16" s="25" t="s">
        <v>66</v>
      </c>
      <c r="C16" s="25" t="s">
        <v>67</v>
      </c>
      <c r="D16" s="14" t="s">
        <v>70</v>
      </c>
    </row>
    <row r="17" spans="2:4" ht="14.25" thickTop="1" thickBot="1" x14ac:dyDescent="0.25">
      <c r="B17" s="15" t="str">
        <f>Folha!D4</f>
        <v>PROVENTOS - PESSOAL CIVIL</v>
      </c>
      <c r="C17" s="16">
        <f>Folha!G4</f>
        <v>3377779.32</v>
      </c>
      <c r="D17" s="17">
        <f>C17/$C$24</f>
        <v>5.0850447454302769E-2</v>
      </c>
    </row>
    <row r="18" spans="2:4" ht="14.25" thickTop="1" thickBot="1" x14ac:dyDescent="0.25">
      <c r="B18" s="15" t="str">
        <f>Folha!D11</f>
        <v>CONTRIBUICAO PATRONAL PARA O RPPS</v>
      </c>
      <c r="C18" s="16">
        <f>Folha!G11</f>
        <v>9506325.1600000001</v>
      </c>
      <c r="D18" s="17">
        <f t="shared" ref="D18:D21" si="1">C18/$C$24</f>
        <v>0.14311203966755778</v>
      </c>
    </row>
    <row r="19" spans="2:4" ht="14.25" customHeight="1" thickTop="1" thickBot="1" x14ac:dyDescent="0.25">
      <c r="B19" s="15" t="str">
        <f>Folha!D19</f>
        <v>VENCIMENTOS E SALARIOS</v>
      </c>
      <c r="C19" s="16">
        <f>Folha!G19</f>
        <v>23092210.77</v>
      </c>
      <c r="D19" s="17">
        <f t="shared" si="1"/>
        <v>0.34763942197489961</v>
      </c>
    </row>
    <row r="20" spans="2:4" ht="22.5" thickTop="1" thickBot="1" x14ac:dyDescent="0.25">
      <c r="B20" s="15" t="str">
        <f>Folha!D27</f>
        <v>GRATIFICACAO POR EXERCICIO DE CARGO EFETIVO</v>
      </c>
      <c r="C20" s="16">
        <f>Folha!G27</f>
        <v>19414885.469999999</v>
      </c>
      <c r="D20" s="17">
        <f t="shared" si="1"/>
        <v>0.29227948894646594</v>
      </c>
    </row>
    <row r="21" spans="2:4" ht="14.25" thickTop="1" thickBot="1" x14ac:dyDescent="0.25">
      <c r="B21" s="15" t="s">
        <v>72</v>
      </c>
      <c r="C21" s="16">
        <f>Folha!G51-(SUM(C17:C20))</f>
        <v>11034553.409999996</v>
      </c>
      <c r="D21" s="17">
        <f t="shared" si="1"/>
        <v>0.16611860195677386</v>
      </c>
    </row>
    <row r="22" spans="2:4" ht="14.25" thickTop="1" thickBot="1" x14ac:dyDescent="0.25">
      <c r="B22" s="15"/>
      <c r="C22" s="16"/>
      <c r="D22" s="17"/>
    </row>
    <row r="23" spans="2:4" ht="14.25" thickTop="1" thickBot="1" x14ac:dyDescent="0.25">
      <c r="B23" s="15"/>
      <c r="C23" s="16"/>
      <c r="D23" s="17"/>
    </row>
    <row r="24" spans="2:4" ht="13.5" thickTop="1" x14ac:dyDescent="0.2">
      <c r="B24" s="20" t="s">
        <v>73</v>
      </c>
      <c r="C24" s="19">
        <f>SUM(C17:C23)</f>
        <v>66425754.129999995</v>
      </c>
      <c r="D24" s="34">
        <f>SUM(D17:D23)</f>
        <v>0.99999999999999989</v>
      </c>
    </row>
    <row r="26" spans="2:4" ht="13.5" thickBot="1" x14ac:dyDescent="0.25">
      <c r="B26" s="47" t="s">
        <v>75</v>
      </c>
      <c r="C26" s="47"/>
      <c r="D26" s="48"/>
    </row>
    <row r="27" spans="2:4" ht="14.25" thickTop="1" thickBot="1" x14ac:dyDescent="0.25">
      <c r="B27" s="25" t="s">
        <v>66</v>
      </c>
      <c r="C27" s="25" t="s">
        <v>67</v>
      </c>
      <c r="D27" s="14" t="s">
        <v>70</v>
      </c>
    </row>
    <row r="28" spans="2:4" ht="14.25" thickTop="1" thickBot="1" x14ac:dyDescent="0.25">
      <c r="B28" s="15" t="str">
        <f>Investimentos!C5</f>
        <v>OBRAS EM ANDAMENTO</v>
      </c>
      <c r="C28" s="16">
        <f>Investimentos!F5</f>
        <v>224467.44</v>
      </c>
      <c r="D28" s="17">
        <f>C28/$C$36</f>
        <v>7.1144547595055008E-2</v>
      </c>
    </row>
    <row r="29" spans="2:4" ht="14.25" thickTop="1" thickBot="1" x14ac:dyDescent="0.25">
      <c r="B29" s="54" t="str">
        <f>Investimentos!C7</f>
        <v>APAR.EQUIP.UTENS.MED.,ODONT,LABOR.HOSPIT.</v>
      </c>
      <c r="C29" s="16">
        <f>Investimentos!F7</f>
        <v>234218.9</v>
      </c>
      <c r="D29" s="17">
        <f t="shared" ref="D29:D35" si="2">C29/$C$36</f>
        <v>7.4235255138613551E-2</v>
      </c>
    </row>
    <row r="30" spans="2:4" ht="14.25" thickTop="1" thickBot="1" x14ac:dyDescent="0.25">
      <c r="B30" s="15" t="str">
        <f>Investimentos!C9</f>
        <v>APARELHOS E UTENSILIOS DOMESTICOS</v>
      </c>
      <c r="C30" s="16">
        <f>Investimentos!F9</f>
        <v>192775.04000000001</v>
      </c>
      <c r="D30" s="17">
        <f t="shared" si="2"/>
        <v>6.1099698951521134E-2</v>
      </c>
    </row>
    <row r="31" spans="2:4" ht="22.5" thickTop="1" thickBot="1" x14ac:dyDescent="0.25">
      <c r="B31" s="15" t="str">
        <f>Investimentos!C14</f>
        <v>MAQUINAS, UTENSILIOS E EQUIPAMENTOS  DIVERSOS</v>
      </c>
      <c r="C31" s="16">
        <f>Investimentos!F14</f>
        <v>244884.29</v>
      </c>
      <c r="D31" s="17">
        <f t="shared" si="2"/>
        <v>7.7615631136463498E-2</v>
      </c>
    </row>
    <row r="32" spans="2:4" ht="14.25" thickTop="1" thickBot="1" x14ac:dyDescent="0.25">
      <c r="B32" s="15" t="str">
        <f>Investimentos!C15</f>
        <v>MATERIAL DE TIC (PERMANENTE)</v>
      </c>
      <c r="C32" s="16">
        <f>Investimentos!F15</f>
        <v>540860.6</v>
      </c>
      <c r="D32" s="17">
        <f t="shared" si="2"/>
        <v>0.17142478525611557</v>
      </c>
    </row>
    <row r="33" spans="2:4" ht="22.5" thickTop="1" thickBot="1" x14ac:dyDescent="0.25">
      <c r="B33" s="15" t="str">
        <f>Investimentos!C18</f>
        <v>MAQUINAS E EQUIPAMENTOS AGRIC. E  RODOVIARIOS</v>
      </c>
      <c r="C33" s="16">
        <f>Investimentos!F18</f>
        <v>413279.04</v>
      </c>
      <c r="D33" s="17">
        <f t="shared" si="2"/>
        <v>0.13098804143406562</v>
      </c>
    </row>
    <row r="34" spans="2:4" ht="14.25" thickTop="1" thickBot="1" x14ac:dyDescent="0.25">
      <c r="B34" s="15" t="str">
        <f>Investimentos!C20</f>
        <v>MOBILIARIO EM GERAL</v>
      </c>
      <c r="C34" s="16">
        <f>Investimentos!F20</f>
        <v>587627.86</v>
      </c>
      <c r="D34" s="17">
        <f t="shared" si="2"/>
        <v>0.18624758340875772</v>
      </c>
    </row>
    <row r="35" spans="2:4" ht="14.25" thickTop="1" thickBot="1" x14ac:dyDescent="0.25">
      <c r="B35" s="15" t="s">
        <v>72</v>
      </c>
      <c r="C35" s="16">
        <f>Investimentos!F30-(SUM(C28:C34))</f>
        <v>716976.68000000063</v>
      </c>
      <c r="D35" s="17">
        <f t="shared" si="2"/>
        <v>0.22724445707940791</v>
      </c>
    </row>
    <row r="36" spans="2:4" ht="13.5" thickTop="1" x14ac:dyDescent="0.2">
      <c r="B36" s="20" t="s">
        <v>73</v>
      </c>
      <c r="C36" s="19">
        <f>SUM(C28:C35)</f>
        <v>3155089.8500000006</v>
      </c>
      <c r="D36" s="34">
        <f>SUM(D28:D35)</f>
        <v>1</v>
      </c>
    </row>
    <row r="38" spans="2:4" ht="15.75" x14ac:dyDescent="0.2">
      <c r="B38" s="46" t="s">
        <v>82</v>
      </c>
      <c r="C38" s="46"/>
      <c r="D38" s="46"/>
    </row>
    <row r="39" spans="2:4" ht="13.5" thickBot="1" x14ac:dyDescent="0.25">
      <c r="B39" s="47" t="s">
        <v>95</v>
      </c>
      <c r="C39" s="47"/>
      <c r="D39" s="48"/>
    </row>
    <row r="40" spans="2:4" ht="14.25" thickTop="1" thickBot="1" x14ac:dyDescent="0.25">
      <c r="B40" s="27" t="s">
        <v>66</v>
      </c>
      <c r="C40" s="27" t="s">
        <v>67</v>
      </c>
      <c r="D40" s="14" t="s">
        <v>70</v>
      </c>
    </row>
    <row r="41" spans="2:4" ht="14.25" thickTop="1" thickBot="1" x14ac:dyDescent="0.25">
      <c r="B41" s="15" t="s">
        <v>84</v>
      </c>
      <c r="C41" s="16">
        <f>Reitoria!F40</f>
        <v>1595901.2600000002</v>
      </c>
      <c r="D41" s="17">
        <f>C41/$C$52</f>
        <v>0.2280762590770303</v>
      </c>
    </row>
    <row r="42" spans="2:4" ht="14.25" thickTop="1" thickBot="1" x14ac:dyDescent="0.25">
      <c r="B42" s="15" t="s">
        <v>85</v>
      </c>
      <c r="C42" s="16">
        <f>'Santo Augusto'!F30</f>
        <v>277131.02</v>
      </c>
      <c r="D42" s="17">
        <f t="shared" ref="D42:D51" si="3">C42/$C$52</f>
        <v>3.9605837716928466E-2</v>
      </c>
    </row>
    <row r="43" spans="2:4" ht="14.25" thickTop="1" thickBot="1" x14ac:dyDescent="0.25">
      <c r="B43" s="15" t="s">
        <v>86</v>
      </c>
      <c r="C43" s="16">
        <f>Alegrete!F35</f>
        <v>980336.32000000018</v>
      </c>
      <c r="D43" s="17">
        <f t="shared" si="3"/>
        <v>0.14010355534335658</v>
      </c>
    </row>
    <row r="44" spans="2:4" ht="14.25" thickTop="1" thickBot="1" x14ac:dyDescent="0.25">
      <c r="B44" s="15" t="s">
        <v>87</v>
      </c>
      <c r="C44" s="16">
        <f>'São Vicente do Sul'!F47</f>
        <v>745071.47</v>
      </c>
      <c r="D44" s="17">
        <f t="shared" si="3"/>
        <v>0.10648096964509182</v>
      </c>
    </row>
    <row r="45" spans="2:4" ht="14.25" thickTop="1" thickBot="1" x14ac:dyDescent="0.25">
      <c r="B45" s="15" t="s">
        <v>88</v>
      </c>
      <c r="C45" s="16">
        <f>'Júlio de Castilhos'!F35</f>
        <v>558360.35000000009</v>
      </c>
      <c r="D45" s="17">
        <f t="shared" si="3"/>
        <v>7.9797380349797664E-2</v>
      </c>
    </row>
    <row r="46" spans="2:4" ht="14.25" thickTop="1" thickBot="1" x14ac:dyDescent="0.25">
      <c r="B46" s="15" t="s">
        <v>89</v>
      </c>
      <c r="C46" s="16">
        <f>'São Borja'!F41</f>
        <v>653320.45000000007</v>
      </c>
      <c r="D46" s="17">
        <f t="shared" si="3"/>
        <v>9.3368485851387836E-2</v>
      </c>
    </row>
    <row r="47" spans="2:4" ht="14.25" thickTop="1" thickBot="1" x14ac:dyDescent="0.25">
      <c r="B47" s="15" t="s">
        <v>90</v>
      </c>
      <c r="C47" s="16">
        <f>'Santa Rosa'!F30</f>
        <v>443124.63999999996</v>
      </c>
      <c r="D47" s="17">
        <f t="shared" si="3"/>
        <v>6.3328611067113114E-2</v>
      </c>
    </row>
    <row r="48" spans="2:4" ht="14.25" thickTop="1" thickBot="1" x14ac:dyDescent="0.25">
      <c r="B48" s="15" t="s">
        <v>91</v>
      </c>
      <c r="C48" s="16">
        <f>Panambi!F36</f>
        <v>369052.12999999995</v>
      </c>
      <c r="D48" s="17">
        <f t="shared" si="3"/>
        <v>5.2742629713075008E-2</v>
      </c>
    </row>
    <row r="49" spans="2:4" ht="14.25" thickTop="1" thickBot="1" x14ac:dyDescent="0.25">
      <c r="B49" s="15" t="s">
        <v>92</v>
      </c>
      <c r="C49" s="16">
        <f>Jaguari!F22</f>
        <v>231781.80000000005</v>
      </c>
      <c r="D49" s="17">
        <f t="shared" si="3"/>
        <v>3.3124809905933923E-2</v>
      </c>
    </row>
    <row r="50" spans="2:4" ht="14.25" thickTop="1" thickBot="1" x14ac:dyDescent="0.25">
      <c r="B50" s="15" t="s">
        <v>93</v>
      </c>
      <c r="C50" s="16">
        <f>'Santo Ângelo'!F32</f>
        <v>284677.44999999995</v>
      </c>
      <c r="D50" s="17">
        <f t="shared" si="3"/>
        <v>4.0684326447356978E-2</v>
      </c>
    </row>
    <row r="51" spans="2:4" ht="14.25" thickTop="1" thickBot="1" x14ac:dyDescent="0.25">
      <c r="B51" s="15" t="s">
        <v>94</v>
      </c>
      <c r="C51" s="16">
        <f>'Frederico Westphalen'!F34</f>
        <v>858469.68000000017</v>
      </c>
      <c r="D51" s="17">
        <f t="shared" si="3"/>
        <v>0.12268713488292836</v>
      </c>
    </row>
    <row r="52" spans="2:4" ht="13.5" thickTop="1" x14ac:dyDescent="0.2">
      <c r="B52" s="20" t="s">
        <v>73</v>
      </c>
      <c r="C52" s="19">
        <f>SUM(C41:C51)</f>
        <v>6997226.5700000003</v>
      </c>
      <c r="D52" s="34">
        <f>SUM(D41:D51)</f>
        <v>0.99999999999999989</v>
      </c>
    </row>
    <row r="55" spans="2:4" x14ac:dyDescent="0.2">
      <c r="C55" s="30"/>
    </row>
  </sheetData>
  <mergeCells count="9">
    <mergeCell ref="B1:R1"/>
    <mergeCell ref="P3:R3"/>
    <mergeCell ref="B38:D38"/>
    <mergeCell ref="B3:D3"/>
    <mergeCell ref="B39:D39"/>
    <mergeCell ref="B4:D4"/>
    <mergeCell ref="B15:D15"/>
    <mergeCell ref="B26:D26"/>
    <mergeCell ref="P4:R4"/>
  </mergeCells>
  <hyperlinks>
    <hyperlink ref="P6:R6" location="'Despesas Correntes'!A1" display="'Despesas Correntes'!A1"/>
    <hyperlink ref="P7:R7" location="Folha!A1" display="Folha!A1"/>
    <hyperlink ref="P8:R8" location="Investimentos!A1" display="Investimentos!A1"/>
    <hyperlink ref="B41:D41" location="Reitoria!A1" display="REITORIA"/>
    <hyperlink ref="B42:D42" location="'Santo Augusto'!A1" display="SANTO AUGUSTO"/>
    <hyperlink ref="B43:D43" location="Alegrete!A1" display="ALEGRETE"/>
    <hyperlink ref="B44:D44" location="'São Vicente do Sul'!A1" display="SÃO VICENTE DO SUL"/>
    <hyperlink ref="B45:D45" location="'Júlio de Castilhos'!A1" display="JÚLIO DE CASTILHOS"/>
    <hyperlink ref="B46:D46" location="'São Borja'!A1" display="SÃO BORJA"/>
    <hyperlink ref="B47:D47" location="'Santa Rosa'!A1" display="SANTA ROSA"/>
    <hyperlink ref="B48:D48" location="Panambi!A1" display="PANAMBI"/>
    <hyperlink ref="B49:D49" location="Jaguari!A1" display="JAGUARI"/>
    <hyperlink ref="B50:D50" location="'Santo Ângelo'!A1" display="SANTO ÂNGELO"/>
    <hyperlink ref="B51:D51" location="'Frederico Westphalen'!A1" display="FREDERICO WESTPHALEN"/>
    <hyperlink ref="B1:G1" location="'1º Trimestre'!A1" display="DEMONSTRAÇÃO DE DOTAÇÃO ORÇAMENTÁRIA"/>
    <hyperlink ref="B1:F1" location="ANUAL!A1" display="DEMONSTRAÇÃO DE DESPESAS COM INVESTIMENTO"/>
    <hyperlink ref="B1:D1" location="'NATUREZA DE DESPESA'!A1" display="DEMONSTRAÇÃO DE DESPESAS DE CUSTEIO EMPENHADAS E PAGAS IFFAR JULHO DE 2019"/>
    <hyperlink ref="B12" location="Folha!A1" display="Folha!A1"/>
    <hyperlink ref="B21" location="Folha!A1" display="Folha!A1"/>
    <hyperlink ref="C21" location="'Despesas Correntes'!A1" display="'Despesas Correntes'!A1"/>
    <hyperlink ref="B35" location="Folha!A1" display="Folha!A1"/>
    <hyperlink ref="C35" location="'Despesas Correntes'!A1" display="'Despesas Correntes'!A1"/>
    <hyperlink ref="B6:D12" location="'Despesas Correntes'!A1" display="'Despesas Correntes'!A1"/>
    <hyperlink ref="B17:D21" location="Folha!A1" display="Folha!A1"/>
    <hyperlink ref="B28:D35" location="Investimentos!A1" display="Investimentos!A1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1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B26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2" t="s">
        <v>174</v>
      </c>
      <c r="C1" s="52"/>
      <c r="D1" s="52"/>
      <c r="E1" s="52"/>
      <c r="F1" s="52"/>
      <c r="G1" s="52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3" t="s">
        <v>3</v>
      </c>
      <c r="D4" s="36">
        <v>11050</v>
      </c>
      <c r="E4" s="37">
        <v>6600</v>
      </c>
      <c r="F4" s="26">
        <f>SUM(D4,E4)</f>
        <v>17650</v>
      </c>
      <c r="G4" s="9">
        <f>F4/$F$41</f>
        <v>2.7015838858250953E-2</v>
      </c>
    </row>
    <row r="5" spans="2:7" ht="14.25" thickTop="1" thickBot="1" x14ac:dyDescent="0.25">
      <c r="B5" s="51"/>
      <c r="C5" s="43" t="s">
        <v>8</v>
      </c>
      <c r="D5" s="36"/>
      <c r="E5" s="37">
        <v>1763.38</v>
      </c>
      <c r="F5" s="26">
        <f t="shared" ref="F5:F40" si="0">SUM(D5,E5)</f>
        <v>1763.38</v>
      </c>
      <c r="G5" s="9">
        <f>F5/$F$41</f>
        <v>2.6991042450913634E-3</v>
      </c>
    </row>
    <row r="6" spans="2:7" ht="14.25" thickTop="1" thickBot="1" x14ac:dyDescent="0.25">
      <c r="B6" s="51"/>
      <c r="C6" s="43" t="s">
        <v>13</v>
      </c>
      <c r="D6" s="36"/>
      <c r="E6" s="37">
        <v>1227.44</v>
      </c>
      <c r="F6" s="26">
        <f t="shared" si="0"/>
        <v>1227.44</v>
      </c>
      <c r="G6" s="9">
        <f>F6/$F$41</f>
        <v>1.8787717421060368E-3</v>
      </c>
    </row>
    <row r="7" spans="2:7" ht="14.25" thickTop="1" thickBot="1" x14ac:dyDescent="0.25">
      <c r="B7" s="51"/>
      <c r="C7" s="43" t="s">
        <v>14</v>
      </c>
      <c r="D7" s="36"/>
      <c r="E7" s="37">
        <v>7600</v>
      </c>
      <c r="F7" s="26">
        <f t="shared" si="0"/>
        <v>7600</v>
      </c>
      <c r="G7" s="9">
        <f>F7/$F$41</f>
        <v>1.1632882454544319E-2</v>
      </c>
    </row>
    <row r="8" spans="2:7" ht="14.25" thickTop="1" thickBot="1" x14ac:dyDescent="0.25">
      <c r="B8" s="51"/>
      <c r="C8" s="43" t="s">
        <v>103</v>
      </c>
      <c r="D8" s="36"/>
      <c r="E8" s="37">
        <v>735.28</v>
      </c>
      <c r="F8" s="26">
        <f t="shared" si="0"/>
        <v>735.28</v>
      </c>
      <c r="G8" s="9">
        <f>F8/$F$41</f>
        <v>1.1254507646285983E-3</v>
      </c>
    </row>
    <row r="9" spans="2:7" ht="14.25" thickTop="1" thickBot="1" x14ac:dyDescent="0.25">
      <c r="B9" s="51"/>
      <c r="C9" s="43" t="s">
        <v>21</v>
      </c>
      <c r="D9" s="36"/>
      <c r="E9" s="37">
        <v>20000</v>
      </c>
      <c r="F9" s="26">
        <f t="shared" si="0"/>
        <v>20000</v>
      </c>
      <c r="G9" s="9">
        <f>F9/$F$41</f>
        <v>3.0612848564590314E-2</v>
      </c>
    </row>
    <row r="10" spans="2:7" ht="14.25" thickTop="1" thickBot="1" x14ac:dyDescent="0.25">
      <c r="B10" s="51"/>
      <c r="C10" s="43" t="s">
        <v>22</v>
      </c>
      <c r="D10" s="36"/>
      <c r="E10" s="37">
        <v>103.04</v>
      </c>
      <c r="F10" s="26">
        <f t="shared" si="0"/>
        <v>103.04</v>
      </c>
      <c r="G10" s="9">
        <f>F10/$F$41</f>
        <v>1.5771739580476931E-4</v>
      </c>
    </row>
    <row r="11" spans="2:7" ht="14.25" thickTop="1" thickBot="1" x14ac:dyDescent="0.25">
      <c r="B11" s="51"/>
      <c r="C11" s="43" t="s">
        <v>33</v>
      </c>
      <c r="D11" s="36"/>
      <c r="E11" s="37">
        <v>65755.59</v>
      </c>
      <c r="F11" s="6">
        <f t="shared" si="0"/>
        <v>65755.59</v>
      </c>
      <c r="G11" s="9">
        <f>F11/$F$41</f>
        <v>0.10064829594726446</v>
      </c>
    </row>
    <row r="12" spans="2:7" ht="14.25" thickTop="1" thickBot="1" x14ac:dyDescent="0.25">
      <c r="B12" s="51"/>
      <c r="C12" s="43" t="s">
        <v>34</v>
      </c>
      <c r="D12" s="36"/>
      <c r="E12" s="37">
        <v>84041.45</v>
      </c>
      <c r="F12" s="6">
        <f t="shared" si="0"/>
        <v>84041.45</v>
      </c>
      <c r="G12" s="9">
        <f>F12/$F$41</f>
        <v>0.12863740909992943</v>
      </c>
    </row>
    <row r="13" spans="2:7" ht="14.25" thickTop="1" thickBot="1" x14ac:dyDescent="0.25">
      <c r="B13" s="51"/>
      <c r="C13" s="43" t="s">
        <v>35</v>
      </c>
      <c r="D13" s="36"/>
      <c r="E13" s="37">
        <v>74016.88</v>
      </c>
      <c r="F13" s="6">
        <f t="shared" si="0"/>
        <v>74016.88</v>
      </c>
      <c r="G13" s="9">
        <f>F13/$F$41</f>
        <v>0.11329337693317268</v>
      </c>
    </row>
    <row r="14" spans="2:7" ht="14.25" thickTop="1" thickBot="1" x14ac:dyDescent="0.25">
      <c r="B14" s="51"/>
      <c r="C14" s="43" t="s">
        <v>36</v>
      </c>
      <c r="D14" s="36">
        <v>4327.12</v>
      </c>
      <c r="E14" s="37">
        <v>10917.15</v>
      </c>
      <c r="F14" s="26">
        <f t="shared" si="0"/>
        <v>15244.27</v>
      </c>
      <c r="G14" s="9">
        <f>F14/$F$41</f>
        <v>2.3333526449386358E-2</v>
      </c>
    </row>
    <row r="15" spans="2:7" ht="14.25" thickTop="1" thickBot="1" x14ac:dyDescent="0.25">
      <c r="B15" s="51"/>
      <c r="C15" s="43" t="s">
        <v>38</v>
      </c>
      <c r="D15" s="36"/>
      <c r="E15" s="37">
        <v>12938</v>
      </c>
      <c r="F15" s="26">
        <f t="shared" si="0"/>
        <v>12938</v>
      </c>
      <c r="G15" s="9">
        <f>F15/$F$41</f>
        <v>1.9803451736433473E-2</v>
      </c>
    </row>
    <row r="16" spans="2:7" ht="14.25" thickTop="1" thickBot="1" x14ac:dyDescent="0.25">
      <c r="B16" s="51"/>
      <c r="C16" s="43" t="s">
        <v>39</v>
      </c>
      <c r="D16" s="36">
        <v>3394.58</v>
      </c>
      <c r="E16" s="37">
        <v>19421.23</v>
      </c>
      <c r="F16" s="26">
        <f t="shared" si="0"/>
        <v>22815.809999999998</v>
      </c>
      <c r="G16" s="9">
        <f>F16/$F$41</f>
        <v>3.4922846820423264E-2</v>
      </c>
    </row>
    <row r="17" spans="2:7" ht="14.25" thickTop="1" thickBot="1" x14ac:dyDescent="0.25">
      <c r="B17" s="51"/>
      <c r="C17" s="43" t="s">
        <v>41</v>
      </c>
      <c r="D17" s="36"/>
      <c r="E17" s="37">
        <v>41175.050000000003</v>
      </c>
      <c r="F17" s="6">
        <f t="shared" si="0"/>
        <v>41175.050000000003</v>
      </c>
      <c r="G17" s="9">
        <f>F17/$F$41</f>
        <v>6.3024278514471718E-2</v>
      </c>
    </row>
    <row r="18" spans="2:7" ht="14.25" thickTop="1" thickBot="1" x14ac:dyDescent="0.25">
      <c r="B18" s="51"/>
      <c r="C18" s="43" t="s">
        <v>42</v>
      </c>
      <c r="D18" s="36"/>
      <c r="E18" s="37">
        <v>11829.72</v>
      </c>
      <c r="F18" s="26">
        <f t="shared" si="0"/>
        <v>11829.72</v>
      </c>
      <c r="G18" s="9">
        <f>F18/$F$41</f>
        <v>1.8107071346075265E-2</v>
      </c>
    </row>
    <row r="19" spans="2:7" ht="14.25" thickTop="1" thickBot="1" x14ac:dyDescent="0.25">
      <c r="B19" s="51"/>
      <c r="C19" s="43" t="s">
        <v>43</v>
      </c>
      <c r="D19" s="36"/>
      <c r="E19" s="37">
        <v>24.32</v>
      </c>
      <c r="F19" s="26">
        <f t="shared" si="0"/>
        <v>24.32</v>
      </c>
      <c r="G19" s="9">
        <f>F19/$F$41</f>
        <v>3.722522385454182E-5</v>
      </c>
    </row>
    <row r="20" spans="2:7" ht="14.25" thickTop="1" thickBot="1" x14ac:dyDescent="0.25">
      <c r="B20" s="51"/>
      <c r="C20" s="43" t="s">
        <v>44</v>
      </c>
      <c r="D20" s="36">
        <v>1543.89</v>
      </c>
      <c r="E20" s="37">
        <v>5867</v>
      </c>
      <c r="F20" s="26">
        <f t="shared" si="0"/>
        <v>7410.89</v>
      </c>
      <c r="G20" s="9">
        <f>F20/$F$41</f>
        <v>1.1343422664941837E-2</v>
      </c>
    </row>
    <row r="21" spans="2:7" ht="14.25" thickTop="1" thickBot="1" x14ac:dyDescent="0.25">
      <c r="B21" s="51"/>
      <c r="C21" s="43" t="s">
        <v>45</v>
      </c>
      <c r="D21" s="36"/>
      <c r="E21" s="37">
        <v>1400</v>
      </c>
      <c r="F21" s="26">
        <f t="shared" si="0"/>
        <v>1400</v>
      </c>
      <c r="G21" s="9">
        <f>F21/$F$41</f>
        <v>2.142899399521322E-3</v>
      </c>
    </row>
    <row r="22" spans="2:7" ht="14.25" thickTop="1" thickBot="1" x14ac:dyDescent="0.25">
      <c r="B22" s="51"/>
      <c r="C22" s="43" t="s">
        <v>47</v>
      </c>
      <c r="D22" s="36">
        <v>2113.84</v>
      </c>
      <c r="E22" s="37">
        <v>38369.699999999997</v>
      </c>
      <c r="F22" s="6">
        <f t="shared" si="0"/>
        <v>40483.539999999994</v>
      </c>
      <c r="G22" s="9">
        <f>F22/$F$41</f>
        <v>6.196582396892672E-2</v>
      </c>
    </row>
    <row r="23" spans="2:7" ht="14.25" thickTop="1" thickBot="1" x14ac:dyDescent="0.25">
      <c r="B23" s="51"/>
      <c r="C23" s="43" t="s">
        <v>32</v>
      </c>
      <c r="D23" s="36"/>
      <c r="E23" s="37">
        <v>31537.23</v>
      </c>
      <c r="F23" s="26">
        <f t="shared" si="0"/>
        <v>31537.23</v>
      </c>
      <c r="G23" s="9">
        <f>F23/$F$41</f>
        <v>4.8272222306832729E-2</v>
      </c>
    </row>
    <row r="24" spans="2:7" ht="14.25" thickTop="1" thickBot="1" x14ac:dyDescent="0.25">
      <c r="B24" s="51"/>
      <c r="C24" s="43" t="s">
        <v>54</v>
      </c>
      <c r="D24" s="36">
        <v>152.97999999999999</v>
      </c>
      <c r="E24" s="37">
        <v>822.6</v>
      </c>
      <c r="F24" s="26">
        <f t="shared" si="0"/>
        <v>975.58</v>
      </c>
      <c r="G24" s="9">
        <f>F24/$F$41</f>
        <v>1.4932641401321509E-3</v>
      </c>
    </row>
    <row r="25" spans="2:7" ht="14.25" thickTop="1" thickBot="1" x14ac:dyDescent="0.25">
      <c r="B25" s="51"/>
      <c r="C25" s="43" t="s">
        <v>55</v>
      </c>
      <c r="D25" s="36">
        <v>5498</v>
      </c>
      <c r="E25" s="37"/>
      <c r="F25" s="26">
        <f t="shared" si="0"/>
        <v>5498</v>
      </c>
      <c r="G25" s="9">
        <f>F25/$F$41</f>
        <v>8.4154720704058775E-3</v>
      </c>
    </row>
    <row r="26" spans="2:7" ht="14.25" thickTop="1" thickBot="1" x14ac:dyDescent="0.25">
      <c r="B26" s="51"/>
      <c r="C26" s="43" t="s">
        <v>58</v>
      </c>
      <c r="D26" s="36">
        <v>32.36</v>
      </c>
      <c r="E26" s="37">
        <v>1079.8</v>
      </c>
      <c r="F26" s="26">
        <f t="shared" si="0"/>
        <v>1112.1599999999999</v>
      </c>
      <c r="G26" s="9">
        <f>F26/$F$41</f>
        <v>1.702319282979738E-3</v>
      </c>
    </row>
    <row r="27" spans="2:7" ht="14.25" thickTop="1" thickBot="1" x14ac:dyDescent="0.25">
      <c r="B27" s="51" t="s">
        <v>64</v>
      </c>
      <c r="C27" s="43" t="s">
        <v>3</v>
      </c>
      <c r="D27" s="36">
        <v>8160</v>
      </c>
      <c r="E27" s="37"/>
      <c r="F27" s="26">
        <f t="shared" si="0"/>
        <v>8160</v>
      </c>
      <c r="G27" s="9">
        <f>F27/$F$41</f>
        <v>1.2490042214352848E-2</v>
      </c>
    </row>
    <row r="28" spans="2:7" ht="14.25" thickTop="1" thickBot="1" x14ac:dyDescent="0.25">
      <c r="B28" s="51"/>
      <c r="C28" s="43" t="s">
        <v>8</v>
      </c>
      <c r="D28" s="36">
        <v>213.8</v>
      </c>
      <c r="E28" s="37">
        <v>17954.89</v>
      </c>
      <c r="F28" s="26">
        <f t="shared" si="0"/>
        <v>18168.689999999999</v>
      </c>
      <c r="G28" s="9">
        <f>F28/$F$41</f>
        <v>2.7809767779349317E-2</v>
      </c>
    </row>
    <row r="29" spans="2:7" ht="14.25" thickTop="1" thickBot="1" x14ac:dyDescent="0.25">
      <c r="B29" s="51"/>
      <c r="C29" s="43" t="s">
        <v>15</v>
      </c>
      <c r="D29" s="36"/>
      <c r="E29" s="37">
        <v>57794</v>
      </c>
      <c r="F29" s="6">
        <f t="shared" si="0"/>
        <v>57794</v>
      </c>
      <c r="G29" s="9">
        <f>F29/$F$41</f>
        <v>8.8461948497096626E-2</v>
      </c>
    </row>
    <row r="30" spans="2:7" ht="14.25" thickTop="1" thickBot="1" x14ac:dyDescent="0.25">
      <c r="B30" s="51"/>
      <c r="C30" s="43" t="s">
        <v>17</v>
      </c>
      <c r="D30" s="36"/>
      <c r="E30" s="37">
        <v>14975.47</v>
      </c>
      <c r="F30" s="26">
        <f t="shared" si="0"/>
        <v>14975.47</v>
      </c>
      <c r="G30" s="9">
        <f>F30/$F$41</f>
        <v>2.2922089764678265E-2</v>
      </c>
    </row>
    <row r="31" spans="2:7" ht="14.25" thickTop="1" thickBot="1" x14ac:dyDescent="0.25">
      <c r="B31" s="51"/>
      <c r="C31" s="43" t="s">
        <v>18</v>
      </c>
      <c r="D31" s="36"/>
      <c r="E31" s="37">
        <v>5914.28</v>
      </c>
      <c r="F31" s="26">
        <f t="shared" si="0"/>
        <v>5914.28</v>
      </c>
      <c r="G31" s="9">
        <f>F31/$F$41</f>
        <v>9.0526479004292594E-3</v>
      </c>
    </row>
    <row r="32" spans="2:7" ht="14.25" thickTop="1" thickBot="1" x14ac:dyDescent="0.25">
      <c r="B32" s="51"/>
      <c r="C32" s="43" t="s">
        <v>19</v>
      </c>
      <c r="D32" s="36"/>
      <c r="E32" s="37">
        <v>20673.36</v>
      </c>
      <c r="F32" s="26">
        <f t="shared" si="0"/>
        <v>20673.36</v>
      </c>
      <c r="G32" s="9">
        <f>F32/$F$41</f>
        <v>3.1643521950062939E-2</v>
      </c>
    </row>
    <row r="33" spans="2:7" ht="14.25" thickTop="1" thickBot="1" x14ac:dyDescent="0.25">
      <c r="B33" s="51"/>
      <c r="C33" s="43" t="s">
        <v>20</v>
      </c>
      <c r="D33" s="36"/>
      <c r="E33" s="37">
        <v>219.54</v>
      </c>
      <c r="F33" s="26">
        <f t="shared" si="0"/>
        <v>219.54</v>
      </c>
      <c r="G33" s="9">
        <f>F33/$F$41</f>
        <v>3.3603723869350785E-4</v>
      </c>
    </row>
    <row r="34" spans="2:7" ht="14.25" thickTop="1" thickBot="1" x14ac:dyDescent="0.25">
      <c r="B34" s="51"/>
      <c r="C34" s="43" t="s">
        <v>21</v>
      </c>
      <c r="D34" s="36"/>
      <c r="E34" s="37">
        <v>14893.8</v>
      </c>
      <c r="F34" s="26">
        <f t="shared" si="0"/>
        <v>14893.8</v>
      </c>
      <c r="G34" s="9">
        <f>F34/$F$41</f>
        <v>2.2797082197564759E-2</v>
      </c>
    </row>
    <row r="35" spans="2:7" ht="14.25" thickTop="1" thickBot="1" x14ac:dyDescent="0.25">
      <c r="B35" s="51"/>
      <c r="C35" s="43" t="s">
        <v>23</v>
      </c>
      <c r="D35" s="36"/>
      <c r="E35" s="37">
        <v>10137.02</v>
      </c>
      <c r="F35" s="26">
        <f t="shared" si="0"/>
        <v>10137.02</v>
      </c>
      <c r="G35" s="9">
        <f>F35/$F$41</f>
        <v>1.5516152907811167E-2</v>
      </c>
    </row>
    <row r="36" spans="2:7" ht="14.25" thickTop="1" thickBot="1" x14ac:dyDescent="0.25">
      <c r="B36" s="51"/>
      <c r="C36" s="43" t="s">
        <v>27</v>
      </c>
      <c r="D36" s="36"/>
      <c r="E36" s="37">
        <v>2063.7600000000002</v>
      </c>
      <c r="F36" s="26">
        <f t="shared" si="0"/>
        <v>2063.7600000000002</v>
      </c>
      <c r="G36" s="9">
        <f>F36/$F$41</f>
        <v>3.1588786176829455E-3</v>
      </c>
    </row>
    <row r="37" spans="2:7" ht="14.25" thickTop="1" thickBot="1" x14ac:dyDescent="0.25">
      <c r="B37" s="51"/>
      <c r="C37" s="43" t="s">
        <v>178</v>
      </c>
      <c r="D37" s="36"/>
      <c r="E37" s="37">
        <v>1636.7</v>
      </c>
      <c r="F37" s="26">
        <f t="shared" si="0"/>
        <v>1636.7</v>
      </c>
      <c r="G37" s="9">
        <f>F37/$F$41</f>
        <v>2.5052024622832483E-3</v>
      </c>
    </row>
    <row r="38" spans="2:7" ht="14.25" customHeight="1" thickTop="1" thickBot="1" x14ac:dyDescent="0.25">
      <c r="B38" s="51"/>
      <c r="C38" s="43" t="s">
        <v>33</v>
      </c>
      <c r="D38" s="36"/>
      <c r="E38" s="37">
        <v>22749.05</v>
      </c>
      <c r="F38" s="26">
        <f t="shared" si="0"/>
        <v>22749.05</v>
      </c>
      <c r="G38" s="9">
        <f>F38/$F$41</f>
        <v>3.4820661131914663E-2</v>
      </c>
    </row>
    <row r="39" spans="2:7" ht="14.25" thickTop="1" thickBot="1" x14ac:dyDescent="0.25">
      <c r="B39" s="51"/>
      <c r="C39" s="43" t="s">
        <v>35</v>
      </c>
      <c r="D39" s="36"/>
      <c r="E39" s="37">
        <v>8677.15</v>
      </c>
      <c r="F39" s="26">
        <f t="shared" si="0"/>
        <v>8677.15</v>
      </c>
      <c r="G39" s="9">
        <f>F39/$F$41</f>
        <v>1.3281613946111742E-2</v>
      </c>
    </row>
    <row r="40" spans="2:7" ht="14.25" thickTop="1" thickBot="1" x14ac:dyDescent="0.25">
      <c r="B40" s="51"/>
      <c r="C40" s="43" t="s">
        <v>78</v>
      </c>
      <c r="D40" s="36"/>
      <c r="E40" s="37">
        <v>1920</v>
      </c>
      <c r="F40" s="26">
        <f t="shared" si="0"/>
        <v>1920</v>
      </c>
      <c r="G40" s="9">
        <f>F40/$F$41</f>
        <v>2.9388334622006702E-3</v>
      </c>
    </row>
    <row r="41" spans="2:7" ht="13.5" thickTop="1" x14ac:dyDescent="0.2">
      <c r="B41" s="32"/>
      <c r="C41" s="10"/>
      <c r="D41" s="39">
        <f t="shared" ref="D41:E41" si="1">SUM(D4:D40)</f>
        <v>36486.57</v>
      </c>
      <c r="E41" s="39">
        <f t="shared" si="1"/>
        <v>616833.88000000012</v>
      </c>
      <c r="F41" s="39">
        <f>SUM(F4:F40)</f>
        <v>653320.45000000007</v>
      </c>
      <c r="G41" s="41">
        <f>SUM(G4:G40)</f>
        <v>0.99999999999999933</v>
      </c>
    </row>
  </sheetData>
  <mergeCells count="3">
    <mergeCell ref="B1:G1"/>
    <mergeCell ref="B4:B26"/>
    <mergeCell ref="B27:B40"/>
  </mergeCells>
  <conditionalFormatting sqref="G4:G40">
    <cfRule type="cellIs" dxfId="5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B26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2" t="s">
        <v>174</v>
      </c>
      <c r="C1" s="52"/>
      <c r="D1" s="52"/>
      <c r="E1" s="52"/>
      <c r="F1" s="52"/>
      <c r="G1" s="52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3" t="s">
        <v>3</v>
      </c>
      <c r="D4" s="36">
        <v>5800</v>
      </c>
      <c r="E4" s="37"/>
      <c r="F4" s="26">
        <f>SUM(D4,E4)</f>
        <v>5800</v>
      </c>
      <c r="G4" s="9">
        <f>F4/$F$30</f>
        <v>1.3088868179390792E-2</v>
      </c>
    </row>
    <row r="5" spans="2:7" ht="14.25" thickTop="1" thickBot="1" x14ac:dyDescent="0.25">
      <c r="B5" s="51"/>
      <c r="C5" s="43" t="s">
        <v>5</v>
      </c>
      <c r="D5" s="36">
        <v>2949.54</v>
      </c>
      <c r="E5" s="37"/>
      <c r="F5" s="26">
        <f t="shared" ref="F5:F29" si="0">SUM(D5,E5)</f>
        <v>2949.54</v>
      </c>
      <c r="G5" s="9">
        <f>F5/$F$30</f>
        <v>6.6562310775586759E-3</v>
      </c>
    </row>
    <row r="6" spans="2:7" ht="14.25" thickTop="1" thickBot="1" x14ac:dyDescent="0.25">
      <c r="B6" s="51"/>
      <c r="C6" s="43" t="s">
        <v>8</v>
      </c>
      <c r="D6" s="36"/>
      <c r="E6" s="37">
        <v>30883.35</v>
      </c>
      <c r="F6" s="6">
        <f t="shared" si="0"/>
        <v>30883.35</v>
      </c>
      <c r="G6" s="9">
        <f>F6/$F$30</f>
        <v>6.969449949792908E-2</v>
      </c>
    </row>
    <row r="7" spans="2:7" ht="14.25" thickTop="1" thickBot="1" x14ac:dyDescent="0.25">
      <c r="B7" s="51"/>
      <c r="C7" s="43" t="s">
        <v>13</v>
      </c>
      <c r="D7" s="36"/>
      <c r="E7" s="37">
        <v>990.36</v>
      </c>
      <c r="F7" s="26">
        <f t="shared" si="0"/>
        <v>990.36</v>
      </c>
      <c r="G7" s="9">
        <f>F7/$F$30</f>
        <v>2.2349468086450804E-3</v>
      </c>
    </row>
    <row r="8" spans="2:7" ht="14.25" thickTop="1" thickBot="1" x14ac:dyDescent="0.25">
      <c r="B8" s="51"/>
      <c r="C8" s="43" t="s">
        <v>15</v>
      </c>
      <c r="D8" s="36"/>
      <c r="E8" s="37">
        <v>565</v>
      </c>
      <c r="F8" s="26">
        <f t="shared" si="0"/>
        <v>565</v>
      </c>
      <c r="G8" s="9">
        <f>F8/$F$30</f>
        <v>1.2750362967854825E-3</v>
      </c>
    </row>
    <row r="9" spans="2:7" ht="14.25" thickTop="1" thickBot="1" x14ac:dyDescent="0.25">
      <c r="B9" s="51"/>
      <c r="C9" s="43" t="s">
        <v>17</v>
      </c>
      <c r="D9" s="36"/>
      <c r="E9" s="37">
        <v>4406.34</v>
      </c>
      <c r="F9" s="26">
        <f t="shared" si="0"/>
        <v>4406.34</v>
      </c>
      <c r="G9" s="9">
        <f>F9/$F$30</f>
        <v>9.943793691996005E-3</v>
      </c>
    </row>
    <row r="10" spans="2:7" ht="14.25" thickTop="1" thickBot="1" x14ac:dyDescent="0.25">
      <c r="B10" s="51"/>
      <c r="C10" s="43" t="s">
        <v>19</v>
      </c>
      <c r="D10" s="36"/>
      <c r="E10" s="37">
        <v>28877.72</v>
      </c>
      <c r="F10" s="6">
        <f t="shared" si="0"/>
        <v>28877.72</v>
      </c>
      <c r="G10" s="9">
        <f>F10/$F$30</f>
        <v>6.5168391448509846E-2</v>
      </c>
    </row>
    <row r="11" spans="2:7" ht="14.25" thickTop="1" thickBot="1" x14ac:dyDescent="0.25">
      <c r="B11" s="51"/>
      <c r="C11" s="43" t="s">
        <v>21</v>
      </c>
      <c r="D11" s="36"/>
      <c r="E11" s="37">
        <v>1962.24</v>
      </c>
      <c r="F11" s="26">
        <f t="shared" si="0"/>
        <v>1962.24</v>
      </c>
      <c r="G11" s="9">
        <f>F11/$F$30</f>
        <v>4.4281897752289296E-3</v>
      </c>
    </row>
    <row r="12" spans="2:7" ht="14.25" thickTop="1" thickBot="1" x14ac:dyDescent="0.25">
      <c r="B12" s="51"/>
      <c r="C12" s="43" t="s">
        <v>22</v>
      </c>
      <c r="D12" s="36"/>
      <c r="E12" s="37">
        <v>3916.85</v>
      </c>
      <c r="F12" s="26">
        <f t="shared" si="0"/>
        <v>3916.85</v>
      </c>
      <c r="G12" s="9">
        <f>F12/$F$30</f>
        <v>8.8391609186977294E-3</v>
      </c>
    </row>
    <row r="13" spans="2:7" ht="14.25" thickTop="1" thickBot="1" x14ac:dyDescent="0.25">
      <c r="B13" s="51"/>
      <c r="C13" s="43" t="s">
        <v>26</v>
      </c>
      <c r="D13" s="36"/>
      <c r="E13" s="37">
        <v>1356</v>
      </c>
      <c r="F13" s="26">
        <f t="shared" si="0"/>
        <v>1356</v>
      </c>
      <c r="G13" s="9">
        <f>F13/$F$30</f>
        <v>3.0600871122851577E-3</v>
      </c>
    </row>
    <row r="14" spans="2:7" ht="14.25" thickTop="1" thickBot="1" x14ac:dyDescent="0.25">
      <c r="B14" s="51"/>
      <c r="C14" s="43" t="s">
        <v>33</v>
      </c>
      <c r="D14" s="36">
        <v>2086.7800000000002</v>
      </c>
      <c r="E14" s="37">
        <v>35027.75</v>
      </c>
      <c r="F14" s="6">
        <f t="shared" si="0"/>
        <v>37114.53</v>
      </c>
      <c r="G14" s="9">
        <f>F14/$F$30</f>
        <v>8.3756412191387061E-2</v>
      </c>
    </row>
    <row r="15" spans="2:7" ht="14.25" thickTop="1" thickBot="1" x14ac:dyDescent="0.25">
      <c r="B15" s="51"/>
      <c r="C15" s="43" t="s">
        <v>34</v>
      </c>
      <c r="D15" s="36"/>
      <c r="E15" s="37">
        <v>78837.33</v>
      </c>
      <c r="F15" s="6">
        <f t="shared" si="0"/>
        <v>78837.33</v>
      </c>
      <c r="G15" s="9">
        <f>F15/$F$30</f>
        <v>0.17791231379053984</v>
      </c>
    </row>
    <row r="16" spans="2:7" ht="14.25" thickTop="1" thickBot="1" x14ac:dyDescent="0.25">
      <c r="B16" s="51"/>
      <c r="C16" s="43" t="s">
        <v>35</v>
      </c>
      <c r="D16" s="36"/>
      <c r="E16" s="37">
        <v>41812.54</v>
      </c>
      <c r="F16" s="6">
        <f t="shared" si="0"/>
        <v>41812.54</v>
      </c>
      <c r="G16" s="9">
        <f>F16/$F$30</f>
        <v>9.4358417983707712E-2</v>
      </c>
    </row>
    <row r="17" spans="2:7" ht="14.25" thickTop="1" thickBot="1" x14ac:dyDescent="0.25">
      <c r="B17" s="51"/>
      <c r="C17" s="43" t="s">
        <v>38</v>
      </c>
      <c r="D17" s="36">
        <v>4680</v>
      </c>
      <c r="E17" s="37">
        <v>61623.6</v>
      </c>
      <c r="F17" s="6">
        <f t="shared" si="0"/>
        <v>66303.600000000006</v>
      </c>
      <c r="G17" s="9">
        <f>F17/$F$30</f>
        <v>0.14962742762397507</v>
      </c>
    </row>
    <row r="18" spans="2:7" ht="14.25" thickTop="1" thickBot="1" x14ac:dyDescent="0.25">
      <c r="B18" s="51"/>
      <c r="C18" s="43" t="s">
        <v>39</v>
      </c>
      <c r="D18" s="36">
        <v>240.05</v>
      </c>
      <c r="E18" s="37">
        <v>480.1</v>
      </c>
      <c r="F18" s="26">
        <f t="shared" si="0"/>
        <v>720.15000000000009</v>
      </c>
      <c r="G18" s="9">
        <f>F18/$F$30</f>
        <v>1.6251635205841864E-3</v>
      </c>
    </row>
    <row r="19" spans="2:7" ht="14.25" thickTop="1" thickBot="1" x14ac:dyDescent="0.25">
      <c r="B19" s="51"/>
      <c r="C19" s="43" t="s">
        <v>41</v>
      </c>
      <c r="D19" s="36"/>
      <c r="E19" s="37">
        <v>38761.93</v>
      </c>
      <c r="F19" s="6">
        <f t="shared" si="0"/>
        <v>38761.93</v>
      </c>
      <c r="G19" s="9">
        <f>F19/$F$30</f>
        <v>8.7474102094616091E-2</v>
      </c>
    </row>
    <row r="20" spans="2:7" ht="14.25" thickTop="1" thickBot="1" x14ac:dyDescent="0.25">
      <c r="B20" s="51"/>
      <c r="C20" s="43" t="s">
        <v>42</v>
      </c>
      <c r="D20" s="36"/>
      <c r="E20" s="37">
        <v>4156.29</v>
      </c>
      <c r="F20" s="26">
        <f t="shared" si="0"/>
        <v>4156.29</v>
      </c>
      <c r="G20" s="9">
        <f>F20/$F$30</f>
        <v>9.3795055043655439E-3</v>
      </c>
    </row>
    <row r="21" spans="2:7" ht="14.25" thickTop="1" thickBot="1" x14ac:dyDescent="0.25">
      <c r="B21" s="51"/>
      <c r="C21" s="43" t="s">
        <v>43</v>
      </c>
      <c r="D21" s="36"/>
      <c r="E21" s="37">
        <v>21.5</v>
      </c>
      <c r="F21" s="26">
        <f t="shared" si="0"/>
        <v>21.5</v>
      </c>
      <c r="G21" s="9">
        <f>F21/$F$30</f>
        <v>4.8519080320155523E-5</v>
      </c>
    </row>
    <row r="22" spans="2:7" ht="14.25" thickTop="1" thickBot="1" x14ac:dyDescent="0.25">
      <c r="B22" s="51"/>
      <c r="C22" s="43" t="s">
        <v>44</v>
      </c>
      <c r="D22" s="36"/>
      <c r="E22" s="37">
        <v>4433.55</v>
      </c>
      <c r="F22" s="26">
        <f t="shared" si="0"/>
        <v>4433.55</v>
      </c>
      <c r="G22" s="9">
        <f>F22/$F$30</f>
        <v>1.000519853736863E-2</v>
      </c>
    </row>
    <row r="23" spans="2:7" ht="14.25" thickTop="1" thickBot="1" x14ac:dyDescent="0.25">
      <c r="B23" s="51"/>
      <c r="C23" s="43" t="s">
        <v>45</v>
      </c>
      <c r="D23" s="36"/>
      <c r="E23" s="37">
        <v>2999.91</v>
      </c>
      <c r="F23" s="26">
        <f t="shared" si="0"/>
        <v>2999.91</v>
      </c>
      <c r="G23" s="9">
        <f>F23/$F$30</f>
        <v>6.769901127592454E-3</v>
      </c>
    </row>
    <row r="24" spans="2:7" ht="14.25" thickTop="1" thickBot="1" x14ac:dyDescent="0.25">
      <c r="B24" s="51"/>
      <c r="C24" s="43" t="s">
        <v>46</v>
      </c>
      <c r="D24" s="36">
        <v>14650</v>
      </c>
      <c r="E24" s="37"/>
      <c r="F24" s="26">
        <f t="shared" si="0"/>
        <v>14650</v>
      </c>
      <c r="G24" s="9">
        <f>F24/$F$30</f>
        <v>3.3060675660012952E-2</v>
      </c>
    </row>
    <row r="25" spans="2:7" ht="14.25" thickTop="1" thickBot="1" x14ac:dyDescent="0.25">
      <c r="B25" s="51"/>
      <c r="C25" s="43" t="s">
        <v>54</v>
      </c>
      <c r="D25" s="36"/>
      <c r="E25" s="37">
        <v>1079.77</v>
      </c>
      <c r="F25" s="26">
        <f t="shared" si="0"/>
        <v>1079.77</v>
      </c>
      <c r="G25" s="9">
        <f>F25/$F$30</f>
        <v>2.4367184817346201E-3</v>
      </c>
    </row>
    <row r="26" spans="2:7" ht="14.25" thickTop="1" thickBot="1" x14ac:dyDescent="0.25">
      <c r="B26" s="51"/>
      <c r="C26" s="43" t="s">
        <v>56</v>
      </c>
      <c r="D26" s="36">
        <v>10.85</v>
      </c>
      <c r="E26" s="37"/>
      <c r="F26" s="26">
        <f t="shared" si="0"/>
        <v>10.85</v>
      </c>
      <c r="G26" s="9">
        <f>F26/$F$30</f>
        <v>2.4485210301101742E-5</v>
      </c>
    </row>
    <row r="27" spans="2:7" ht="14.25" thickTop="1" thickBot="1" x14ac:dyDescent="0.25">
      <c r="B27" s="51" t="s">
        <v>64</v>
      </c>
      <c r="C27" s="43" t="s">
        <v>33</v>
      </c>
      <c r="D27" s="36"/>
      <c r="E27" s="37">
        <v>18357.810000000001</v>
      </c>
      <c r="F27" s="26">
        <f t="shared" si="0"/>
        <v>18357.810000000001</v>
      </c>
      <c r="G27" s="9">
        <f>F27/$F$30</f>
        <v>4.1428095715914159E-2</v>
      </c>
    </row>
    <row r="28" spans="2:7" ht="14.25" thickTop="1" thickBot="1" x14ac:dyDescent="0.25">
      <c r="B28" s="51"/>
      <c r="C28" s="43" t="s">
        <v>34</v>
      </c>
      <c r="D28" s="36"/>
      <c r="E28" s="37">
        <v>31319.35</v>
      </c>
      <c r="F28" s="6">
        <f t="shared" si="0"/>
        <v>31319.35</v>
      </c>
      <c r="G28" s="9">
        <f>F28/$F$30</f>
        <v>7.0678421312793629E-2</v>
      </c>
    </row>
    <row r="29" spans="2:7" ht="14.25" thickTop="1" thickBot="1" x14ac:dyDescent="0.25">
      <c r="B29" s="51"/>
      <c r="C29" s="43" t="s">
        <v>35</v>
      </c>
      <c r="D29" s="36"/>
      <c r="E29" s="37">
        <v>20838.13</v>
      </c>
      <c r="F29" s="26">
        <f t="shared" si="0"/>
        <v>20838.13</v>
      </c>
      <c r="G29" s="9">
        <f>F29/$F$30</f>
        <v>4.7025437357760116E-2</v>
      </c>
    </row>
    <row r="30" spans="2:7" ht="13.5" thickTop="1" x14ac:dyDescent="0.2">
      <c r="B30" s="32"/>
      <c r="C30" s="10"/>
      <c r="D30" s="39">
        <f>SUM(D4:D29)</f>
        <v>30417.22</v>
      </c>
      <c r="E30" s="39">
        <f>SUM(E4:E29)</f>
        <v>412707.41999999993</v>
      </c>
      <c r="F30" s="39">
        <f>SUM(F4:F29)</f>
        <v>443124.63999999996</v>
      </c>
      <c r="G30" s="41">
        <f>SUM(G4:G29)</f>
        <v>1.0000000000000002</v>
      </c>
    </row>
  </sheetData>
  <mergeCells count="3">
    <mergeCell ref="B1:G1"/>
    <mergeCell ref="B4:B26"/>
    <mergeCell ref="B27:B29"/>
  </mergeCells>
  <conditionalFormatting sqref="G4:G29">
    <cfRule type="cellIs" dxfId="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6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B29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2" t="s">
        <v>174</v>
      </c>
      <c r="C1" s="52"/>
      <c r="D1" s="52"/>
      <c r="E1" s="52"/>
      <c r="F1" s="52"/>
      <c r="G1" s="52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3" t="s">
        <v>3</v>
      </c>
      <c r="D4" s="36">
        <v>9800</v>
      </c>
      <c r="E4" s="37"/>
      <c r="F4" s="26">
        <f>SUM(D4,E4)</f>
        <v>9800</v>
      </c>
      <c r="G4" s="9">
        <f>F4/$F$36</f>
        <v>2.6554514127855058E-2</v>
      </c>
    </row>
    <row r="5" spans="2:7" ht="14.25" thickTop="1" thickBot="1" x14ac:dyDescent="0.25">
      <c r="B5" s="51"/>
      <c r="C5" s="43" t="s">
        <v>15</v>
      </c>
      <c r="D5" s="36"/>
      <c r="E5" s="37">
        <v>8195.1</v>
      </c>
      <c r="F5" s="26">
        <f t="shared" ref="F5:F35" si="0">SUM(D5,E5)</f>
        <v>8195.1</v>
      </c>
      <c r="G5" s="9">
        <f>F5/$F$36</f>
        <v>2.220580599277398E-2</v>
      </c>
    </row>
    <row r="6" spans="2:7" ht="14.25" thickTop="1" thickBot="1" x14ac:dyDescent="0.25">
      <c r="B6" s="51"/>
      <c r="C6" s="43" t="s">
        <v>18</v>
      </c>
      <c r="D6" s="36"/>
      <c r="E6" s="37">
        <v>1413.62</v>
      </c>
      <c r="F6" s="26">
        <f t="shared" si="0"/>
        <v>1413.62</v>
      </c>
      <c r="G6" s="9">
        <f>F6/$F$36</f>
        <v>3.8304073736141289E-3</v>
      </c>
    </row>
    <row r="7" spans="2:7" ht="14.25" thickTop="1" thickBot="1" x14ac:dyDescent="0.25">
      <c r="B7" s="51"/>
      <c r="C7" s="43" t="s">
        <v>19</v>
      </c>
      <c r="D7" s="36"/>
      <c r="E7" s="37">
        <v>479.4</v>
      </c>
      <c r="F7" s="26">
        <f t="shared" si="0"/>
        <v>479.4</v>
      </c>
      <c r="G7" s="9">
        <f>F7/$F$36</f>
        <v>1.2990034768258893E-3</v>
      </c>
    </row>
    <row r="8" spans="2:7" ht="14.25" thickTop="1" thickBot="1" x14ac:dyDescent="0.25">
      <c r="B8" s="51"/>
      <c r="C8" s="43" t="s">
        <v>97</v>
      </c>
      <c r="D8" s="36"/>
      <c r="E8" s="37">
        <v>207.56</v>
      </c>
      <c r="F8" s="26">
        <f t="shared" si="0"/>
        <v>207.56</v>
      </c>
      <c r="G8" s="9">
        <f>F8/$F$36</f>
        <v>5.6241377065077507E-4</v>
      </c>
    </row>
    <row r="9" spans="2:7" ht="14.25" thickTop="1" thickBot="1" x14ac:dyDescent="0.25">
      <c r="B9" s="51"/>
      <c r="C9" s="43" t="s">
        <v>25</v>
      </c>
      <c r="D9" s="36"/>
      <c r="E9" s="37">
        <v>478.75</v>
      </c>
      <c r="F9" s="26">
        <f t="shared" si="0"/>
        <v>478.75</v>
      </c>
      <c r="G9" s="9">
        <f>F9/$F$36</f>
        <v>1.2972422080316948E-3</v>
      </c>
    </row>
    <row r="10" spans="2:7" ht="14.25" thickTop="1" thickBot="1" x14ac:dyDescent="0.25">
      <c r="B10" s="51"/>
      <c r="C10" s="43" t="s">
        <v>33</v>
      </c>
      <c r="D10" s="36">
        <v>382.52</v>
      </c>
      <c r="E10" s="37">
        <v>11479.92</v>
      </c>
      <c r="F10" s="26">
        <f t="shared" si="0"/>
        <v>11862.44</v>
      </c>
      <c r="G10" s="9">
        <f>F10/$F$36</f>
        <v>3.2142992915391119E-2</v>
      </c>
    </row>
    <row r="11" spans="2:7" ht="14.25" thickTop="1" thickBot="1" x14ac:dyDescent="0.25">
      <c r="B11" s="51"/>
      <c r="C11" s="43" t="s">
        <v>34</v>
      </c>
      <c r="D11" s="36"/>
      <c r="E11" s="37">
        <v>50812.13</v>
      </c>
      <c r="F11" s="6">
        <f t="shared" si="0"/>
        <v>50812.13</v>
      </c>
      <c r="G11" s="9">
        <f>F11/$F$36</f>
        <v>0.13768279836238856</v>
      </c>
    </row>
    <row r="12" spans="2:7" ht="14.25" thickTop="1" thickBot="1" x14ac:dyDescent="0.25">
      <c r="B12" s="51"/>
      <c r="C12" s="43" t="s">
        <v>35</v>
      </c>
      <c r="D12" s="36"/>
      <c r="E12" s="37">
        <v>58374.44</v>
      </c>
      <c r="F12" s="6">
        <f t="shared" si="0"/>
        <v>58374.44</v>
      </c>
      <c r="G12" s="9">
        <f>F12/$F$36</f>
        <v>0.15817396853934973</v>
      </c>
    </row>
    <row r="13" spans="2:7" ht="14.25" thickTop="1" thickBot="1" x14ac:dyDescent="0.25">
      <c r="B13" s="51"/>
      <c r="C13" s="43" t="s">
        <v>36</v>
      </c>
      <c r="D13" s="36"/>
      <c r="E13" s="37">
        <v>15897.24</v>
      </c>
      <c r="F13" s="26">
        <f t="shared" si="0"/>
        <v>15897.24</v>
      </c>
      <c r="G13" s="9">
        <f>F13/$F$36</f>
        <v>4.3075865732030871E-2</v>
      </c>
    </row>
    <row r="14" spans="2:7" ht="14.25" thickTop="1" thickBot="1" x14ac:dyDescent="0.25">
      <c r="B14" s="51"/>
      <c r="C14" s="43" t="s">
        <v>38</v>
      </c>
      <c r="D14" s="36"/>
      <c r="E14" s="37">
        <v>120111.69</v>
      </c>
      <c r="F14" s="6">
        <f t="shared" si="0"/>
        <v>120111.69</v>
      </c>
      <c r="G14" s="9">
        <f>F14/$F$36</f>
        <v>0.32545995602301503</v>
      </c>
    </row>
    <row r="15" spans="2:7" ht="14.25" thickTop="1" thickBot="1" x14ac:dyDescent="0.25">
      <c r="B15" s="51"/>
      <c r="C15" s="43" t="s">
        <v>39</v>
      </c>
      <c r="D15" s="36">
        <v>127.09</v>
      </c>
      <c r="E15" s="37">
        <v>822.59</v>
      </c>
      <c r="F15" s="26">
        <f t="shared" si="0"/>
        <v>949.68000000000006</v>
      </c>
      <c r="G15" s="9">
        <f>F15/$F$36</f>
        <v>2.5732949976470811E-3</v>
      </c>
    </row>
    <row r="16" spans="2:7" ht="14.25" thickTop="1" thickBot="1" x14ac:dyDescent="0.25">
      <c r="B16" s="51"/>
      <c r="C16" s="43" t="s">
        <v>41</v>
      </c>
      <c r="D16" s="36"/>
      <c r="E16" s="37">
        <v>35792.26</v>
      </c>
      <c r="F16" s="6">
        <f t="shared" si="0"/>
        <v>35792.26</v>
      </c>
      <c r="G16" s="9">
        <f>F16/$F$36</f>
        <v>9.6984293248761386E-2</v>
      </c>
    </row>
    <row r="17" spans="2:7" ht="14.25" thickTop="1" thickBot="1" x14ac:dyDescent="0.25">
      <c r="B17" s="51"/>
      <c r="C17" s="43" t="s">
        <v>42</v>
      </c>
      <c r="D17" s="36"/>
      <c r="E17" s="37">
        <v>4288.12</v>
      </c>
      <c r="F17" s="26">
        <f t="shared" si="0"/>
        <v>4288.12</v>
      </c>
      <c r="G17" s="9">
        <f>F17/$F$36</f>
        <v>1.161927991040182E-2</v>
      </c>
    </row>
    <row r="18" spans="2:7" ht="14.25" thickTop="1" thickBot="1" x14ac:dyDescent="0.25">
      <c r="B18" s="51"/>
      <c r="C18" s="43" t="s">
        <v>43</v>
      </c>
      <c r="D18" s="36"/>
      <c r="E18" s="37">
        <v>320.94</v>
      </c>
      <c r="F18" s="26">
        <f t="shared" si="0"/>
        <v>320.94</v>
      </c>
      <c r="G18" s="9">
        <f>F18/$F$36</f>
        <v>8.6963324124426553E-4</v>
      </c>
    </row>
    <row r="19" spans="2:7" ht="14.25" thickTop="1" thickBot="1" x14ac:dyDescent="0.25">
      <c r="B19" s="51"/>
      <c r="C19" s="43" t="s">
        <v>44</v>
      </c>
      <c r="D19" s="36">
        <v>1174.1400000000001</v>
      </c>
      <c r="E19" s="37">
        <v>4959.8999999999996</v>
      </c>
      <c r="F19" s="26">
        <f t="shared" si="0"/>
        <v>6134.04</v>
      </c>
      <c r="G19" s="9">
        <f>F19/$F$36</f>
        <v>1.6621066514370206E-2</v>
      </c>
    </row>
    <row r="20" spans="2:7" ht="14.25" thickTop="1" thickBot="1" x14ac:dyDescent="0.25">
      <c r="B20" s="51"/>
      <c r="C20" s="43" t="s">
        <v>45</v>
      </c>
      <c r="D20" s="36"/>
      <c r="E20" s="37">
        <v>314.10000000000002</v>
      </c>
      <c r="F20" s="26">
        <f t="shared" si="0"/>
        <v>314.10000000000002</v>
      </c>
      <c r="G20" s="9">
        <f>F20/$F$36</f>
        <v>8.5109927424074222E-4</v>
      </c>
    </row>
    <row r="21" spans="2:7" ht="14.25" thickTop="1" thickBot="1" x14ac:dyDescent="0.25">
      <c r="B21" s="51"/>
      <c r="C21" s="43" t="s">
        <v>47</v>
      </c>
      <c r="D21" s="36">
        <v>3564.4</v>
      </c>
      <c r="E21" s="37">
        <v>4387.34</v>
      </c>
      <c r="F21" s="26">
        <f t="shared" si="0"/>
        <v>7951.74</v>
      </c>
      <c r="G21" s="9">
        <f>F21/$F$36</f>
        <v>2.154638695622757E-2</v>
      </c>
    </row>
    <row r="22" spans="2:7" ht="14.25" thickTop="1" thickBot="1" x14ac:dyDescent="0.25">
      <c r="B22" s="51"/>
      <c r="C22" s="43" t="s">
        <v>78</v>
      </c>
      <c r="D22" s="36"/>
      <c r="E22" s="37">
        <v>498</v>
      </c>
      <c r="F22" s="26">
        <f t="shared" si="0"/>
        <v>498</v>
      </c>
      <c r="G22" s="9">
        <f>F22/$F$36</f>
        <v>1.3494028607828387E-3</v>
      </c>
    </row>
    <row r="23" spans="2:7" ht="14.25" thickTop="1" thickBot="1" x14ac:dyDescent="0.25">
      <c r="B23" s="51"/>
      <c r="C23" s="43" t="s">
        <v>52</v>
      </c>
      <c r="D23" s="36"/>
      <c r="E23" s="37">
        <v>5691.06</v>
      </c>
      <c r="F23" s="26">
        <f t="shared" si="0"/>
        <v>5691.06</v>
      </c>
      <c r="G23" s="9">
        <f>F23/$F$36</f>
        <v>1.5420748282905185E-2</v>
      </c>
    </row>
    <row r="24" spans="2:7" ht="14.25" thickTop="1" thickBot="1" x14ac:dyDescent="0.25">
      <c r="B24" s="51"/>
      <c r="C24" s="43" t="s">
        <v>53</v>
      </c>
      <c r="D24" s="36">
        <v>86.06</v>
      </c>
      <c r="E24" s="37">
        <v>89.02</v>
      </c>
      <c r="F24" s="26">
        <f t="shared" si="0"/>
        <v>175.07999999999998</v>
      </c>
      <c r="G24" s="9">
        <f>F24/$F$36</f>
        <v>4.7440452382702683E-4</v>
      </c>
    </row>
    <row r="25" spans="2:7" ht="14.25" thickTop="1" thickBot="1" x14ac:dyDescent="0.25">
      <c r="B25" s="51"/>
      <c r="C25" s="43" t="s">
        <v>54</v>
      </c>
      <c r="D25" s="36">
        <v>945.52</v>
      </c>
      <c r="E25" s="37">
        <v>300</v>
      </c>
      <c r="F25" s="26">
        <f t="shared" si="0"/>
        <v>1245.52</v>
      </c>
      <c r="G25" s="9">
        <f>F25/$F$36</f>
        <v>3.3749161669924524E-3</v>
      </c>
    </row>
    <row r="26" spans="2:7" ht="14.25" thickTop="1" thickBot="1" x14ac:dyDescent="0.25">
      <c r="B26" s="51"/>
      <c r="C26" s="43" t="s">
        <v>55</v>
      </c>
      <c r="D26" s="36">
        <v>5498.32</v>
      </c>
      <c r="E26" s="37"/>
      <c r="F26" s="26">
        <f t="shared" si="0"/>
        <v>5498.32</v>
      </c>
      <c r="G26" s="9">
        <f>F26/$F$36</f>
        <v>1.4898491440762043E-2</v>
      </c>
    </row>
    <row r="27" spans="2:7" ht="14.25" thickTop="1" thickBot="1" x14ac:dyDescent="0.25">
      <c r="B27" s="51"/>
      <c r="C27" s="43" t="s">
        <v>56</v>
      </c>
      <c r="D27" s="36">
        <v>42.74</v>
      </c>
      <c r="E27" s="37"/>
      <c r="F27" s="26">
        <f t="shared" si="0"/>
        <v>42.74</v>
      </c>
      <c r="G27" s="9">
        <f>F27/$F$36</f>
        <v>1.1581019732903319E-4</v>
      </c>
    </row>
    <row r="28" spans="2:7" ht="14.25" thickTop="1" thickBot="1" x14ac:dyDescent="0.25">
      <c r="B28" s="51"/>
      <c r="C28" s="43" t="s">
        <v>58</v>
      </c>
      <c r="D28" s="36"/>
      <c r="E28" s="37">
        <v>1125.6099999999999</v>
      </c>
      <c r="F28" s="26">
        <f t="shared" si="0"/>
        <v>1125.6099999999999</v>
      </c>
      <c r="G28" s="9">
        <f>F28/$F$36</f>
        <v>3.050002719128054E-3</v>
      </c>
    </row>
    <row r="29" spans="2:7" ht="14.25" thickTop="1" thickBot="1" x14ac:dyDescent="0.25">
      <c r="B29" s="51"/>
      <c r="C29" s="43" t="s">
        <v>49</v>
      </c>
      <c r="D29" s="36"/>
      <c r="E29" s="37">
        <v>6345.02</v>
      </c>
      <c r="F29" s="26">
        <f t="shared" si="0"/>
        <v>6345.02</v>
      </c>
      <c r="G29" s="9">
        <f>F29/$F$36</f>
        <v>1.7192747268522747E-2</v>
      </c>
    </row>
    <row r="30" spans="2:7" ht="14.25" thickTop="1" thickBot="1" x14ac:dyDescent="0.25">
      <c r="B30" s="51" t="s">
        <v>64</v>
      </c>
      <c r="C30" s="43" t="s">
        <v>13</v>
      </c>
      <c r="D30" s="36"/>
      <c r="E30" s="37">
        <v>7092.83</v>
      </c>
      <c r="F30" s="26">
        <f t="shared" si="0"/>
        <v>7092.83</v>
      </c>
      <c r="G30" s="9">
        <f>F30/$F$36</f>
        <v>1.9219046371579E-2</v>
      </c>
    </row>
    <row r="31" spans="2:7" ht="14.25" thickTop="1" thickBot="1" x14ac:dyDescent="0.25">
      <c r="B31" s="51"/>
      <c r="C31" s="43" t="s">
        <v>15</v>
      </c>
      <c r="D31" s="36"/>
      <c r="E31" s="37">
        <v>226</v>
      </c>
      <c r="F31" s="26">
        <f t="shared" si="0"/>
        <v>226</v>
      </c>
      <c r="G31" s="9">
        <f>F31/$F$36</f>
        <v>6.1237961151992273E-4</v>
      </c>
    </row>
    <row r="32" spans="2:7" ht="14.25" thickTop="1" thickBot="1" x14ac:dyDescent="0.25">
      <c r="B32" s="51"/>
      <c r="C32" s="43" t="s">
        <v>17</v>
      </c>
      <c r="D32" s="36"/>
      <c r="E32" s="37">
        <v>2545.1</v>
      </c>
      <c r="F32" s="26">
        <f t="shared" si="0"/>
        <v>2545.1</v>
      </c>
      <c r="G32" s="9">
        <f>F32/$F$36</f>
        <v>6.8963157047759087E-3</v>
      </c>
    </row>
    <row r="33" spans="2:7" ht="14.25" thickTop="1" thickBot="1" x14ac:dyDescent="0.25">
      <c r="B33" s="51"/>
      <c r="C33" s="43" t="s">
        <v>19</v>
      </c>
      <c r="D33" s="36"/>
      <c r="E33" s="37">
        <v>3949.5</v>
      </c>
      <c r="F33" s="26">
        <f t="shared" si="0"/>
        <v>3949.5</v>
      </c>
      <c r="G33" s="9">
        <f>F33/$F$36</f>
        <v>1.0701740157955464E-2</v>
      </c>
    </row>
    <row r="34" spans="2:7" ht="14.25" thickTop="1" thickBot="1" x14ac:dyDescent="0.25">
      <c r="B34" s="51"/>
      <c r="C34" s="43" t="s">
        <v>23</v>
      </c>
      <c r="D34" s="36"/>
      <c r="E34" s="37">
        <v>104.1</v>
      </c>
      <c r="F34" s="26">
        <f t="shared" si="0"/>
        <v>104.1</v>
      </c>
      <c r="G34" s="9">
        <f>F34/$F$36</f>
        <v>2.8207397150099096E-4</v>
      </c>
    </row>
    <row r="35" spans="2:7" ht="14.25" thickTop="1" thickBot="1" x14ac:dyDescent="0.25">
      <c r="B35" s="51"/>
      <c r="C35" s="43" t="s">
        <v>26</v>
      </c>
      <c r="D35" s="36"/>
      <c r="E35" s="37">
        <v>1130</v>
      </c>
      <c r="F35" s="26">
        <f t="shared" si="0"/>
        <v>1130</v>
      </c>
      <c r="G35" s="9">
        <f>F35/$F$36</f>
        <v>3.0618980575996138E-3</v>
      </c>
    </row>
    <row r="36" spans="2:7" ht="13.5" thickTop="1" x14ac:dyDescent="0.2">
      <c r="B36" s="32"/>
      <c r="C36" s="10"/>
      <c r="D36" s="39">
        <f>SUM(D4:D35)</f>
        <v>21620.79</v>
      </c>
      <c r="E36" s="39">
        <f>SUM(E4:E35)</f>
        <v>347431.34</v>
      </c>
      <c r="F36" s="39">
        <f>SUM(F4:F35)</f>
        <v>369052.12999999995</v>
      </c>
      <c r="G36" s="41">
        <f>SUM(G4:G35)</f>
        <v>1.0000000000000002</v>
      </c>
    </row>
  </sheetData>
  <mergeCells count="3">
    <mergeCell ref="B1:G1"/>
    <mergeCell ref="B4:B29"/>
    <mergeCell ref="B30:B35"/>
  </mergeCells>
  <conditionalFormatting sqref="G4:G35">
    <cfRule type="cellIs" dxfId="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B18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2" t="s">
        <v>174</v>
      </c>
      <c r="C1" s="52"/>
      <c r="D1" s="52"/>
      <c r="E1" s="52"/>
      <c r="F1" s="52"/>
      <c r="G1" s="52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3" t="s">
        <v>5</v>
      </c>
      <c r="D4" s="36">
        <v>2821.62</v>
      </c>
      <c r="E4" s="37"/>
      <c r="F4" s="26">
        <f>SUM(D4,E4)</f>
        <v>2821.62</v>
      </c>
      <c r="G4" s="9">
        <f>F4/$F$22</f>
        <v>1.217360465748389E-2</v>
      </c>
    </row>
    <row r="5" spans="2:7" ht="14.25" thickTop="1" thickBot="1" x14ac:dyDescent="0.25">
      <c r="B5" s="51"/>
      <c r="C5" s="43" t="s">
        <v>15</v>
      </c>
      <c r="D5" s="36"/>
      <c r="E5" s="37">
        <v>1600</v>
      </c>
      <c r="F5" s="26">
        <f t="shared" ref="F5:F21" si="0">SUM(D5,E5)</f>
        <v>1600</v>
      </c>
      <c r="G5" s="9">
        <f>F5/$F$22</f>
        <v>6.9030441561848243E-3</v>
      </c>
    </row>
    <row r="6" spans="2:7" ht="14.25" thickTop="1" thickBot="1" x14ac:dyDescent="0.25">
      <c r="B6" s="51"/>
      <c r="C6" s="43" t="s">
        <v>19</v>
      </c>
      <c r="D6" s="36"/>
      <c r="E6" s="37">
        <v>13083.73</v>
      </c>
      <c r="F6" s="6">
        <f t="shared" si="0"/>
        <v>13083.73</v>
      </c>
      <c r="G6" s="9">
        <f>F6/$F$22</f>
        <v>5.6448478698500039E-2</v>
      </c>
    </row>
    <row r="7" spans="2:7" ht="14.25" thickTop="1" thickBot="1" x14ac:dyDescent="0.25">
      <c r="B7" s="51"/>
      <c r="C7" s="43" t="s">
        <v>20</v>
      </c>
      <c r="D7" s="36"/>
      <c r="E7" s="37">
        <v>1050.28</v>
      </c>
      <c r="F7" s="26">
        <f t="shared" si="0"/>
        <v>1050.28</v>
      </c>
      <c r="G7" s="9">
        <f>F7/$F$22</f>
        <v>4.5313307602236228E-3</v>
      </c>
    </row>
    <row r="8" spans="2:7" ht="14.25" thickTop="1" thickBot="1" x14ac:dyDescent="0.25">
      <c r="B8" s="51"/>
      <c r="C8" s="43" t="s">
        <v>23</v>
      </c>
      <c r="D8" s="36"/>
      <c r="E8" s="37">
        <v>35.840000000000003</v>
      </c>
      <c r="F8" s="26">
        <f t="shared" si="0"/>
        <v>35.840000000000003</v>
      </c>
      <c r="G8" s="9">
        <f>F8/$F$22</f>
        <v>1.5462818909854007E-4</v>
      </c>
    </row>
    <row r="9" spans="2:7" ht="14.25" thickTop="1" thickBot="1" x14ac:dyDescent="0.25">
      <c r="B9" s="51"/>
      <c r="C9" s="43" t="s">
        <v>24</v>
      </c>
      <c r="D9" s="36"/>
      <c r="E9" s="37">
        <v>3901.09</v>
      </c>
      <c r="F9" s="26">
        <f t="shared" si="0"/>
        <v>3901.09</v>
      </c>
      <c r="G9" s="9">
        <f>F9/$F$22</f>
        <v>1.6830872829531912E-2</v>
      </c>
    </row>
    <row r="10" spans="2:7" ht="14.25" thickTop="1" thickBot="1" x14ac:dyDescent="0.25">
      <c r="B10" s="51"/>
      <c r="C10" s="43" t="s">
        <v>26</v>
      </c>
      <c r="D10" s="36"/>
      <c r="E10" s="37">
        <v>452</v>
      </c>
      <c r="F10" s="26">
        <f t="shared" si="0"/>
        <v>452</v>
      </c>
      <c r="G10" s="9">
        <f>F10/$F$22</f>
        <v>1.9501099741222128E-3</v>
      </c>
    </row>
    <row r="11" spans="2:7" ht="14.25" thickTop="1" thickBot="1" x14ac:dyDescent="0.25">
      <c r="B11" s="51"/>
      <c r="C11" s="43" t="s">
        <v>33</v>
      </c>
      <c r="D11" s="36"/>
      <c r="E11" s="37">
        <v>58525.49</v>
      </c>
      <c r="F11" s="6">
        <f t="shared" si="0"/>
        <v>58525.49</v>
      </c>
      <c r="G11" s="9">
        <f>F11/$F$22</f>
        <v>0.25250252608272084</v>
      </c>
    </row>
    <row r="12" spans="2:7" ht="14.25" thickTop="1" thickBot="1" x14ac:dyDescent="0.25">
      <c r="B12" s="51"/>
      <c r="C12" s="43" t="s">
        <v>34</v>
      </c>
      <c r="D12" s="36">
        <v>9343.34</v>
      </c>
      <c r="E12" s="37">
        <v>24428.2</v>
      </c>
      <c r="F12" s="6">
        <f t="shared" si="0"/>
        <v>33771.54</v>
      </c>
      <c r="G12" s="9">
        <f>F12/$F$22</f>
        <v>0.14570401990147627</v>
      </c>
    </row>
    <row r="13" spans="2:7" ht="14.25" thickTop="1" thickBot="1" x14ac:dyDescent="0.25">
      <c r="B13" s="51"/>
      <c r="C13" s="43" t="s">
        <v>35</v>
      </c>
      <c r="D13" s="36"/>
      <c r="E13" s="37">
        <v>19199.98</v>
      </c>
      <c r="F13" s="6">
        <f t="shared" si="0"/>
        <v>19199.98</v>
      </c>
      <c r="G13" s="9">
        <f>F13/$F$22</f>
        <v>8.2836443586165931E-2</v>
      </c>
    </row>
    <row r="14" spans="2:7" ht="14.25" thickTop="1" thickBot="1" x14ac:dyDescent="0.25">
      <c r="B14" s="51"/>
      <c r="C14" s="43" t="s">
        <v>36</v>
      </c>
      <c r="D14" s="36">
        <v>15878.57</v>
      </c>
      <c r="E14" s="37">
        <v>8447.5400000000009</v>
      </c>
      <c r="F14" s="6">
        <f t="shared" si="0"/>
        <v>24326.11</v>
      </c>
      <c r="G14" s="9">
        <f>F14/$F$22</f>
        <v>0.10495263217388076</v>
      </c>
    </row>
    <row r="15" spans="2:7" ht="14.25" thickTop="1" thickBot="1" x14ac:dyDescent="0.25">
      <c r="B15" s="51"/>
      <c r="C15" s="43" t="s">
        <v>41</v>
      </c>
      <c r="D15" s="36"/>
      <c r="E15" s="37">
        <v>11085.17</v>
      </c>
      <c r="F15" s="26">
        <f t="shared" si="0"/>
        <v>11085.17</v>
      </c>
      <c r="G15" s="9">
        <f>F15/$F$22</f>
        <v>4.7825886243009583E-2</v>
      </c>
    </row>
    <row r="16" spans="2:7" ht="14.25" thickTop="1" thickBot="1" x14ac:dyDescent="0.25">
      <c r="B16" s="51"/>
      <c r="C16" s="43" t="s">
        <v>43</v>
      </c>
      <c r="D16" s="36"/>
      <c r="E16" s="37">
        <v>50.5</v>
      </c>
      <c r="F16" s="26">
        <f t="shared" si="0"/>
        <v>50.5</v>
      </c>
      <c r="G16" s="9">
        <f>F16/$F$22</f>
        <v>2.1787733117958351E-4</v>
      </c>
    </row>
    <row r="17" spans="2:7" ht="14.25" thickTop="1" thickBot="1" x14ac:dyDescent="0.25">
      <c r="B17" s="51"/>
      <c r="C17" s="43" t="s">
        <v>44</v>
      </c>
      <c r="D17" s="36"/>
      <c r="E17" s="37">
        <v>4729.29</v>
      </c>
      <c r="F17" s="26">
        <f t="shared" si="0"/>
        <v>4729.29</v>
      </c>
      <c r="G17" s="9">
        <f>F17/$F$22</f>
        <v>2.0404061060877079E-2</v>
      </c>
    </row>
    <row r="18" spans="2:7" ht="14.25" thickTop="1" thickBot="1" x14ac:dyDescent="0.25">
      <c r="B18" s="51"/>
      <c r="C18" s="43" t="s">
        <v>47</v>
      </c>
      <c r="D18" s="36">
        <v>8812.16</v>
      </c>
      <c r="E18" s="37">
        <v>3194.38</v>
      </c>
      <c r="F18" s="6">
        <f t="shared" si="0"/>
        <v>12006.54</v>
      </c>
      <c r="G18" s="9">
        <f>F18/$F$22</f>
        <v>5.1801047364374589E-2</v>
      </c>
    </row>
    <row r="19" spans="2:7" ht="14.25" thickTop="1" thickBot="1" x14ac:dyDescent="0.25">
      <c r="B19" s="51" t="s">
        <v>64</v>
      </c>
      <c r="C19" s="43" t="s">
        <v>11</v>
      </c>
      <c r="D19" s="36"/>
      <c r="E19" s="37">
        <v>120.28</v>
      </c>
      <c r="F19" s="26">
        <f t="shared" si="0"/>
        <v>120.28</v>
      </c>
      <c r="G19" s="9">
        <f>F19/$F$22</f>
        <v>5.1893634444119421E-4</v>
      </c>
    </row>
    <row r="20" spans="2:7" ht="14.25" thickTop="1" thickBot="1" x14ac:dyDescent="0.25">
      <c r="B20" s="51"/>
      <c r="C20" s="43" t="s">
        <v>25</v>
      </c>
      <c r="D20" s="36"/>
      <c r="E20" s="37">
        <v>235.2</v>
      </c>
      <c r="F20" s="26">
        <f t="shared" si="0"/>
        <v>235.2</v>
      </c>
      <c r="G20" s="9">
        <f>F20/$F$22</f>
        <v>1.014747490959169E-3</v>
      </c>
    </row>
    <row r="21" spans="2:7" ht="14.25" thickTop="1" thickBot="1" x14ac:dyDescent="0.25">
      <c r="B21" s="51"/>
      <c r="C21" s="43" t="s">
        <v>35</v>
      </c>
      <c r="D21" s="36">
        <v>8033.7</v>
      </c>
      <c r="E21" s="37">
        <v>36753.440000000002</v>
      </c>
      <c r="F21" s="6">
        <f t="shared" si="0"/>
        <v>44787.14</v>
      </c>
      <c r="G21" s="9">
        <f>F21/$F$22</f>
        <v>0.19322975315576973</v>
      </c>
    </row>
    <row r="22" spans="2:7" ht="13.5" thickTop="1" x14ac:dyDescent="0.2">
      <c r="B22" s="32"/>
      <c r="C22" s="10"/>
      <c r="D22" s="39">
        <f>SUM(D4:D21)</f>
        <v>44889.39</v>
      </c>
      <c r="E22" s="39">
        <f>SUM(E4:E21)</f>
        <v>186892.41000000003</v>
      </c>
      <c r="F22" s="39">
        <f>SUM(F4:F21)</f>
        <v>231781.80000000005</v>
      </c>
      <c r="G22" s="41">
        <f>SUM(G4:G21)</f>
        <v>0.99999999999999989</v>
      </c>
    </row>
  </sheetData>
  <mergeCells count="3">
    <mergeCell ref="B1:G1"/>
    <mergeCell ref="B4:B18"/>
    <mergeCell ref="B19:B21"/>
  </mergeCells>
  <conditionalFormatting sqref="G4:G21">
    <cfRule type="cellIs" dxfId="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B25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2" t="s">
        <v>174</v>
      </c>
      <c r="C1" s="52"/>
      <c r="D1" s="52"/>
      <c r="E1" s="52"/>
      <c r="F1" s="52"/>
      <c r="G1" s="52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3" t="s">
        <v>3</v>
      </c>
      <c r="D4" s="36">
        <v>6600</v>
      </c>
      <c r="E4" s="37"/>
      <c r="F4" s="26">
        <f>SUM(D4,E4)</f>
        <v>6600</v>
      </c>
      <c r="G4" s="9">
        <f>F4/$F$32</f>
        <v>2.3184133481594701E-2</v>
      </c>
    </row>
    <row r="5" spans="2:7" ht="14.25" thickTop="1" thickBot="1" x14ac:dyDescent="0.25">
      <c r="B5" s="51"/>
      <c r="C5" s="43" t="s">
        <v>17</v>
      </c>
      <c r="D5" s="36"/>
      <c r="E5" s="37">
        <v>1176.3</v>
      </c>
      <c r="F5" s="26">
        <f t="shared" ref="F5:F31" si="0">SUM(D5,E5)</f>
        <v>1176.3</v>
      </c>
      <c r="G5" s="9">
        <f>F5/$F$32</f>
        <v>4.1320448809696736E-3</v>
      </c>
    </row>
    <row r="6" spans="2:7" ht="14.25" thickTop="1" thickBot="1" x14ac:dyDescent="0.25">
      <c r="B6" s="51"/>
      <c r="C6" s="43" t="s">
        <v>23</v>
      </c>
      <c r="D6" s="36"/>
      <c r="E6" s="37">
        <v>505.85</v>
      </c>
      <c r="F6" s="26">
        <f t="shared" si="0"/>
        <v>505.85</v>
      </c>
      <c r="G6" s="9">
        <f>F6/$F$32</f>
        <v>1.7769233214643453E-3</v>
      </c>
    </row>
    <row r="7" spans="2:7" ht="14.25" thickTop="1" thickBot="1" x14ac:dyDescent="0.25">
      <c r="B7" s="51"/>
      <c r="C7" s="43" t="s">
        <v>25</v>
      </c>
      <c r="D7" s="36"/>
      <c r="E7" s="37">
        <v>1303.29</v>
      </c>
      <c r="F7" s="26">
        <f t="shared" si="0"/>
        <v>1303.29</v>
      </c>
      <c r="G7" s="9">
        <f>F7/$F$32</f>
        <v>4.578128685640539E-3</v>
      </c>
    </row>
    <row r="8" spans="2:7" ht="14.25" thickTop="1" thickBot="1" x14ac:dyDescent="0.25">
      <c r="B8" s="51"/>
      <c r="C8" s="43" t="s">
        <v>33</v>
      </c>
      <c r="D8" s="36">
        <v>11077.95</v>
      </c>
      <c r="E8" s="37">
        <v>32349.759999999998</v>
      </c>
      <c r="F8" s="6">
        <f t="shared" si="0"/>
        <v>43427.71</v>
      </c>
      <c r="G8" s="9">
        <f>F8/$F$32</f>
        <v>0.15255057961211893</v>
      </c>
    </row>
    <row r="9" spans="2:7" ht="14.25" thickTop="1" thickBot="1" x14ac:dyDescent="0.25">
      <c r="B9" s="51"/>
      <c r="C9" s="43" t="s">
        <v>34</v>
      </c>
      <c r="D9" s="36"/>
      <c r="E9" s="37">
        <v>8871.36</v>
      </c>
      <c r="F9" s="26">
        <f t="shared" si="0"/>
        <v>8871.36</v>
      </c>
      <c r="G9" s="9">
        <f>F9/$F$32</f>
        <v>3.1162847636860603E-2</v>
      </c>
    </row>
    <row r="10" spans="2:7" ht="14.25" thickTop="1" thickBot="1" x14ac:dyDescent="0.25">
      <c r="B10" s="51"/>
      <c r="C10" s="43" t="s">
        <v>35</v>
      </c>
      <c r="D10" s="36">
        <v>30241.119999999999</v>
      </c>
      <c r="E10" s="37">
        <v>60482.28</v>
      </c>
      <c r="F10" s="6">
        <f t="shared" si="0"/>
        <v>90723.4</v>
      </c>
      <c r="G10" s="9">
        <f>F10/$F$32</f>
        <v>0.31868839628850126</v>
      </c>
    </row>
    <row r="11" spans="2:7" ht="14.25" thickTop="1" thickBot="1" x14ac:dyDescent="0.25">
      <c r="B11" s="51"/>
      <c r="C11" s="43" t="s">
        <v>38</v>
      </c>
      <c r="D11" s="36"/>
      <c r="E11" s="37">
        <v>10300</v>
      </c>
      <c r="F11" s="26">
        <f t="shared" si="0"/>
        <v>10300</v>
      </c>
      <c r="G11" s="9">
        <f>F11/$F$32</f>
        <v>3.6181299221276574E-2</v>
      </c>
    </row>
    <row r="12" spans="2:7" ht="14.25" thickTop="1" thickBot="1" x14ac:dyDescent="0.25">
      <c r="B12" s="51"/>
      <c r="C12" s="43" t="s">
        <v>39</v>
      </c>
      <c r="D12" s="36"/>
      <c r="E12" s="37">
        <v>4932.32</v>
      </c>
      <c r="F12" s="26">
        <f t="shared" si="0"/>
        <v>4932.32</v>
      </c>
      <c r="G12" s="9">
        <f>F12/$F$32</f>
        <v>1.7325994735445327E-2</v>
      </c>
    </row>
    <row r="13" spans="2:7" ht="14.25" thickTop="1" thickBot="1" x14ac:dyDescent="0.25">
      <c r="B13" s="51"/>
      <c r="C13" s="43" t="s">
        <v>41</v>
      </c>
      <c r="D13" s="36">
        <v>19647.5</v>
      </c>
      <c r="E13" s="37">
        <v>26131.21</v>
      </c>
      <c r="F13" s="6">
        <f t="shared" si="0"/>
        <v>45778.71</v>
      </c>
      <c r="G13" s="9">
        <f>F13/$F$32</f>
        <v>0.16080904897806275</v>
      </c>
    </row>
    <row r="14" spans="2:7" ht="14.25" thickTop="1" thickBot="1" x14ac:dyDescent="0.25">
      <c r="B14" s="51"/>
      <c r="C14" s="43" t="s">
        <v>42</v>
      </c>
      <c r="D14" s="36"/>
      <c r="E14" s="37">
        <v>2414.7399999999998</v>
      </c>
      <c r="F14" s="26">
        <f t="shared" si="0"/>
        <v>2414.7399999999998</v>
      </c>
      <c r="G14" s="9">
        <f>F14/$F$32</f>
        <v>8.482371891416058E-3</v>
      </c>
    </row>
    <row r="15" spans="2:7" ht="14.25" thickTop="1" thickBot="1" x14ac:dyDescent="0.25">
      <c r="B15" s="51"/>
      <c r="C15" s="43" t="s">
        <v>43</v>
      </c>
      <c r="D15" s="36"/>
      <c r="E15" s="37">
        <v>29.5</v>
      </c>
      <c r="F15" s="26">
        <f t="shared" si="0"/>
        <v>29.5</v>
      </c>
      <c r="G15" s="9">
        <f>F15/$F$32</f>
        <v>1.0362605116773388E-4</v>
      </c>
    </row>
    <row r="16" spans="2:7" ht="14.25" thickTop="1" thickBot="1" x14ac:dyDescent="0.25">
      <c r="B16" s="51"/>
      <c r="C16" s="43" t="s">
        <v>45</v>
      </c>
      <c r="D16" s="36"/>
      <c r="E16" s="37">
        <v>179.99</v>
      </c>
      <c r="F16" s="26">
        <f t="shared" si="0"/>
        <v>179.99</v>
      </c>
      <c r="G16" s="9">
        <f>F16/$F$32</f>
        <v>6.3225942202306518E-4</v>
      </c>
    </row>
    <row r="17" spans="2:7" ht="14.25" thickTop="1" thickBot="1" x14ac:dyDescent="0.25">
      <c r="B17" s="51"/>
      <c r="C17" s="43" t="s">
        <v>46</v>
      </c>
      <c r="D17" s="36"/>
      <c r="E17" s="37">
        <v>943.5</v>
      </c>
      <c r="F17" s="26">
        <f t="shared" si="0"/>
        <v>943.5</v>
      </c>
      <c r="G17" s="9">
        <f>F17/$F$32</f>
        <v>3.3142772636188785E-3</v>
      </c>
    </row>
    <row r="18" spans="2:7" ht="14.25" thickTop="1" thickBot="1" x14ac:dyDescent="0.25">
      <c r="B18" s="51"/>
      <c r="C18" s="43" t="s">
        <v>47</v>
      </c>
      <c r="D18" s="36">
        <v>3653.59</v>
      </c>
      <c r="E18" s="37">
        <v>5868.4</v>
      </c>
      <c r="F18" s="26">
        <f t="shared" si="0"/>
        <v>9521.99</v>
      </c>
      <c r="G18" s="9">
        <f>F18/$F$32</f>
        <v>3.3448346540971195E-2</v>
      </c>
    </row>
    <row r="19" spans="2:7" ht="14.25" thickTop="1" thickBot="1" x14ac:dyDescent="0.25">
      <c r="B19" s="51"/>
      <c r="C19" s="43" t="s">
        <v>49</v>
      </c>
      <c r="D19" s="36"/>
      <c r="E19" s="37">
        <v>122.88</v>
      </c>
      <c r="F19" s="26">
        <f t="shared" si="0"/>
        <v>122.88</v>
      </c>
      <c r="G19" s="9">
        <f>F19/$F$32</f>
        <v>4.3164641245732675E-4</v>
      </c>
    </row>
    <row r="20" spans="2:7" ht="14.25" thickTop="1" thickBot="1" x14ac:dyDescent="0.25">
      <c r="B20" s="51"/>
      <c r="C20" s="43" t="s">
        <v>52</v>
      </c>
      <c r="D20" s="36">
        <v>2940.83</v>
      </c>
      <c r="E20" s="37">
        <v>5881.66</v>
      </c>
      <c r="F20" s="26">
        <f t="shared" si="0"/>
        <v>8822.49</v>
      </c>
      <c r="G20" s="9">
        <f>F20/$F$32</f>
        <v>3.0991179666671882E-2</v>
      </c>
    </row>
    <row r="21" spans="2:7" ht="14.25" thickTop="1" thickBot="1" x14ac:dyDescent="0.25">
      <c r="B21" s="51"/>
      <c r="C21" s="43" t="s">
        <v>53</v>
      </c>
      <c r="D21" s="36">
        <v>705.87</v>
      </c>
      <c r="E21" s="37">
        <v>788.33</v>
      </c>
      <c r="F21" s="26">
        <f t="shared" si="0"/>
        <v>1494.2</v>
      </c>
      <c r="G21" s="9">
        <f>F21/$F$32</f>
        <v>5.2487473103331513E-3</v>
      </c>
    </row>
    <row r="22" spans="2:7" ht="14.25" thickTop="1" thickBot="1" x14ac:dyDescent="0.25">
      <c r="B22" s="51"/>
      <c r="C22" s="43" t="s">
        <v>54</v>
      </c>
      <c r="D22" s="36"/>
      <c r="E22" s="37">
        <v>54.24</v>
      </c>
      <c r="F22" s="26">
        <f t="shared" si="0"/>
        <v>54.24</v>
      </c>
      <c r="G22" s="9">
        <f>F22/$F$32</f>
        <v>1.905314242487419E-4</v>
      </c>
    </row>
    <row r="23" spans="2:7" ht="14.25" thickTop="1" thickBot="1" x14ac:dyDescent="0.25">
      <c r="B23" s="51"/>
      <c r="C23" s="43" t="s">
        <v>57</v>
      </c>
      <c r="D23" s="36">
        <v>553.94000000000005</v>
      </c>
      <c r="E23" s="37"/>
      <c r="F23" s="26">
        <f t="shared" si="0"/>
        <v>553.94000000000005</v>
      </c>
      <c r="G23" s="9">
        <f>F23/$F$32</f>
        <v>1.9458513486052377E-3</v>
      </c>
    </row>
    <row r="24" spans="2:7" ht="14.25" thickTop="1" thickBot="1" x14ac:dyDescent="0.25">
      <c r="B24" s="51"/>
      <c r="C24" s="43" t="s">
        <v>58</v>
      </c>
      <c r="D24" s="36">
        <v>54.24</v>
      </c>
      <c r="E24" s="37"/>
      <c r="F24" s="26">
        <f t="shared" si="0"/>
        <v>54.24</v>
      </c>
      <c r="G24" s="9">
        <f>F24/$F$32</f>
        <v>1.905314242487419E-4</v>
      </c>
    </row>
    <row r="25" spans="2:7" ht="14.25" thickTop="1" thickBot="1" x14ac:dyDescent="0.25">
      <c r="B25" s="51"/>
      <c r="C25" s="43" t="s">
        <v>56</v>
      </c>
      <c r="D25" s="36">
        <v>26.73</v>
      </c>
      <c r="E25" s="37"/>
      <c r="F25" s="26">
        <f t="shared" si="0"/>
        <v>26.73</v>
      </c>
      <c r="G25" s="9">
        <f>F25/$F$32</f>
        <v>9.3895740600458531E-5</v>
      </c>
    </row>
    <row r="26" spans="2:7" ht="14.25" thickTop="1" thickBot="1" x14ac:dyDescent="0.25">
      <c r="B26" s="51" t="s">
        <v>64</v>
      </c>
      <c r="C26" s="43" t="s">
        <v>11</v>
      </c>
      <c r="D26" s="36"/>
      <c r="E26" s="37">
        <v>319.38</v>
      </c>
      <c r="F26" s="26">
        <f t="shared" si="0"/>
        <v>319.38</v>
      </c>
      <c r="G26" s="9">
        <f>F26/$F$32</f>
        <v>1.1219012956593508E-3</v>
      </c>
    </row>
    <row r="27" spans="2:7" ht="14.25" thickTop="1" thickBot="1" x14ac:dyDescent="0.25">
      <c r="B27" s="51"/>
      <c r="C27" s="43" t="s">
        <v>19</v>
      </c>
      <c r="D27" s="36"/>
      <c r="E27" s="37">
        <v>34103.620000000003</v>
      </c>
      <c r="F27" s="6">
        <f t="shared" si="0"/>
        <v>34103.620000000003</v>
      </c>
      <c r="G27" s="9">
        <f>F27/$F$32</f>
        <v>0.11979740580084586</v>
      </c>
    </row>
    <row r="28" spans="2:7" ht="14.25" thickTop="1" thickBot="1" x14ac:dyDescent="0.25">
      <c r="B28" s="51"/>
      <c r="C28" s="43" t="s">
        <v>23</v>
      </c>
      <c r="D28" s="36"/>
      <c r="E28" s="37">
        <v>733.04</v>
      </c>
      <c r="F28" s="26">
        <f t="shared" si="0"/>
        <v>733.04</v>
      </c>
      <c r="G28" s="9">
        <f>F28/$F$32</f>
        <v>2.5749844253557847E-3</v>
      </c>
    </row>
    <row r="29" spans="2:7" ht="14.25" thickTop="1" thickBot="1" x14ac:dyDescent="0.25">
      <c r="B29" s="51"/>
      <c r="C29" s="43" t="s">
        <v>26</v>
      </c>
      <c r="D29" s="36"/>
      <c r="E29" s="37">
        <v>1130</v>
      </c>
      <c r="F29" s="26">
        <f t="shared" si="0"/>
        <v>1130</v>
      </c>
      <c r="G29" s="9">
        <f>F29/$F$32</f>
        <v>3.9694046718487894E-3</v>
      </c>
    </row>
    <row r="30" spans="2:7" ht="14.25" thickTop="1" thickBot="1" x14ac:dyDescent="0.25">
      <c r="B30" s="51"/>
      <c r="C30" s="43" t="s">
        <v>33</v>
      </c>
      <c r="D30" s="36"/>
      <c r="E30" s="37">
        <v>6039.08</v>
      </c>
      <c r="F30" s="26">
        <f t="shared" si="0"/>
        <v>6039.08</v>
      </c>
      <c r="G30" s="9">
        <f>F30/$F$32</f>
        <v>2.1213763155458927E-2</v>
      </c>
    </row>
    <row r="31" spans="2:7" ht="14.25" thickTop="1" thickBot="1" x14ac:dyDescent="0.25">
      <c r="B31" s="51"/>
      <c r="C31" s="43" t="s">
        <v>38</v>
      </c>
      <c r="D31" s="36"/>
      <c r="E31" s="37">
        <v>4514.95</v>
      </c>
      <c r="F31" s="26">
        <f t="shared" si="0"/>
        <v>4514.95</v>
      </c>
      <c r="G31" s="9">
        <f>F31/$F$32</f>
        <v>1.5859879312534242E-2</v>
      </c>
    </row>
    <row r="32" spans="2:7" ht="13.5" thickTop="1" x14ac:dyDescent="0.2">
      <c r="B32" s="32"/>
      <c r="C32" s="10"/>
      <c r="D32" s="39">
        <f>SUM(D4:D31)</f>
        <v>75501.77</v>
      </c>
      <c r="E32" s="39">
        <f>SUM(E4:E31)</f>
        <v>209175.67999999996</v>
      </c>
      <c r="F32" s="39">
        <f>SUM(F4:F31)</f>
        <v>284677.44999999995</v>
      </c>
      <c r="G32" s="41">
        <f>SUM(G4:G31)</f>
        <v>1.0000000000000002</v>
      </c>
    </row>
  </sheetData>
  <mergeCells count="3">
    <mergeCell ref="B1:G1"/>
    <mergeCell ref="B4:B25"/>
    <mergeCell ref="B26:B31"/>
  </mergeCells>
  <conditionalFormatting sqref="G4:G31">
    <cfRule type="cellIs" dxfId="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B22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2" t="s">
        <v>174</v>
      </c>
      <c r="C1" s="52"/>
      <c r="D1" s="52"/>
      <c r="E1" s="52"/>
      <c r="F1" s="52"/>
      <c r="G1" s="52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3" t="s">
        <v>3</v>
      </c>
      <c r="D4" s="36">
        <v>3600</v>
      </c>
      <c r="E4" s="37"/>
      <c r="F4" s="26">
        <f>SUM(D4,E4)</f>
        <v>3600</v>
      </c>
      <c r="G4" s="9">
        <f>F4/$F$34</f>
        <v>4.1935086164021536E-3</v>
      </c>
    </row>
    <row r="5" spans="2:7" ht="14.25" thickTop="1" thickBot="1" x14ac:dyDescent="0.25">
      <c r="B5" s="51"/>
      <c r="C5" s="43" t="s">
        <v>11</v>
      </c>
      <c r="D5" s="36"/>
      <c r="E5" s="37">
        <v>331.01</v>
      </c>
      <c r="F5" s="26">
        <f t="shared" ref="F5:F33" si="0">SUM(D5,E5)</f>
        <v>331.01</v>
      </c>
      <c r="G5" s="9">
        <f>F5/$F$34</f>
        <v>3.8558146864313241E-4</v>
      </c>
    </row>
    <row r="6" spans="2:7" ht="14.25" thickTop="1" thickBot="1" x14ac:dyDescent="0.25">
      <c r="B6" s="51"/>
      <c r="C6" s="43" t="s">
        <v>12</v>
      </c>
      <c r="D6" s="36"/>
      <c r="E6" s="37">
        <v>114</v>
      </c>
      <c r="F6" s="26">
        <f t="shared" si="0"/>
        <v>114</v>
      </c>
      <c r="G6" s="9">
        <f>F6/$F$34</f>
        <v>1.3279443951940152E-4</v>
      </c>
    </row>
    <row r="7" spans="2:7" ht="14.25" thickTop="1" thickBot="1" x14ac:dyDescent="0.25">
      <c r="B7" s="51"/>
      <c r="C7" s="43" t="s">
        <v>16</v>
      </c>
      <c r="D7" s="36"/>
      <c r="E7" s="37">
        <v>819.8</v>
      </c>
      <c r="F7" s="26">
        <f t="shared" si="0"/>
        <v>819.8</v>
      </c>
      <c r="G7" s="9">
        <f>F7/$F$34</f>
        <v>9.5495510103513475E-4</v>
      </c>
    </row>
    <row r="8" spans="2:7" ht="14.25" thickTop="1" thickBot="1" x14ac:dyDescent="0.25">
      <c r="B8" s="51"/>
      <c r="C8" s="43" t="s">
        <v>21</v>
      </c>
      <c r="D8" s="36"/>
      <c r="E8" s="37">
        <v>3070</v>
      </c>
      <c r="F8" s="26">
        <f t="shared" si="0"/>
        <v>3070</v>
      </c>
      <c r="G8" s="9">
        <f>F8/$F$34</f>
        <v>3.5761309589873919E-3</v>
      </c>
    </row>
    <row r="9" spans="2:7" ht="14.25" thickTop="1" thickBot="1" x14ac:dyDescent="0.25">
      <c r="B9" s="51"/>
      <c r="C9" s="43" t="s">
        <v>22</v>
      </c>
      <c r="D9" s="36"/>
      <c r="E9" s="37">
        <v>1989.6</v>
      </c>
      <c r="F9" s="26">
        <f t="shared" si="0"/>
        <v>1989.6</v>
      </c>
      <c r="G9" s="9">
        <f>F9/$F$34</f>
        <v>2.3176124286649231E-3</v>
      </c>
    </row>
    <row r="10" spans="2:7" ht="14.25" thickTop="1" thickBot="1" x14ac:dyDescent="0.25">
      <c r="B10" s="51"/>
      <c r="C10" s="43" t="s">
        <v>178</v>
      </c>
      <c r="D10" s="36"/>
      <c r="E10" s="37">
        <v>3571.99</v>
      </c>
      <c r="F10" s="26">
        <f t="shared" si="0"/>
        <v>3571.99</v>
      </c>
      <c r="G10" s="9">
        <f>F10/$F$34</f>
        <v>4.1608807896395348E-3</v>
      </c>
    </row>
    <row r="11" spans="2:7" ht="14.25" thickTop="1" thickBot="1" x14ac:dyDescent="0.25">
      <c r="B11" s="51"/>
      <c r="C11" s="43" t="s">
        <v>179</v>
      </c>
      <c r="D11" s="36"/>
      <c r="E11" s="37">
        <v>20495</v>
      </c>
      <c r="F11" s="26">
        <f t="shared" si="0"/>
        <v>20495</v>
      </c>
      <c r="G11" s="9">
        <f>F11/$F$34</f>
        <v>2.387387752587837E-2</v>
      </c>
    </row>
    <row r="12" spans="2:7" ht="14.25" thickTop="1" thickBot="1" x14ac:dyDescent="0.25">
      <c r="B12" s="51"/>
      <c r="C12" s="43" t="s">
        <v>33</v>
      </c>
      <c r="D12" s="36">
        <v>21238.73</v>
      </c>
      <c r="E12" s="37">
        <v>35366.519999999997</v>
      </c>
      <c r="F12" s="6">
        <f t="shared" si="0"/>
        <v>56605.25</v>
      </c>
      <c r="G12" s="9">
        <f>F12/$F$34</f>
        <v>6.5937389891277218E-2</v>
      </c>
    </row>
    <row r="13" spans="2:7" ht="14.25" thickTop="1" thickBot="1" x14ac:dyDescent="0.25">
      <c r="B13" s="51"/>
      <c r="C13" s="43" t="s">
        <v>36</v>
      </c>
      <c r="D13" s="36">
        <v>9583.0300000000007</v>
      </c>
      <c r="E13" s="37">
        <v>24005.84</v>
      </c>
      <c r="F13" s="26">
        <f t="shared" si="0"/>
        <v>33588.870000000003</v>
      </c>
      <c r="G13" s="9">
        <f>F13/$F$34</f>
        <v>3.9126448822281057E-2</v>
      </c>
    </row>
    <row r="14" spans="2:7" ht="14.25" thickTop="1" thickBot="1" x14ac:dyDescent="0.25">
      <c r="B14" s="51"/>
      <c r="C14" s="43" t="s">
        <v>38</v>
      </c>
      <c r="D14" s="36">
        <v>3660</v>
      </c>
      <c r="E14" s="37">
        <v>19158.900000000001</v>
      </c>
      <c r="F14" s="26">
        <f t="shared" si="0"/>
        <v>22818.9</v>
      </c>
      <c r="G14" s="9">
        <f>F14/$F$34</f>
        <v>2.6580903824116417E-2</v>
      </c>
    </row>
    <row r="15" spans="2:7" ht="14.25" thickTop="1" thickBot="1" x14ac:dyDescent="0.25">
      <c r="B15" s="51"/>
      <c r="C15" s="43" t="s">
        <v>39</v>
      </c>
      <c r="D15" s="36">
        <v>550</v>
      </c>
      <c r="E15" s="37">
        <v>1745</v>
      </c>
      <c r="F15" s="26">
        <f t="shared" si="0"/>
        <v>2295</v>
      </c>
      <c r="G15" s="9">
        <f>F15/$F$34</f>
        <v>2.6733617429563726E-3</v>
      </c>
    </row>
    <row r="16" spans="2:7" ht="14.25" thickTop="1" thickBot="1" x14ac:dyDescent="0.25">
      <c r="B16" s="51"/>
      <c r="C16" s="43" t="s">
        <v>41</v>
      </c>
      <c r="D16" s="36"/>
      <c r="E16" s="37">
        <v>77619.520000000004</v>
      </c>
      <c r="F16" s="6">
        <f t="shared" si="0"/>
        <v>77619.520000000004</v>
      </c>
      <c r="G16" s="9">
        <f>F16/$F$34</f>
        <v>9.0416146089166469E-2</v>
      </c>
    </row>
    <row r="17" spans="2:7" ht="14.25" thickTop="1" thickBot="1" x14ac:dyDescent="0.25">
      <c r="B17" s="51"/>
      <c r="C17" s="43" t="s">
        <v>43</v>
      </c>
      <c r="D17" s="36">
        <v>239.4</v>
      </c>
      <c r="E17" s="37"/>
      <c r="F17" s="26">
        <f t="shared" si="0"/>
        <v>239.4</v>
      </c>
      <c r="G17" s="9">
        <f>F17/$F$34</f>
        <v>2.7886832299074319E-4</v>
      </c>
    </row>
    <row r="18" spans="2:7" ht="14.25" thickTop="1" thickBot="1" x14ac:dyDescent="0.25">
      <c r="B18" s="51"/>
      <c r="C18" s="43" t="s">
        <v>44</v>
      </c>
      <c r="D18" s="36">
        <v>4477.92</v>
      </c>
      <c r="E18" s="37">
        <v>2081.0500000000002</v>
      </c>
      <c r="F18" s="26">
        <f t="shared" si="0"/>
        <v>6558.97</v>
      </c>
      <c r="G18" s="9">
        <f>F18/$F$34</f>
        <v>7.6403047804786753E-3</v>
      </c>
    </row>
    <row r="19" spans="2:7" ht="14.25" thickTop="1" thickBot="1" x14ac:dyDescent="0.25">
      <c r="B19" s="51"/>
      <c r="C19" s="43" t="s">
        <v>46</v>
      </c>
      <c r="D19" s="36">
        <v>3890</v>
      </c>
      <c r="E19" s="37"/>
      <c r="F19" s="26">
        <f t="shared" si="0"/>
        <v>3890</v>
      </c>
      <c r="G19" s="9">
        <f>F19/$F$34</f>
        <v>4.5313190327234375E-3</v>
      </c>
    </row>
    <row r="20" spans="2:7" ht="14.25" thickTop="1" thickBot="1" x14ac:dyDescent="0.25">
      <c r="B20" s="51"/>
      <c r="C20" s="43" t="s">
        <v>34</v>
      </c>
      <c r="D20" s="36">
        <v>5.51</v>
      </c>
      <c r="E20" s="37"/>
      <c r="F20" s="26">
        <f t="shared" si="0"/>
        <v>5.51</v>
      </c>
      <c r="G20" s="9">
        <f>F20/$F$34</f>
        <v>6.4183979101044066E-6</v>
      </c>
    </row>
    <row r="21" spans="2:7" ht="14.25" thickTop="1" thickBot="1" x14ac:dyDescent="0.25">
      <c r="B21" s="51"/>
      <c r="C21" s="43" t="s">
        <v>52</v>
      </c>
      <c r="D21" s="36">
        <v>2792.04</v>
      </c>
      <c r="E21" s="37">
        <v>5584.08</v>
      </c>
      <c r="F21" s="26">
        <f t="shared" si="0"/>
        <v>8376.119999999999</v>
      </c>
      <c r="G21" s="9">
        <f>F21/$F$34</f>
        <v>9.7570364977828897E-3</v>
      </c>
    </row>
    <row r="22" spans="2:7" ht="14.25" thickTop="1" thickBot="1" x14ac:dyDescent="0.25">
      <c r="B22" s="51"/>
      <c r="C22" s="43" t="s">
        <v>49</v>
      </c>
      <c r="D22" s="36">
        <v>1088.04</v>
      </c>
      <c r="E22" s="37"/>
      <c r="F22" s="26">
        <f t="shared" si="0"/>
        <v>1088.04</v>
      </c>
      <c r="G22" s="9">
        <f>F22/$F$34</f>
        <v>1.2674180874972774E-3</v>
      </c>
    </row>
    <row r="23" spans="2:7" ht="14.25" thickTop="1" thickBot="1" x14ac:dyDescent="0.25">
      <c r="B23" s="51" t="s">
        <v>64</v>
      </c>
      <c r="C23" s="43" t="s">
        <v>10</v>
      </c>
      <c r="D23" s="36"/>
      <c r="E23" s="37">
        <v>565</v>
      </c>
      <c r="F23" s="26">
        <f t="shared" si="0"/>
        <v>565</v>
      </c>
      <c r="G23" s="9">
        <f>F23/$F$34</f>
        <v>6.581478800742268E-4</v>
      </c>
    </row>
    <row r="24" spans="2:7" ht="14.25" thickTop="1" thickBot="1" x14ac:dyDescent="0.25">
      <c r="B24" s="51"/>
      <c r="C24" s="43" t="s">
        <v>17</v>
      </c>
      <c r="D24" s="36"/>
      <c r="E24" s="37">
        <v>1282.5</v>
      </c>
      <c r="F24" s="26">
        <f t="shared" si="0"/>
        <v>1282.5</v>
      </c>
      <c r="G24" s="9">
        <f>F24/$F$34</f>
        <v>1.493937444593267E-3</v>
      </c>
    </row>
    <row r="25" spans="2:7" ht="14.25" thickTop="1" thickBot="1" x14ac:dyDescent="0.25">
      <c r="B25" s="51"/>
      <c r="C25" s="43" t="s">
        <v>19</v>
      </c>
      <c r="D25" s="36"/>
      <c r="E25" s="37">
        <v>4103.8999999999996</v>
      </c>
      <c r="F25" s="26">
        <f t="shared" si="0"/>
        <v>4103.8999999999996</v>
      </c>
      <c r="G25" s="9">
        <f>F25/$F$34</f>
        <v>4.7804833363479984E-3</v>
      </c>
    </row>
    <row r="26" spans="2:7" ht="14.25" thickTop="1" thickBot="1" x14ac:dyDescent="0.25">
      <c r="B26" s="51"/>
      <c r="C26" s="43" t="s">
        <v>23</v>
      </c>
      <c r="D26" s="36"/>
      <c r="E26" s="37">
        <v>5044</v>
      </c>
      <c r="F26" s="26">
        <f t="shared" si="0"/>
        <v>5044</v>
      </c>
      <c r="G26" s="9">
        <f>F26/$F$34</f>
        <v>5.8755715169812395E-3</v>
      </c>
    </row>
    <row r="27" spans="2:7" ht="14.25" thickTop="1" thickBot="1" x14ac:dyDescent="0.25">
      <c r="B27" s="51"/>
      <c r="C27" s="43" t="s">
        <v>33</v>
      </c>
      <c r="D27" s="36">
        <v>35372.81</v>
      </c>
      <c r="E27" s="37">
        <v>18816.330000000002</v>
      </c>
      <c r="F27" s="6">
        <f t="shared" si="0"/>
        <v>54189.14</v>
      </c>
      <c r="G27" s="9">
        <f>F27/$F$34</f>
        <v>6.3122951529284044E-2</v>
      </c>
    </row>
    <row r="28" spans="2:7" ht="14.25" thickTop="1" thickBot="1" x14ac:dyDescent="0.25">
      <c r="B28" s="51"/>
      <c r="C28" s="43" t="s">
        <v>34</v>
      </c>
      <c r="D28" s="36">
        <v>30838.94</v>
      </c>
      <c r="E28" s="37">
        <v>56444.39</v>
      </c>
      <c r="F28" s="6">
        <f t="shared" si="0"/>
        <v>87283.33</v>
      </c>
      <c r="G28" s="9">
        <f>F28/$F$34</f>
        <v>0.10167316567313127</v>
      </c>
    </row>
    <row r="29" spans="2:7" ht="14.25" thickTop="1" thickBot="1" x14ac:dyDescent="0.25">
      <c r="B29" s="51"/>
      <c r="C29" s="43" t="s">
        <v>35</v>
      </c>
      <c r="D29" s="36">
        <v>27933.03</v>
      </c>
      <c r="E29" s="37">
        <v>55866.06</v>
      </c>
      <c r="F29" s="6">
        <f t="shared" si="0"/>
        <v>83799.09</v>
      </c>
      <c r="G29" s="9">
        <f>F29/$F$34</f>
        <v>9.7614501656016525E-2</v>
      </c>
    </row>
    <row r="30" spans="2:7" ht="14.25" thickTop="1" thickBot="1" x14ac:dyDescent="0.25">
      <c r="B30" s="51"/>
      <c r="C30" s="43" t="s">
        <v>38</v>
      </c>
      <c r="D30" s="36"/>
      <c r="E30" s="37">
        <v>277445.90000000002</v>
      </c>
      <c r="F30" s="6">
        <f t="shared" si="0"/>
        <v>277445.90000000002</v>
      </c>
      <c r="G30" s="9">
        <f>F30/$F$34</f>
        <v>0.32318660339873617</v>
      </c>
    </row>
    <row r="31" spans="2:7" ht="14.25" thickTop="1" thickBot="1" x14ac:dyDescent="0.25">
      <c r="B31" s="51"/>
      <c r="C31" s="43" t="s">
        <v>41</v>
      </c>
      <c r="D31" s="36"/>
      <c r="E31" s="37">
        <v>49050.18</v>
      </c>
      <c r="F31" s="6">
        <f t="shared" si="0"/>
        <v>49050.18</v>
      </c>
      <c r="G31" s="9">
        <f>F31/$F$34</f>
        <v>5.7136764573910162E-2</v>
      </c>
    </row>
    <row r="32" spans="2:7" ht="14.25" thickTop="1" thickBot="1" x14ac:dyDescent="0.25">
      <c r="B32" s="51"/>
      <c r="C32" s="43" t="s">
        <v>42</v>
      </c>
      <c r="D32" s="36"/>
      <c r="E32" s="37">
        <v>28402.28</v>
      </c>
      <c r="F32" s="26">
        <f t="shared" si="0"/>
        <v>28402.28</v>
      </c>
      <c r="G32" s="9">
        <f>F32/$F$34</f>
        <v>3.3084779418185155E-2</v>
      </c>
    </row>
    <row r="33" spans="2:7" ht="14.25" thickTop="1" thickBot="1" x14ac:dyDescent="0.25">
      <c r="B33" s="51"/>
      <c r="C33" s="43" t="s">
        <v>32</v>
      </c>
      <c r="D33" s="36">
        <v>5161.3599999999997</v>
      </c>
      <c r="E33" s="37">
        <v>15066.02</v>
      </c>
      <c r="F33" s="26">
        <f t="shared" si="0"/>
        <v>20227.38</v>
      </c>
      <c r="G33" s="9">
        <f>F33/$F$34</f>
        <v>2.3562136754789052E-2</v>
      </c>
    </row>
    <row r="34" spans="2:7" ht="13.5" thickTop="1" x14ac:dyDescent="0.2">
      <c r="B34" s="32"/>
      <c r="C34" s="10"/>
      <c r="D34" s="39">
        <f t="shared" ref="D34:E34" si="1">SUM(D4:D33)</f>
        <v>150430.81</v>
      </c>
      <c r="E34" s="39">
        <f t="shared" si="1"/>
        <v>708038.87000000011</v>
      </c>
      <c r="F34" s="39">
        <f>SUM(F4:F33)</f>
        <v>858469.68000000017</v>
      </c>
      <c r="G34" s="41">
        <f>SUM(G4:G33)</f>
        <v>0.99999999999999967</v>
      </c>
    </row>
  </sheetData>
  <mergeCells count="3">
    <mergeCell ref="B1:G1"/>
    <mergeCell ref="B4:B22"/>
    <mergeCell ref="B23:B33"/>
  </mergeCells>
  <conditionalFormatting sqref="G4:G33">
    <cfRule type="cellIs" dxfId="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1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B84"/>
    </sheetView>
  </sheetViews>
  <sheetFormatPr defaultRowHeight="12.75" x14ac:dyDescent="0.2"/>
  <cols>
    <col min="2" max="2" width="54.28515625" style="29" customWidth="1"/>
    <col min="3" max="3" width="66.85546875" style="5" bestFit="1" customWidth="1"/>
    <col min="4" max="4" width="14.28515625" hidden="1" customWidth="1"/>
    <col min="5" max="5" width="15.7109375" hidden="1" customWidth="1"/>
    <col min="6" max="6" width="16" bestFit="1" customWidth="1"/>
    <col min="7" max="7" width="13.42578125" bestFit="1" customWidth="1"/>
  </cols>
  <sheetData>
    <row r="1" spans="2:7" ht="58.5" customHeight="1" x14ac:dyDescent="0.2">
      <c r="B1" s="52" t="s">
        <v>174</v>
      </c>
      <c r="C1" s="52"/>
      <c r="D1" s="52"/>
      <c r="E1" s="52"/>
      <c r="F1" s="52"/>
      <c r="G1" s="52"/>
    </row>
    <row r="3" spans="2:7" ht="14.25" customHeight="1" thickBot="1" x14ac:dyDescent="0.25">
      <c r="B3" s="53" t="s">
        <v>69</v>
      </c>
      <c r="C3" s="4" t="s">
        <v>66</v>
      </c>
      <c r="D3" s="1" t="s">
        <v>0</v>
      </c>
      <c r="E3" s="2" t="s">
        <v>1</v>
      </c>
      <c r="F3" s="4" t="s">
        <v>67</v>
      </c>
      <c r="G3" s="8" t="s">
        <v>70</v>
      </c>
    </row>
    <row r="4" spans="2:7" ht="14.25" thickTop="1" thickBot="1" x14ac:dyDescent="0.25">
      <c r="B4" s="51" t="s">
        <v>96</v>
      </c>
      <c r="C4" s="43" t="s">
        <v>2</v>
      </c>
      <c r="D4" s="36">
        <v>740.91</v>
      </c>
      <c r="E4" s="37"/>
      <c r="F4" s="42">
        <f>SUM(D4,E4)</f>
        <v>740.91</v>
      </c>
      <c r="G4" s="9">
        <f>F4/$F$115</f>
        <v>1.0588623829569663E-4</v>
      </c>
    </row>
    <row r="5" spans="2:7" ht="14.25" thickTop="1" thickBot="1" x14ac:dyDescent="0.25">
      <c r="B5" s="51"/>
      <c r="C5" s="43" t="s">
        <v>3</v>
      </c>
      <c r="D5" s="36">
        <v>40150</v>
      </c>
      <c r="E5" s="37">
        <v>7800</v>
      </c>
      <c r="F5" s="42">
        <f t="shared" ref="F5:F68" si="0">SUM(D5,E5)</f>
        <v>47950</v>
      </c>
      <c r="G5" s="9">
        <f>F5/$F$115</f>
        <v>6.8527150750815266E-3</v>
      </c>
    </row>
    <row r="6" spans="2:7" ht="14.25" customHeight="1" thickTop="1" thickBot="1" x14ac:dyDescent="0.25">
      <c r="B6" s="51"/>
      <c r="C6" s="43" t="s">
        <v>4</v>
      </c>
      <c r="D6" s="36">
        <v>10000</v>
      </c>
      <c r="E6" s="37"/>
      <c r="F6" s="42">
        <f t="shared" si="0"/>
        <v>10000</v>
      </c>
      <c r="G6" s="9">
        <f>F6/$F$115</f>
        <v>1.4291376590368147E-3</v>
      </c>
    </row>
    <row r="7" spans="2:7" ht="14.25" thickTop="1" thickBot="1" x14ac:dyDescent="0.25">
      <c r="B7" s="51"/>
      <c r="C7" s="43" t="s">
        <v>5</v>
      </c>
      <c r="D7" s="36">
        <v>6771.16</v>
      </c>
      <c r="E7" s="37"/>
      <c r="F7" s="42">
        <f t="shared" si="0"/>
        <v>6771.16</v>
      </c>
      <c r="G7" s="9">
        <f>F7/$F$115</f>
        <v>9.6769197513637184E-4</v>
      </c>
    </row>
    <row r="8" spans="2:7" ht="14.25" thickTop="1" thickBot="1" x14ac:dyDescent="0.25">
      <c r="B8" s="51"/>
      <c r="C8" s="43" t="s">
        <v>6</v>
      </c>
      <c r="D8" s="36">
        <v>22645.69</v>
      </c>
      <c r="E8" s="37">
        <v>77609.929999999993</v>
      </c>
      <c r="F8" s="42">
        <f t="shared" si="0"/>
        <v>100255.62</v>
      </c>
      <c r="G8" s="9">
        <f>F8/$F$115</f>
        <v>1.4327908207208447E-2</v>
      </c>
    </row>
    <row r="9" spans="2:7" ht="14.25" thickTop="1" thickBot="1" x14ac:dyDescent="0.25">
      <c r="B9" s="51"/>
      <c r="C9" s="43" t="s">
        <v>7</v>
      </c>
      <c r="D9" s="36"/>
      <c r="E9" s="37">
        <v>198642.1</v>
      </c>
      <c r="F9" s="42">
        <f t="shared" si="0"/>
        <v>198642.1</v>
      </c>
      <c r="G9" s="9">
        <f>F9/$F$115</f>
        <v>2.8388690578015689E-2</v>
      </c>
    </row>
    <row r="10" spans="2:7" ht="14.25" thickTop="1" thickBot="1" x14ac:dyDescent="0.25">
      <c r="B10" s="51"/>
      <c r="C10" s="43" t="s">
        <v>8</v>
      </c>
      <c r="D10" s="36"/>
      <c r="E10" s="37">
        <v>32646.73</v>
      </c>
      <c r="F10" s="42">
        <f t="shared" si="0"/>
        <v>32646.73</v>
      </c>
      <c r="G10" s="9">
        <f>F10/$F$115</f>
        <v>4.6656671287406953E-3</v>
      </c>
    </row>
    <row r="11" spans="2:7" ht="14.25" thickTop="1" thickBot="1" x14ac:dyDescent="0.25">
      <c r="B11" s="51"/>
      <c r="C11" s="43" t="s">
        <v>9</v>
      </c>
      <c r="D11" s="36"/>
      <c r="E11" s="37">
        <v>700</v>
      </c>
      <c r="F11" s="42">
        <f t="shared" si="0"/>
        <v>700</v>
      </c>
      <c r="G11" s="9">
        <f>F11/$F$115</f>
        <v>1.0003963613257703E-4</v>
      </c>
    </row>
    <row r="12" spans="2:7" ht="14.25" thickTop="1" thickBot="1" x14ac:dyDescent="0.25">
      <c r="B12" s="51"/>
      <c r="C12" s="43" t="s">
        <v>10</v>
      </c>
      <c r="D12" s="36"/>
      <c r="E12" s="37">
        <v>1356</v>
      </c>
      <c r="F12" s="42">
        <f t="shared" si="0"/>
        <v>1356</v>
      </c>
      <c r="G12" s="9">
        <f>F12/$F$115</f>
        <v>1.9379106656539208E-4</v>
      </c>
    </row>
    <row r="13" spans="2:7" ht="14.25" thickTop="1" thickBot="1" x14ac:dyDescent="0.25">
      <c r="B13" s="51"/>
      <c r="C13" s="43" t="s">
        <v>11</v>
      </c>
      <c r="D13" s="36"/>
      <c r="E13" s="37">
        <v>1259.3699999999999</v>
      </c>
      <c r="F13" s="42">
        <f t="shared" si="0"/>
        <v>1259.3699999999999</v>
      </c>
      <c r="G13" s="9">
        <f>F13/$F$115</f>
        <v>1.7998130936611932E-4</v>
      </c>
    </row>
    <row r="14" spans="2:7" ht="14.25" thickTop="1" thickBot="1" x14ac:dyDescent="0.25">
      <c r="B14" s="51"/>
      <c r="C14" s="43" t="s">
        <v>12</v>
      </c>
      <c r="D14" s="36"/>
      <c r="E14" s="37">
        <v>1100</v>
      </c>
      <c r="F14" s="42">
        <f t="shared" si="0"/>
        <v>1100</v>
      </c>
      <c r="G14" s="9">
        <f>F14/$F$115</f>
        <v>1.5720514249404962E-4</v>
      </c>
    </row>
    <row r="15" spans="2:7" ht="14.25" thickTop="1" thickBot="1" x14ac:dyDescent="0.25">
      <c r="B15" s="51"/>
      <c r="C15" s="43" t="s">
        <v>13</v>
      </c>
      <c r="D15" s="36"/>
      <c r="E15" s="37">
        <v>2217.8000000000002</v>
      </c>
      <c r="F15" s="42">
        <f t="shared" si="0"/>
        <v>2217.8000000000002</v>
      </c>
      <c r="G15" s="9">
        <f>F15/$F$115</f>
        <v>3.1695415002118481E-4</v>
      </c>
    </row>
    <row r="16" spans="2:7" ht="14.25" thickTop="1" thickBot="1" x14ac:dyDescent="0.25">
      <c r="B16" s="51"/>
      <c r="C16" s="43" t="s">
        <v>99</v>
      </c>
      <c r="D16" s="36"/>
      <c r="E16" s="37">
        <v>1560</v>
      </c>
      <c r="F16" s="42">
        <f t="shared" si="0"/>
        <v>1560</v>
      </c>
      <c r="G16" s="9">
        <f>F16/$F$115</f>
        <v>2.2294547480974309E-4</v>
      </c>
    </row>
    <row r="17" spans="2:7" ht="14.25" thickTop="1" thickBot="1" x14ac:dyDescent="0.25">
      <c r="B17" s="51"/>
      <c r="C17" s="43" t="s">
        <v>14</v>
      </c>
      <c r="D17" s="36"/>
      <c r="E17" s="37">
        <v>8878.5</v>
      </c>
      <c r="F17" s="42">
        <f t="shared" si="0"/>
        <v>8878.5</v>
      </c>
      <c r="G17" s="9">
        <f>F17/$F$115</f>
        <v>1.268859870575836E-3</v>
      </c>
    </row>
    <row r="18" spans="2:7" ht="14.25" thickTop="1" thickBot="1" x14ac:dyDescent="0.25">
      <c r="B18" s="51"/>
      <c r="C18" s="43" t="s">
        <v>15</v>
      </c>
      <c r="D18" s="36">
        <v>480</v>
      </c>
      <c r="E18" s="37">
        <v>74267.399999999994</v>
      </c>
      <c r="F18" s="42">
        <f t="shared" si="0"/>
        <v>74747.399999999994</v>
      </c>
      <c r="G18" s="9">
        <f>F18/$F$115</f>
        <v>1.068243242550884E-2</v>
      </c>
    </row>
    <row r="19" spans="2:7" ht="14.25" thickTop="1" thickBot="1" x14ac:dyDescent="0.25">
      <c r="B19" s="51"/>
      <c r="C19" s="43" t="s">
        <v>16</v>
      </c>
      <c r="D19" s="36"/>
      <c r="E19" s="37">
        <v>9781.61</v>
      </c>
      <c r="F19" s="42">
        <f t="shared" si="0"/>
        <v>9781.61</v>
      </c>
      <c r="G19" s="9">
        <f>F19/$F$115</f>
        <v>1.3979267217011098E-3</v>
      </c>
    </row>
    <row r="20" spans="2:7" ht="14.25" thickTop="1" thickBot="1" x14ac:dyDescent="0.25">
      <c r="B20" s="51"/>
      <c r="C20" s="43" t="s">
        <v>17</v>
      </c>
      <c r="D20" s="36"/>
      <c r="E20" s="37">
        <v>14802.99</v>
      </c>
      <c r="F20" s="42">
        <f t="shared" si="0"/>
        <v>14802.99</v>
      </c>
      <c r="G20" s="9">
        <f>F20/$F$115</f>
        <v>2.1155510475345377E-3</v>
      </c>
    </row>
    <row r="21" spans="2:7" ht="14.25" thickTop="1" thickBot="1" x14ac:dyDescent="0.25">
      <c r="B21" s="51"/>
      <c r="C21" s="43" t="s">
        <v>18</v>
      </c>
      <c r="D21" s="36"/>
      <c r="E21" s="37">
        <v>1413.62</v>
      </c>
      <c r="F21" s="42">
        <f t="shared" si="0"/>
        <v>1413.62</v>
      </c>
      <c r="G21" s="9">
        <f>F21/$F$115</f>
        <v>2.020257577567622E-4</v>
      </c>
    </row>
    <row r="22" spans="2:7" ht="14.25" thickTop="1" thickBot="1" x14ac:dyDescent="0.25">
      <c r="B22" s="51"/>
      <c r="C22" s="43" t="s">
        <v>19</v>
      </c>
      <c r="D22" s="36"/>
      <c r="E22" s="37">
        <v>95391.81</v>
      </c>
      <c r="F22" s="42">
        <f t="shared" si="0"/>
        <v>95391.81</v>
      </c>
      <c r="G22" s="9">
        <f>F22/$F$115</f>
        <v>1.3632802803468461E-2</v>
      </c>
    </row>
    <row r="23" spans="2:7" ht="14.25" thickTop="1" thickBot="1" x14ac:dyDescent="0.25">
      <c r="B23" s="51"/>
      <c r="C23" s="43" t="s">
        <v>103</v>
      </c>
      <c r="D23" s="36"/>
      <c r="E23" s="37">
        <v>6821.28</v>
      </c>
      <c r="F23" s="42">
        <f t="shared" si="0"/>
        <v>6821.28</v>
      </c>
      <c r="G23" s="9">
        <f>F23/$F$115</f>
        <v>9.7485481308346431E-4</v>
      </c>
    </row>
    <row r="24" spans="2:7" ht="14.25" thickTop="1" thickBot="1" x14ac:dyDescent="0.25">
      <c r="B24" s="51"/>
      <c r="C24" s="43" t="s">
        <v>20</v>
      </c>
      <c r="D24" s="36"/>
      <c r="E24" s="37">
        <v>6256.28</v>
      </c>
      <c r="F24" s="42">
        <f t="shared" si="0"/>
        <v>6256.28</v>
      </c>
      <c r="G24" s="9">
        <f>F24/$F$115</f>
        <v>8.9410853534788431E-4</v>
      </c>
    </row>
    <row r="25" spans="2:7" ht="14.25" thickTop="1" thickBot="1" x14ac:dyDescent="0.25">
      <c r="B25" s="51"/>
      <c r="C25" s="43" t="s">
        <v>21</v>
      </c>
      <c r="D25" s="36"/>
      <c r="E25" s="37">
        <v>27432.18</v>
      </c>
      <c r="F25" s="42">
        <f t="shared" si="0"/>
        <v>27432.18</v>
      </c>
      <c r="G25" s="9">
        <f>F25/$F$115</f>
        <v>3.9204361507476533E-3</v>
      </c>
    </row>
    <row r="26" spans="2:7" ht="14.25" thickTop="1" thickBot="1" x14ac:dyDescent="0.25">
      <c r="B26" s="51"/>
      <c r="C26" s="43" t="s">
        <v>22</v>
      </c>
      <c r="D26" s="36"/>
      <c r="E26" s="37">
        <v>10295.09</v>
      </c>
      <c r="F26" s="42">
        <f t="shared" si="0"/>
        <v>10295.09</v>
      </c>
      <c r="G26" s="9">
        <f>F26/$F$115</f>
        <v>1.4713100822173321E-3</v>
      </c>
    </row>
    <row r="27" spans="2:7" ht="14.25" thickTop="1" thickBot="1" x14ac:dyDescent="0.25">
      <c r="B27" s="51"/>
      <c r="C27" s="43" t="s">
        <v>97</v>
      </c>
      <c r="D27" s="36"/>
      <c r="E27" s="37">
        <v>207.56</v>
      </c>
      <c r="F27" s="42">
        <f t="shared" si="0"/>
        <v>207.56</v>
      </c>
      <c r="G27" s="9">
        <f>F27/$F$115</f>
        <v>2.9663181250968126E-5</v>
      </c>
    </row>
    <row r="28" spans="2:7" ht="14.25" thickTop="1" thickBot="1" x14ac:dyDescent="0.25">
      <c r="B28" s="51"/>
      <c r="C28" s="43" t="s">
        <v>23</v>
      </c>
      <c r="D28" s="36"/>
      <c r="E28" s="37">
        <v>2709.2</v>
      </c>
      <c r="F28" s="42">
        <f t="shared" si="0"/>
        <v>2709.2</v>
      </c>
      <c r="G28" s="9">
        <f>F28/$F$115</f>
        <v>3.8718197458625383E-4</v>
      </c>
    </row>
    <row r="29" spans="2:7" ht="14.25" thickTop="1" thickBot="1" x14ac:dyDescent="0.25">
      <c r="B29" s="51"/>
      <c r="C29" s="43" t="s">
        <v>76</v>
      </c>
      <c r="D29" s="36"/>
      <c r="E29" s="37">
        <v>3965.7</v>
      </c>
      <c r="F29" s="42">
        <f t="shared" si="0"/>
        <v>3965.7</v>
      </c>
      <c r="G29" s="9">
        <f>F29/$F$115</f>
        <v>5.6675312144422959E-4</v>
      </c>
    </row>
    <row r="30" spans="2:7" ht="14.25" thickTop="1" thickBot="1" x14ac:dyDescent="0.25">
      <c r="B30" s="51"/>
      <c r="C30" s="43" t="s">
        <v>24</v>
      </c>
      <c r="D30" s="36"/>
      <c r="E30" s="37">
        <v>28402.09</v>
      </c>
      <c r="F30" s="42">
        <f t="shared" si="0"/>
        <v>28402.09</v>
      </c>
      <c r="G30" s="9">
        <f>F30/$F$115</f>
        <v>4.0590496414352924E-3</v>
      </c>
    </row>
    <row r="31" spans="2:7" ht="14.25" thickTop="1" thickBot="1" x14ac:dyDescent="0.25">
      <c r="B31" s="51"/>
      <c r="C31" s="43" t="s">
        <v>25</v>
      </c>
      <c r="D31" s="36"/>
      <c r="E31" s="37">
        <v>1944.54</v>
      </c>
      <c r="F31" s="42">
        <f t="shared" si="0"/>
        <v>1944.54</v>
      </c>
      <c r="G31" s="9">
        <f>F31/$F$115</f>
        <v>2.7790153435034478E-4</v>
      </c>
    </row>
    <row r="32" spans="2:7" ht="14.25" thickTop="1" thickBot="1" x14ac:dyDescent="0.25">
      <c r="B32" s="51"/>
      <c r="C32" s="43" t="s">
        <v>26</v>
      </c>
      <c r="D32" s="36"/>
      <c r="E32" s="37">
        <v>6328</v>
      </c>
      <c r="F32" s="42">
        <f t="shared" si="0"/>
        <v>6328</v>
      </c>
      <c r="G32" s="9">
        <f>F32/$F$115</f>
        <v>9.0435831063849633E-4</v>
      </c>
    </row>
    <row r="33" spans="2:7" ht="14.25" thickTop="1" thickBot="1" x14ac:dyDescent="0.25">
      <c r="B33" s="51"/>
      <c r="C33" s="43" t="s">
        <v>27</v>
      </c>
      <c r="D33" s="36"/>
      <c r="E33" s="37">
        <v>4019.4</v>
      </c>
      <c r="F33" s="42">
        <f t="shared" si="0"/>
        <v>4019.4</v>
      </c>
      <c r="G33" s="9">
        <f>F33/$F$115</f>
        <v>5.7442759067325734E-4</v>
      </c>
    </row>
    <row r="34" spans="2:7" ht="14.25" thickTop="1" thickBot="1" x14ac:dyDescent="0.25">
      <c r="B34" s="51"/>
      <c r="C34" s="43" t="s">
        <v>28</v>
      </c>
      <c r="D34" s="36"/>
      <c r="E34" s="37">
        <v>2434.6</v>
      </c>
      <c r="F34" s="42">
        <f t="shared" si="0"/>
        <v>2434.6</v>
      </c>
      <c r="G34" s="9">
        <f>F34/$F$115</f>
        <v>3.4793785446910294E-4</v>
      </c>
    </row>
    <row r="35" spans="2:7" ht="14.25" thickTop="1" thickBot="1" x14ac:dyDescent="0.25">
      <c r="B35" s="51"/>
      <c r="C35" s="43" t="s">
        <v>178</v>
      </c>
      <c r="D35" s="36"/>
      <c r="E35" s="37">
        <v>3571.99</v>
      </c>
      <c r="F35" s="42">
        <f t="shared" si="0"/>
        <v>3571.99</v>
      </c>
      <c r="G35" s="9">
        <f>F35/$F$115</f>
        <v>5.1048654267029118E-4</v>
      </c>
    </row>
    <row r="36" spans="2:7" ht="14.25" thickTop="1" thickBot="1" x14ac:dyDescent="0.25">
      <c r="B36" s="51"/>
      <c r="C36" s="43" t="s">
        <v>176</v>
      </c>
      <c r="D36" s="36"/>
      <c r="E36" s="37">
        <v>824.9</v>
      </c>
      <c r="F36" s="42">
        <f t="shared" si="0"/>
        <v>824.9</v>
      </c>
      <c r="G36" s="9">
        <f>F36/$F$115</f>
        <v>1.1788956549394684E-4</v>
      </c>
    </row>
    <row r="37" spans="2:7" ht="14.25" thickTop="1" thickBot="1" x14ac:dyDescent="0.25">
      <c r="B37" s="51"/>
      <c r="C37" s="43" t="s">
        <v>179</v>
      </c>
      <c r="D37" s="36"/>
      <c r="E37" s="37">
        <v>20495</v>
      </c>
      <c r="F37" s="42">
        <f t="shared" si="0"/>
        <v>20495</v>
      </c>
      <c r="G37" s="9">
        <f>F37/$F$115</f>
        <v>2.9290176321959517E-3</v>
      </c>
    </row>
    <row r="38" spans="2:7" ht="14.25" thickTop="1" thickBot="1" x14ac:dyDescent="0.25">
      <c r="B38" s="51"/>
      <c r="C38" s="43" t="s">
        <v>29</v>
      </c>
      <c r="D38" s="36">
        <v>32782.36</v>
      </c>
      <c r="E38" s="37"/>
      <c r="F38" s="42">
        <f t="shared" si="0"/>
        <v>32782.36</v>
      </c>
      <c r="G38" s="9">
        <f>F38/$F$115</f>
        <v>4.6850505228102114E-3</v>
      </c>
    </row>
    <row r="39" spans="2:7" ht="14.25" thickTop="1" thickBot="1" x14ac:dyDescent="0.25">
      <c r="B39" s="51"/>
      <c r="C39" s="43" t="s">
        <v>104</v>
      </c>
      <c r="D39" s="36">
        <v>5250.32</v>
      </c>
      <c r="E39" s="37"/>
      <c r="F39" s="42">
        <f t="shared" si="0"/>
        <v>5250.32</v>
      </c>
      <c r="G39" s="9">
        <f>F39/$F$115</f>
        <v>7.5034300339941692E-4</v>
      </c>
    </row>
    <row r="40" spans="2:7" ht="14.25" thickTop="1" thickBot="1" x14ac:dyDescent="0.25">
      <c r="B40" s="51"/>
      <c r="C40" s="43" t="s">
        <v>33</v>
      </c>
      <c r="D40" s="36">
        <v>99364.09</v>
      </c>
      <c r="E40" s="37">
        <v>445778.44</v>
      </c>
      <c r="F40" s="7">
        <f t="shared" si="0"/>
        <v>545142.53</v>
      </c>
      <c r="G40" s="9">
        <f>F40/$F$115</f>
        <v>7.7908371916560665E-2</v>
      </c>
    </row>
    <row r="41" spans="2:7" ht="14.25" thickTop="1" thickBot="1" x14ac:dyDescent="0.25">
      <c r="B41" s="51"/>
      <c r="C41" s="43" t="s">
        <v>34</v>
      </c>
      <c r="D41" s="36">
        <v>20091.099999999999</v>
      </c>
      <c r="E41" s="37">
        <v>591683.11</v>
      </c>
      <c r="F41" s="7">
        <f t="shared" si="0"/>
        <v>611774.21</v>
      </c>
      <c r="G41" s="9">
        <f>F41/$F$115</f>
        <v>8.7430956233849666E-2</v>
      </c>
    </row>
    <row r="42" spans="2:7" ht="14.25" thickTop="1" thickBot="1" x14ac:dyDescent="0.25">
      <c r="B42" s="51"/>
      <c r="C42" s="43" t="s">
        <v>35</v>
      </c>
      <c r="D42" s="36">
        <v>90618.73</v>
      </c>
      <c r="E42" s="37">
        <v>432373.97</v>
      </c>
      <c r="F42" s="7">
        <f t="shared" si="0"/>
        <v>522992.69999999995</v>
      </c>
      <c r="G42" s="9">
        <f>F42/$F$115</f>
        <v>7.4742856297134314E-2</v>
      </c>
    </row>
    <row r="43" spans="2:7" ht="14.25" thickTop="1" thickBot="1" x14ac:dyDescent="0.25">
      <c r="B43" s="51"/>
      <c r="C43" s="43" t="s">
        <v>36</v>
      </c>
      <c r="D43" s="36">
        <v>41647.120000000003</v>
      </c>
      <c r="E43" s="37">
        <v>123889.39</v>
      </c>
      <c r="F43" s="42">
        <f t="shared" si="0"/>
        <v>165536.51</v>
      </c>
      <c r="G43" s="9">
        <f>F43/$F$115</f>
        <v>2.3657446038652431E-2</v>
      </c>
    </row>
    <row r="44" spans="2:7" ht="14.25" thickTop="1" thickBot="1" x14ac:dyDescent="0.25">
      <c r="B44" s="51"/>
      <c r="C44" s="43" t="s">
        <v>100</v>
      </c>
      <c r="D44" s="36">
        <v>500</v>
      </c>
      <c r="E44" s="37"/>
      <c r="F44" s="42">
        <f t="shared" si="0"/>
        <v>500</v>
      </c>
      <c r="G44" s="9">
        <f>F44/$F$115</f>
        <v>7.1456882951840739E-5</v>
      </c>
    </row>
    <row r="45" spans="2:7" ht="14.25" thickTop="1" thickBot="1" x14ac:dyDescent="0.25">
      <c r="B45" s="51"/>
      <c r="C45" s="43" t="s">
        <v>37</v>
      </c>
      <c r="D45" s="36">
        <v>27883.35</v>
      </c>
      <c r="E45" s="37">
        <v>2920.31</v>
      </c>
      <c r="F45" s="42">
        <f t="shared" si="0"/>
        <v>30803.66</v>
      </c>
      <c r="G45" s="9">
        <f>F45/$F$115</f>
        <v>4.402267054216597E-3</v>
      </c>
    </row>
    <row r="46" spans="2:7" ht="14.25" thickTop="1" thickBot="1" x14ac:dyDescent="0.25">
      <c r="B46" s="51"/>
      <c r="C46" s="43" t="s">
        <v>77</v>
      </c>
      <c r="D46" s="36"/>
      <c r="E46" s="37">
        <v>52358.42</v>
      </c>
      <c r="F46" s="42">
        <f t="shared" si="0"/>
        <v>52358.42</v>
      </c>
      <c r="G46" s="9">
        <f>F46/$F$115</f>
        <v>7.4827389789666344E-3</v>
      </c>
    </row>
    <row r="47" spans="2:7" ht="14.25" thickTop="1" thickBot="1" x14ac:dyDescent="0.25">
      <c r="B47" s="51"/>
      <c r="C47" s="43" t="s">
        <v>30</v>
      </c>
      <c r="D47" s="36">
        <v>223719.41</v>
      </c>
      <c r="E47" s="37">
        <v>107548</v>
      </c>
      <c r="F47" s="42">
        <f t="shared" si="0"/>
        <v>331267.41000000003</v>
      </c>
      <c r="G47" s="9">
        <f>F47/$F$115</f>
        <v>4.7342673084258879E-2</v>
      </c>
    </row>
    <row r="48" spans="2:7" ht="14.25" thickTop="1" thickBot="1" x14ac:dyDescent="0.25">
      <c r="B48" s="51"/>
      <c r="C48" s="43" t="s">
        <v>38</v>
      </c>
      <c r="D48" s="36">
        <v>21836.959999999999</v>
      </c>
      <c r="E48" s="37">
        <v>279256.49</v>
      </c>
      <c r="F48" s="42">
        <f t="shared" si="0"/>
        <v>301093.45</v>
      </c>
      <c r="G48" s="9">
        <f>F48/$F$115</f>
        <v>4.3030398828431828E-2</v>
      </c>
    </row>
    <row r="49" spans="2:7" ht="14.25" thickTop="1" thickBot="1" x14ac:dyDescent="0.25">
      <c r="B49" s="51"/>
      <c r="C49" s="43" t="s">
        <v>39</v>
      </c>
      <c r="D49" s="36">
        <v>8056.3</v>
      </c>
      <c r="E49" s="37">
        <v>48874.11</v>
      </c>
      <c r="F49" s="42">
        <f t="shared" si="0"/>
        <v>56930.41</v>
      </c>
      <c r="G49" s="9">
        <f>F49/$F$115</f>
        <v>8.1361392875406082E-3</v>
      </c>
    </row>
    <row r="50" spans="2:7" ht="14.25" thickTop="1" thickBot="1" x14ac:dyDescent="0.25">
      <c r="B50" s="51"/>
      <c r="C50" s="43" t="s">
        <v>98</v>
      </c>
      <c r="D50" s="36"/>
      <c r="E50" s="37">
        <v>768</v>
      </c>
      <c r="F50" s="42">
        <f t="shared" si="0"/>
        <v>768</v>
      </c>
      <c r="G50" s="9">
        <f>F50/$F$115</f>
        <v>1.0975777221402737E-4</v>
      </c>
    </row>
    <row r="51" spans="2:7" ht="14.25" thickTop="1" thickBot="1" x14ac:dyDescent="0.25">
      <c r="B51" s="51"/>
      <c r="C51" s="43" t="s">
        <v>40</v>
      </c>
      <c r="D51" s="36"/>
      <c r="E51" s="37">
        <v>111250.76</v>
      </c>
      <c r="F51" s="42">
        <f t="shared" si="0"/>
        <v>111250.76</v>
      </c>
      <c r="G51" s="9">
        <f>F51/$F$115</f>
        <v>1.589926507124665E-2</v>
      </c>
    </row>
    <row r="52" spans="2:7" ht="14.25" thickTop="1" thickBot="1" x14ac:dyDescent="0.25">
      <c r="B52" s="51"/>
      <c r="C52" s="43" t="s">
        <v>41</v>
      </c>
      <c r="D52" s="36">
        <v>74843.25</v>
      </c>
      <c r="E52" s="37">
        <v>479369.94</v>
      </c>
      <c r="F52" s="7">
        <f t="shared" si="0"/>
        <v>554213.18999999994</v>
      </c>
      <c r="G52" s="9">
        <f>F52/$F$115</f>
        <v>7.9204694096392539E-2</v>
      </c>
    </row>
    <row r="53" spans="2:7" ht="14.25" thickTop="1" thickBot="1" x14ac:dyDescent="0.25">
      <c r="B53" s="51"/>
      <c r="C53" s="43" t="s">
        <v>42</v>
      </c>
      <c r="D53" s="36"/>
      <c r="E53" s="37">
        <v>24796.09</v>
      </c>
      <c r="F53" s="42">
        <f t="shared" si="0"/>
        <v>24796.09</v>
      </c>
      <c r="G53" s="9">
        <f>F53/$F$115</f>
        <v>3.5437026015866175E-3</v>
      </c>
    </row>
    <row r="54" spans="2:7" ht="14.25" thickTop="1" thickBot="1" x14ac:dyDescent="0.25">
      <c r="B54" s="51"/>
      <c r="C54" s="43" t="s">
        <v>43</v>
      </c>
      <c r="D54" s="36">
        <v>2183.02</v>
      </c>
      <c r="E54" s="37">
        <v>7161.92</v>
      </c>
      <c r="F54" s="42">
        <f t="shared" si="0"/>
        <v>9344.94</v>
      </c>
      <c r="G54" s="9">
        <f>F54/$F$115</f>
        <v>1.3355205675439493E-3</v>
      </c>
    </row>
    <row r="55" spans="2:7" ht="14.25" thickTop="1" thickBot="1" x14ac:dyDescent="0.25">
      <c r="B55" s="51"/>
      <c r="C55" s="43" t="s">
        <v>31</v>
      </c>
      <c r="D55" s="36">
        <v>6570</v>
      </c>
      <c r="E55" s="37"/>
      <c r="F55" s="42">
        <f t="shared" si="0"/>
        <v>6570</v>
      </c>
      <c r="G55" s="9">
        <f>F55/$F$115</f>
        <v>9.3894344198718733E-4</v>
      </c>
    </row>
    <row r="56" spans="2:7" ht="14.25" thickTop="1" thickBot="1" x14ac:dyDescent="0.25">
      <c r="B56" s="51"/>
      <c r="C56" s="43" t="s">
        <v>44</v>
      </c>
      <c r="D56" s="36">
        <v>12364.11</v>
      </c>
      <c r="E56" s="37">
        <v>39190.54</v>
      </c>
      <c r="F56" s="42">
        <f t="shared" si="0"/>
        <v>51554.65</v>
      </c>
      <c r="G56" s="9">
        <f>F56/$F$115</f>
        <v>7.3678691813462323E-3</v>
      </c>
    </row>
    <row r="57" spans="2:7" ht="14.25" thickTop="1" thickBot="1" x14ac:dyDescent="0.25">
      <c r="B57" s="51"/>
      <c r="C57" s="43" t="s">
        <v>45</v>
      </c>
      <c r="D57" s="36"/>
      <c r="E57" s="37">
        <v>9121.2999999999993</v>
      </c>
      <c r="F57" s="42">
        <f t="shared" si="0"/>
        <v>9121.2999999999993</v>
      </c>
      <c r="G57" s="9">
        <f>F57/$F$115</f>
        <v>1.3035593329372497E-3</v>
      </c>
    </row>
    <row r="58" spans="2:7" ht="14.25" thickTop="1" thickBot="1" x14ac:dyDescent="0.25">
      <c r="B58" s="51"/>
      <c r="C58" s="43" t="s">
        <v>101</v>
      </c>
      <c r="D58" s="36"/>
      <c r="E58" s="37">
        <v>1896</v>
      </c>
      <c r="F58" s="42">
        <f t="shared" si="0"/>
        <v>1896</v>
      </c>
      <c r="G58" s="9">
        <f>F58/$F$115</f>
        <v>2.7096450015338009E-4</v>
      </c>
    </row>
    <row r="59" spans="2:7" ht="14.25" thickTop="1" thickBot="1" x14ac:dyDescent="0.25">
      <c r="B59" s="51"/>
      <c r="C59" s="43" t="s">
        <v>46</v>
      </c>
      <c r="D59" s="36">
        <v>18540</v>
      </c>
      <c r="E59" s="37">
        <v>1181.8800000000001</v>
      </c>
      <c r="F59" s="42">
        <f t="shared" si="0"/>
        <v>19721.88</v>
      </c>
      <c r="G59" s="9">
        <f>F59/$F$115</f>
        <v>2.8185281415004978E-3</v>
      </c>
    </row>
    <row r="60" spans="2:7" ht="14.25" thickTop="1" thickBot="1" x14ac:dyDescent="0.25">
      <c r="B60" s="51"/>
      <c r="C60" s="43" t="s">
        <v>47</v>
      </c>
      <c r="D60" s="36">
        <v>18143.990000000002</v>
      </c>
      <c r="E60" s="37">
        <v>136625.64000000001</v>
      </c>
      <c r="F60" s="42">
        <f t="shared" si="0"/>
        <v>154769.63</v>
      </c>
      <c r="G60" s="9">
        <f>F60/$F$115</f>
        <v>2.21187106708194E-2</v>
      </c>
    </row>
    <row r="61" spans="2:7" ht="14.25" thickTop="1" thickBot="1" x14ac:dyDescent="0.25">
      <c r="B61" s="51"/>
      <c r="C61" s="43" t="s">
        <v>34</v>
      </c>
      <c r="D61" s="36">
        <v>5.51</v>
      </c>
      <c r="E61" s="37">
        <v>39454.6</v>
      </c>
      <c r="F61" s="42">
        <f t="shared" si="0"/>
        <v>39460.11</v>
      </c>
      <c r="G61" s="9">
        <f>F61/$F$115</f>
        <v>5.6393929230735204E-3</v>
      </c>
    </row>
    <row r="62" spans="2:7" ht="14.25" thickTop="1" thickBot="1" x14ac:dyDescent="0.25">
      <c r="B62" s="51"/>
      <c r="C62" s="43" t="s">
        <v>32</v>
      </c>
      <c r="D62" s="36">
        <v>32569.19</v>
      </c>
      <c r="E62" s="37">
        <v>228863.43</v>
      </c>
      <c r="F62" s="42">
        <f t="shared" si="0"/>
        <v>261432.62</v>
      </c>
      <c r="G62" s="9">
        <f>F62/$F$115</f>
        <v>3.7362320254266113E-2</v>
      </c>
    </row>
    <row r="63" spans="2:7" ht="14.25" thickTop="1" thickBot="1" x14ac:dyDescent="0.25">
      <c r="B63" s="51"/>
      <c r="C63" s="43" t="s">
        <v>48</v>
      </c>
      <c r="D63" s="36">
        <v>5046.58</v>
      </c>
      <c r="E63" s="37">
        <v>2523.29</v>
      </c>
      <c r="F63" s="42">
        <f t="shared" si="0"/>
        <v>7569.87</v>
      </c>
      <c r="G63" s="9">
        <f>F63/$F$115</f>
        <v>1.0818386291013013E-3</v>
      </c>
    </row>
    <row r="64" spans="2:7" ht="14.25" thickTop="1" thickBot="1" x14ac:dyDescent="0.25">
      <c r="B64" s="51"/>
      <c r="C64" s="43" t="s">
        <v>49</v>
      </c>
      <c r="D64" s="36"/>
      <c r="E64" s="37">
        <v>122.88</v>
      </c>
      <c r="F64" s="42">
        <f t="shared" si="0"/>
        <v>122.88</v>
      </c>
      <c r="G64" s="9">
        <f>F64/$F$115</f>
        <v>1.7561243554244379E-5</v>
      </c>
    </row>
    <row r="65" spans="2:7" ht="14.25" thickTop="1" thickBot="1" x14ac:dyDescent="0.25">
      <c r="B65" s="51"/>
      <c r="C65" s="43" t="s">
        <v>50</v>
      </c>
      <c r="D65" s="36"/>
      <c r="E65" s="37">
        <v>967.5</v>
      </c>
      <c r="F65" s="42">
        <f t="shared" si="0"/>
        <v>967.5</v>
      </c>
      <c r="G65" s="9">
        <f>F65/$F$115</f>
        <v>1.3826906851181184E-4</v>
      </c>
    </row>
    <row r="66" spans="2:7" ht="22.5" thickTop="1" thickBot="1" x14ac:dyDescent="0.25">
      <c r="B66" s="51"/>
      <c r="C66" s="43" t="s">
        <v>51</v>
      </c>
      <c r="D66" s="36">
        <v>8557.26</v>
      </c>
      <c r="E66" s="37">
        <v>131988.79999999999</v>
      </c>
      <c r="F66" s="42">
        <f t="shared" si="0"/>
        <v>140546.06</v>
      </c>
      <c r="G66" s="9">
        <f>F66/$F$115</f>
        <v>2.0085966717524769E-2</v>
      </c>
    </row>
    <row r="67" spans="2:7" ht="14.25" thickTop="1" thickBot="1" x14ac:dyDescent="0.25">
      <c r="B67" s="51"/>
      <c r="C67" s="43" t="s">
        <v>78</v>
      </c>
      <c r="D67" s="36">
        <v>94</v>
      </c>
      <c r="E67" s="37">
        <v>2419</v>
      </c>
      <c r="F67" s="42">
        <f t="shared" si="0"/>
        <v>2513</v>
      </c>
      <c r="G67" s="9">
        <f>F67/$F$115</f>
        <v>3.5914229371595153E-4</v>
      </c>
    </row>
    <row r="68" spans="2:7" ht="14.25" thickTop="1" thickBot="1" x14ac:dyDescent="0.25">
      <c r="B68" s="51"/>
      <c r="C68" s="43" t="s">
        <v>52</v>
      </c>
      <c r="D68" s="36">
        <v>13653.26</v>
      </c>
      <c r="E68" s="37">
        <v>48973.06</v>
      </c>
      <c r="F68" s="42">
        <f t="shared" si="0"/>
        <v>62626.32</v>
      </c>
      <c r="G68" s="9">
        <f>F68/$F$115</f>
        <v>8.950163235889045E-3</v>
      </c>
    </row>
    <row r="69" spans="2:7" ht="14.25" thickTop="1" thickBot="1" x14ac:dyDescent="0.25">
      <c r="B69" s="51"/>
      <c r="C69" s="43" t="s">
        <v>53</v>
      </c>
      <c r="D69" s="36">
        <v>5036.1099999999997</v>
      </c>
      <c r="E69" s="37">
        <v>24218.93</v>
      </c>
      <c r="F69" s="42">
        <f t="shared" ref="F69:F114" si="1">SUM(D69,E69)</f>
        <v>29255.040000000001</v>
      </c>
      <c r="G69" s="9">
        <f>F69/$F$115</f>
        <v>4.1809479380628383E-3</v>
      </c>
    </row>
    <row r="70" spans="2:7" ht="14.25" thickTop="1" thickBot="1" x14ac:dyDescent="0.25">
      <c r="B70" s="51"/>
      <c r="C70" s="43" t="s">
        <v>102</v>
      </c>
      <c r="D70" s="36"/>
      <c r="E70" s="37">
        <v>5136.8</v>
      </c>
      <c r="F70" s="42">
        <f t="shared" si="1"/>
        <v>5136.8</v>
      </c>
      <c r="G70" s="9">
        <f>F70/$F$115</f>
        <v>7.3411943269403109E-4</v>
      </c>
    </row>
    <row r="71" spans="2:7" ht="14.25" thickTop="1" thickBot="1" x14ac:dyDescent="0.25">
      <c r="B71" s="51"/>
      <c r="C71" s="43" t="s">
        <v>54</v>
      </c>
      <c r="D71" s="36">
        <v>1098.5</v>
      </c>
      <c r="E71" s="37">
        <v>4259.18</v>
      </c>
      <c r="F71" s="42">
        <f t="shared" si="1"/>
        <v>5357.68</v>
      </c>
      <c r="G71" s="9">
        <f>F71/$F$115</f>
        <v>7.6568622530683624E-4</v>
      </c>
    </row>
    <row r="72" spans="2:7" ht="14.25" thickTop="1" thickBot="1" x14ac:dyDescent="0.25">
      <c r="B72" s="51"/>
      <c r="C72" s="43" t="s">
        <v>80</v>
      </c>
      <c r="D72" s="36"/>
      <c r="E72" s="37">
        <v>302</v>
      </c>
      <c r="F72" s="42">
        <f t="shared" si="1"/>
        <v>302</v>
      </c>
      <c r="G72" s="9">
        <f>F72/$F$115</f>
        <v>4.3159957302911805E-5</v>
      </c>
    </row>
    <row r="73" spans="2:7" ht="14.25" thickTop="1" thickBot="1" x14ac:dyDescent="0.25">
      <c r="B73" s="51"/>
      <c r="C73" s="43" t="s">
        <v>55</v>
      </c>
      <c r="D73" s="36">
        <v>11085.1</v>
      </c>
      <c r="E73" s="37"/>
      <c r="F73" s="42">
        <f t="shared" si="1"/>
        <v>11085.1</v>
      </c>
      <c r="G73" s="9">
        <f>F73/$F$115</f>
        <v>1.5842133864188996E-3</v>
      </c>
    </row>
    <row r="74" spans="2:7" ht="14.25" thickTop="1" thickBot="1" x14ac:dyDescent="0.25">
      <c r="B74" s="51"/>
      <c r="C74" s="43" t="s">
        <v>56</v>
      </c>
      <c r="D74" s="36">
        <v>53.59</v>
      </c>
      <c r="E74" s="37"/>
      <c r="F74" s="42">
        <f t="shared" si="1"/>
        <v>53.59</v>
      </c>
      <c r="G74" s="9">
        <f>F74/$F$115</f>
        <v>7.6587487147782915E-6</v>
      </c>
    </row>
    <row r="75" spans="2:7" ht="14.25" thickTop="1" thickBot="1" x14ac:dyDescent="0.25">
      <c r="B75" s="51"/>
      <c r="C75" s="43" t="s">
        <v>57</v>
      </c>
      <c r="D75" s="36">
        <v>553.94000000000005</v>
      </c>
      <c r="E75" s="37"/>
      <c r="F75" s="42">
        <f t="shared" si="1"/>
        <v>553.94000000000005</v>
      </c>
      <c r="G75" s="9">
        <f>F75/$F$115</f>
        <v>7.9165651484685323E-5</v>
      </c>
    </row>
    <row r="76" spans="2:7" ht="14.25" thickTop="1" thickBot="1" x14ac:dyDescent="0.25">
      <c r="B76" s="51"/>
      <c r="C76" s="43" t="s">
        <v>58</v>
      </c>
      <c r="D76" s="36">
        <v>6841.59</v>
      </c>
      <c r="E76" s="37">
        <v>2972.71</v>
      </c>
      <c r="F76" s="42">
        <f t="shared" si="1"/>
        <v>9814.2999999999993</v>
      </c>
      <c r="G76" s="9">
        <f>F76/$F$115</f>
        <v>1.402598572708501E-3</v>
      </c>
    </row>
    <row r="77" spans="2:7" ht="14.25" thickTop="1" thickBot="1" x14ac:dyDescent="0.25">
      <c r="B77" s="51"/>
      <c r="C77" s="43" t="s">
        <v>79</v>
      </c>
      <c r="D77" s="36">
        <v>1621.62</v>
      </c>
      <c r="E77" s="37"/>
      <c r="F77" s="42">
        <f t="shared" si="1"/>
        <v>1621.62</v>
      </c>
      <c r="G77" s="9">
        <f>F77/$F$115</f>
        <v>2.3175182106472794E-4</v>
      </c>
    </row>
    <row r="78" spans="2:7" ht="14.25" thickTop="1" thickBot="1" x14ac:dyDescent="0.25">
      <c r="B78" s="51"/>
      <c r="C78" s="43" t="s">
        <v>59</v>
      </c>
      <c r="D78" s="36">
        <v>10148.120000000001</v>
      </c>
      <c r="E78" s="37"/>
      <c r="F78" s="42">
        <f t="shared" si="1"/>
        <v>10148.120000000001</v>
      </c>
      <c r="G78" s="9">
        <f>F78/$F$115</f>
        <v>1.4503060460424682E-3</v>
      </c>
    </row>
    <row r="79" spans="2:7" ht="14.25" thickTop="1" thickBot="1" x14ac:dyDescent="0.25">
      <c r="B79" s="51"/>
      <c r="C79" s="43" t="s">
        <v>60</v>
      </c>
      <c r="D79" s="36">
        <v>600</v>
      </c>
      <c r="E79" s="37"/>
      <c r="F79" s="42">
        <f t="shared" si="1"/>
        <v>600</v>
      </c>
      <c r="G79" s="9">
        <f>F79/$F$115</f>
        <v>8.5748259542208885E-5</v>
      </c>
    </row>
    <row r="80" spans="2:7" ht="14.25" thickTop="1" thickBot="1" x14ac:dyDescent="0.25">
      <c r="B80" s="51"/>
      <c r="C80" s="43" t="s">
        <v>172</v>
      </c>
      <c r="D80" s="36">
        <v>4663.6499999999996</v>
      </c>
      <c r="E80" s="37"/>
      <c r="F80" s="42">
        <f t="shared" si="1"/>
        <v>4663.6499999999996</v>
      </c>
      <c r="G80" s="9">
        <f>F80/$F$115</f>
        <v>6.6649978435670402E-4</v>
      </c>
    </row>
    <row r="81" spans="2:7" ht="14.25" thickTop="1" thickBot="1" x14ac:dyDescent="0.25">
      <c r="B81" s="51"/>
      <c r="C81" s="43" t="s">
        <v>61</v>
      </c>
      <c r="D81" s="36">
        <v>3500</v>
      </c>
      <c r="E81" s="37"/>
      <c r="F81" s="42">
        <f t="shared" si="1"/>
        <v>3500</v>
      </c>
      <c r="G81" s="9">
        <f>F81/$F$115</f>
        <v>5.0019818066288513E-4</v>
      </c>
    </row>
    <row r="82" spans="2:7" ht="14.25" thickTop="1" thickBot="1" x14ac:dyDescent="0.25">
      <c r="B82" s="51"/>
      <c r="C82" s="43" t="s">
        <v>49</v>
      </c>
      <c r="D82" s="36">
        <v>1088.04</v>
      </c>
      <c r="E82" s="37">
        <v>28220.34</v>
      </c>
      <c r="F82" s="42">
        <f t="shared" si="1"/>
        <v>29308.38</v>
      </c>
      <c r="G82" s="9">
        <f>F82/$F$115</f>
        <v>4.1885709583361404E-3</v>
      </c>
    </row>
    <row r="83" spans="2:7" ht="14.25" thickTop="1" thickBot="1" x14ac:dyDescent="0.25">
      <c r="B83" s="51"/>
      <c r="C83" s="43" t="s">
        <v>55</v>
      </c>
      <c r="D83" s="36">
        <v>236</v>
      </c>
      <c r="E83" s="37"/>
      <c r="F83" s="42">
        <f t="shared" si="1"/>
        <v>236</v>
      </c>
      <c r="G83" s="9">
        <f>F83/$F$115</f>
        <v>3.3727648753268829E-5</v>
      </c>
    </row>
    <row r="84" spans="2:7" ht="14.25" thickTop="1" thickBot="1" x14ac:dyDescent="0.25">
      <c r="B84" s="51"/>
      <c r="C84" s="43" t="s">
        <v>56</v>
      </c>
      <c r="D84" s="36">
        <v>673.62</v>
      </c>
      <c r="E84" s="37">
        <v>1799.07</v>
      </c>
      <c r="F84" s="42">
        <f t="shared" si="1"/>
        <v>2472.69</v>
      </c>
      <c r="G84" s="9">
        <f>F84/$F$115</f>
        <v>3.5338143981237418E-4</v>
      </c>
    </row>
    <row r="85" spans="2:7" ht="14.25" thickTop="1" thickBot="1" x14ac:dyDescent="0.25">
      <c r="B85" s="51" t="s">
        <v>62</v>
      </c>
      <c r="C85" s="43" t="s">
        <v>175</v>
      </c>
      <c r="D85" s="36">
        <v>1882</v>
      </c>
      <c r="E85" s="37"/>
      <c r="F85" s="42">
        <f t="shared" si="1"/>
        <v>1882</v>
      </c>
      <c r="G85" s="9">
        <f>F85/$F$115</f>
        <v>2.6896370743072852E-4</v>
      </c>
    </row>
    <row r="86" spans="2:7" ht="14.25" thickTop="1" thickBot="1" x14ac:dyDescent="0.25">
      <c r="B86" s="51"/>
      <c r="C86" s="43" t="s">
        <v>63</v>
      </c>
      <c r="D86" s="36">
        <v>19117.72</v>
      </c>
      <c r="E86" s="37"/>
      <c r="F86" s="42">
        <f t="shared" si="1"/>
        <v>19117.72</v>
      </c>
      <c r="G86" s="9">
        <f>F86/$F$115</f>
        <v>2.7321853606921296E-3</v>
      </c>
    </row>
    <row r="87" spans="2:7" ht="14.25" thickTop="1" thickBot="1" x14ac:dyDescent="0.25">
      <c r="B87" s="51" t="s">
        <v>64</v>
      </c>
      <c r="C87" s="43" t="s">
        <v>3</v>
      </c>
      <c r="D87" s="36">
        <v>8340</v>
      </c>
      <c r="E87" s="37"/>
      <c r="F87" s="42">
        <f t="shared" si="1"/>
        <v>8340</v>
      </c>
      <c r="G87" s="9">
        <f>F87/$F$115</f>
        <v>1.1919008076367035E-3</v>
      </c>
    </row>
    <row r="88" spans="2:7" ht="14.25" thickTop="1" thickBot="1" x14ac:dyDescent="0.25">
      <c r="B88" s="51"/>
      <c r="C88" s="43" t="s">
        <v>8</v>
      </c>
      <c r="D88" s="36">
        <v>213.8</v>
      </c>
      <c r="E88" s="37">
        <v>21130.79</v>
      </c>
      <c r="F88" s="42">
        <f t="shared" si="1"/>
        <v>21344.59</v>
      </c>
      <c r="G88" s="9">
        <f>F88/$F$115</f>
        <v>3.0504357385700608E-3</v>
      </c>
    </row>
    <row r="89" spans="2:7" ht="14.25" thickTop="1" thickBot="1" x14ac:dyDescent="0.25">
      <c r="B89" s="51"/>
      <c r="C89" s="43" t="s">
        <v>10</v>
      </c>
      <c r="D89" s="36"/>
      <c r="E89" s="37">
        <v>565</v>
      </c>
      <c r="F89" s="42">
        <f t="shared" si="1"/>
        <v>565</v>
      </c>
      <c r="G89" s="9">
        <f>F89/$F$115</f>
        <v>8.0746277735580034E-5</v>
      </c>
    </row>
    <row r="90" spans="2:7" ht="14.25" thickTop="1" thickBot="1" x14ac:dyDescent="0.25">
      <c r="B90" s="51"/>
      <c r="C90" s="43" t="s">
        <v>11</v>
      </c>
      <c r="D90" s="36"/>
      <c r="E90" s="37">
        <v>439.66</v>
      </c>
      <c r="F90" s="42">
        <f t="shared" si="1"/>
        <v>439.66</v>
      </c>
      <c r="G90" s="9">
        <f>F90/$F$115</f>
        <v>6.28334663172126E-5</v>
      </c>
    </row>
    <row r="91" spans="2:7" ht="14.25" thickTop="1" thickBot="1" x14ac:dyDescent="0.25">
      <c r="B91" s="51"/>
      <c r="C91" s="43" t="s">
        <v>13</v>
      </c>
      <c r="D91" s="36"/>
      <c r="E91" s="37">
        <v>7092.83</v>
      </c>
      <c r="F91" s="42">
        <f t="shared" si="1"/>
        <v>7092.83</v>
      </c>
      <c r="G91" s="9">
        <f>F91/$F$115</f>
        <v>1.0136630462146091E-3</v>
      </c>
    </row>
    <row r="92" spans="2:7" ht="14.25" thickTop="1" thickBot="1" x14ac:dyDescent="0.25">
      <c r="B92" s="51"/>
      <c r="C92" s="43" t="s">
        <v>15</v>
      </c>
      <c r="D92" s="36"/>
      <c r="E92" s="37">
        <v>58020</v>
      </c>
      <c r="F92" s="42">
        <f t="shared" si="1"/>
        <v>58020</v>
      </c>
      <c r="G92" s="9">
        <f>F92/$F$115</f>
        <v>8.2918566977315984E-3</v>
      </c>
    </row>
    <row r="93" spans="2:7" ht="14.25" thickTop="1" thickBot="1" x14ac:dyDescent="0.25">
      <c r="B93" s="51"/>
      <c r="C93" s="43" t="s">
        <v>17</v>
      </c>
      <c r="D93" s="36"/>
      <c r="E93" s="37">
        <v>21034.17</v>
      </c>
      <c r="F93" s="42">
        <f t="shared" si="1"/>
        <v>21034.17</v>
      </c>
      <c r="G93" s="9">
        <f>F93/$F$115</f>
        <v>3.0060724473582397E-3</v>
      </c>
    </row>
    <row r="94" spans="2:7" ht="14.25" thickTop="1" thickBot="1" x14ac:dyDescent="0.25">
      <c r="B94" s="51"/>
      <c r="C94" s="43" t="s">
        <v>177</v>
      </c>
      <c r="D94" s="36"/>
      <c r="E94" s="37">
        <v>6400</v>
      </c>
      <c r="F94" s="42">
        <f t="shared" si="1"/>
        <v>6400</v>
      </c>
      <c r="G94" s="9">
        <f>F94/$F$115</f>
        <v>9.146481017835614E-4</v>
      </c>
    </row>
    <row r="95" spans="2:7" ht="14.25" customHeight="1" thickTop="1" thickBot="1" x14ac:dyDescent="0.25">
      <c r="B95" s="51"/>
      <c r="C95" s="43" t="s">
        <v>18</v>
      </c>
      <c r="D95" s="36"/>
      <c r="E95" s="37">
        <v>5914.28</v>
      </c>
      <c r="F95" s="42">
        <f t="shared" si="1"/>
        <v>5914.28</v>
      </c>
      <c r="G95" s="9">
        <f>F95/$F$115</f>
        <v>8.4523202740882522E-4</v>
      </c>
    </row>
    <row r="96" spans="2:7" ht="14.25" thickTop="1" thickBot="1" x14ac:dyDescent="0.25">
      <c r="B96" s="51"/>
      <c r="C96" s="43" t="s">
        <v>19</v>
      </c>
      <c r="D96" s="36"/>
      <c r="E96" s="37">
        <v>85376.06</v>
      </c>
      <c r="F96" s="42">
        <f t="shared" si="1"/>
        <v>85376.06</v>
      </c>
      <c r="G96" s="9">
        <f>F96/$F$115</f>
        <v>1.2201414252618663E-2</v>
      </c>
    </row>
    <row r="97" spans="2:7" ht="14.25" thickTop="1" thickBot="1" x14ac:dyDescent="0.25">
      <c r="B97" s="51"/>
      <c r="C97" s="43" t="s">
        <v>20</v>
      </c>
      <c r="D97" s="36"/>
      <c r="E97" s="37">
        <v>219.54</v>
      </c>
      <c r="F97" s="42">
        <f t="shared" si="1"/>
        <v>219.54</v>
      </c>
      <c r="G97" s="9">
        <f>F97/$F$115</f>
        <v>3.1375288166494231E-5</v>
      </c>
    </row>
    <row r="98" spans="2:7" ht="14.25" thickTop="1" thickBot="1" x14ac:dyDescent="0.25">
      <c r="B98" s="51"/>
      <c r="C98" s="43" t="s">
        <v>21</v>
      </c>
      <c r="D98" s="36"/>
      <c r="E98" s="37">
        <v>14893.8</v>
      </c>
      <c r="F98" s="42">
        <f t="shared" si="1"/>
        <v>14893.8</v>
      </c>
      <c r="G98" s="9">
        <f>F98/$F$115</f>
        <v>2.1285290466162509E-3</v>
      </c>
    </row>
    <row r="99" spans="2:7" ht="14.25" thickTop="1" thickBot="1" x14ac:dyDescent="0.25">
      <c r="B99" s="51"/>
      <c r="C99" s="43" t="s">
        <v>23</v>
      </c>
      <c r="D99" s="36"/>
      <c r="E99" s="37">
        <v>16040.56</v>
      </c>
      <c r="F99" s="42">
        <f t="shared" si="1"/>
        <v>16040.56</v>
      </c>
      <c r="G99" s="9">
        <f>F99/$F$115</f>
        <v>2.2924168368039567E-3</v>
      </c>
    </row>
    <row r="100" spans="2:7" ht="14.25" thickTop="1" thickBot="1" x14ac:dyDescent="0.25">
      <c r="B100" s="51"/>
      <c r="C100" s="43" t="s">
        <v>25</v>
      </c>
      <c r="D100" s="36"/>
      <c r="E100" s="37">
        <v>235.2</v>
      </c>
      <c r="F100" s="42">
        <f t="shared" si="1"/>
        <v>235.2</v>
      </c>
      <c r="G100" s="9">
        <f>F100/$F$115</f>
        <v>3.3613317740545881E-5</v>
      </c>
    </row>
    <row r="101" spans="2:7" ht="14.25" thickTop="1" thickBot="1" x14ac:dyDescent="0.25">
      <c r="B101" s="51"/>
      <c r="C101" s="43" t="s">
        <v>26</v>
      </c>
      <c r="D101" s="36"/>
      <c r="E101" s="37">
        <v>2260</v>
      </c>
      <c r="F101" s="42">
        <f t="shared" si="1"/>
        <v>2260</v>
      </c>
      <c r="G101" s="9">
        <f>F101/$F$115</f>
        <v>3.2298511094232013E-4</v>
      </c>
    </row>
    <row r="102" spans="2:7" ht="14.25" thickTop="1" thickBot="1" x14ac:dyDescent="0.25">
      <c r="B102" s="51"/>
      <c r="C102" s="43" t="s">
        <v>27</v>
      </c>
      <c r="D102" s="36"/>
      <c r="E102" s="37">
        <v>2063.7600000000002</v>
      </c>
      <c r="F102" s="42">
        <f t="shared" si="1"/>
        <v>2063.7600000000002</v>
      </c>
      <c r="G102" s="9">
        <f>F102/$F$115</f>
        <v>2.9493971352138171E-4</v>
      </c>
    </row>
    <row r="103" spans="2:7" ht="14.25" thickTop="1" thickBot="1" x14ac:dyDescent="0.25">
      <c r="B103" s="51"/>
      <c r="C103" s="43" t="s">
        <v>178</v>
      </c>
      <c r="D103" s="36"/>
      <c r="E103" s="37">
        <v>1636.7</v>
      </c>
      <c r="F103" s="42">
        <f t="shared" si="1"/>
        <v>1636.7</v>
      </c>
      <c r="G103" s="9">
        <f>F103/$F$115</f>
        <v>2.3390696065455548E-4</v>
      </c>
    </row>
    <row r="104" spans="2:7" ht="14.25" thickTop="1" thickBot="1" x14ac:dyDescent="0.25">
      <c r="B104" s="51"/>
      <c r="C104" s="43" t="s">
        <v>33</v>
      </c>
      <c r="D104" s="36">
        <v>35372.81</v>
      </c>
      <c r="E104" s="37">
        <v>106212.67</v>
      </c>
      <c r="F104" s="42">
        <f t="shared" si="1"/>
        <v>141585.47999999998</v>
      </c>
      <c r="G104" s="9">
        <f>F104/$F$115</f>
        <v>2.0234514144080375E-2</v>
      </c>
    </row>
    <row r="105" spans="2:7" ht="14.25" thickTop="1" thickBot="1" x14ac:dyDescent="0.25">
      <c r="B105" s="51"/>
      <c r="C105" s="43" t="s">
        <v>34</v>
      </c>
      <c r="D105" s="36">
        <v>30838.94</v>
      </c>
      <c r="E105" s="37">
        <v>136403.85999999999</v>
      </c>
      <c r="F105" s="42">
        <f t="shared" si="1"/>
        <v>167242.79999999999</v>
      </c>
      <c r="G105" s="9">
        <f>F105/$F$115</f>
        <v>2.390129836827622E-2</v>
      </c>
    </row>
    <row r="106" spans="2:7" ht="14.25" thickTop="1" thickBot="1" x14ac:dyDescent="0.25">
      <c r="B106" s="51"/>
      <c r="C106" s="43" t="s">
        <v>35</v>
      </c>
      <c r="D106" s="36">
        <v>35966.730000000003</v>
      </c>
      <c r="E106" s="37">
        <v>160580.04999999999</v>
      </c>
      <c r="F106" s="42">
        <f t="shared" si="1"/>
        <v>196546.78</v>
      </c>
      <c r="G106" s="9">
        <f>F106/$F$115</f>
        <v>2.8089240506042383E-2</v>
      </c>
    </row>
    <row r="107" spans="2:7" ht="14.25" thickTop="1" thickBot="1" x14ac:dyDescent="0.25">
      <c r="B107" s="51"/>
      <c r="C107" s="43" t="s">
        <v>36</v>
      </c>
      <c r="D107" s="36"/>
      <c r="E107" s="37">
        <v>25984.48</v>
      </c>
      <c r="F107" s="42">
        <f t="shared" si="1"/>
        <v>25984.48</v>
      </c>
      <c r="G107" s="9">
        <f>F107/$F$115</f>
        <v>3.713539891848893E-3</v>
      </c>
    </row>
    <row r="108" spans="2:7" ht="14.25" thickTop="1" thickBot="1" x14ac:dyDescent="0.25">
      <c r="B108" s="51"/>
      <c r="C108" s="43" t="s">
        <v>38</v>
      </c>
      <c r="D108" s="36"/>
      <c r="E108" s="37">
        <v>392167.41</v>
      </c>
      <c r="F108" s="7">
        <f t="shared" si="1"/>
        <v>392167.41</v>
      </c>
      <c r="G108" s="9">
        <f>F108/$F$115</f>
        <v>5.6046121427793069E-2</v>
      </c>
    </row>
    <row r="109" spans="2:7" ht="14.25" thickTop="1" thickBot="1" x14ac:dyDescent="0.25">
      <c r="B109" s="51"/>
      <c r="C109" s="43" t="s">
        <v>41</v>
      </c>
      <c r="D109" s="36"/>
      <c r="E109" s="37">
        <v>88118.77</v>
      </c>
      <c r="F109" s="42">
        <f t="shared" si="1"/>
        <v>88118.77</v>
      </c>
      <c r="G109" s="9">
        <f>F109/$F$115</f>
        <v>1.259338526750035E-2</v>
      </c>
    </row>
    <row r="110" spans="2:7" ht="14.25" thickTop="1" thickBot="1" x14ac:dyDescent="0.25">
      <c r="B110" s="51"/>
      <c r="C110" s="43" t="s">
        <v>42</v>
      </c>
      <c r="D110" s="36"/>
      <c r="E110" s="37">
        <v>28402.28</v>
      </c>
      <c r="F110" s="42">
        <f t="shared" si="1"/>
        <v>28402.28</v>
      </c>
      <c r="G110" s="9">
        <f>F110/$F$115</f>
        <v>4.0590767950508143E-3</v>
      </c>
    </row>
    <row r="111" spans="2:7" ht="14.25" thickTop="1" thickBot="1" x14ac:dyDescent="0.25">
      <c r="B111" s="51"/>
      <c r="C111" s="43" t="s">
        <v>65</v>
      </c>
      <c r="D111" s="36"/>
      <c r="E111" s="37">
        <v>5952.44</v>
      </c>
      <c r="F111" s="42">
        <f t="shared" si="1"/>
        <v>5952.44</v>
      </c>
      <c r="G111" s="9">
        <f>F111/$F$115</f>
        <v>8.5068561671570975E-4</v>
      </c>
    </row>
    <row r="112" spans="2:7" ht="14.25" thickTop="1" thickBot="1" x14ac:dyDescent="0.25">
      <c r="B112" s="51"/>
      <c r="C112" s="43" t="s">
        <v>101</v>
      </c>
      <c r="D112" s="36"/>
      <c r="E112" s="37">
        <v>566712</v>
      </c>
      <c r="F112" s="7">
        <f t="shared" si="1"/>
        <v>566712</v>
      </c>
      <c r="G112" s="9">
        <f>F112/$F$115</f>
        <v>8.0990946102807132E-2</v>
      </c>
    </row>
    <row r="113" spans="2:7" ht="14.25" thickTop="1" thickBot="1" x14ac:dyDescent="0.25">
      <c r="B113" s="51"/>
      <c r="C113" s="43" t="s">
        <v>32</v>
      </c>
      <c r="D113" s="36">
        <v>5161.3599999999997</v>
      </c>
      <c r="E113" s="37">
        <v>138847.78</v>
      </c>
      <c r="F113" s="42">
        <f t="shared" si="1"/>
        <v>144009.13999999998</v>
      </c>
      <c r="G113" s="9">
        <f>F113/$F$115</f>
        <v>2.0580888521950492E-2</v>
      </c>
    </row>
    <row r="114" spans="2:7" ht="14.25" thickTop="1" thickBot="1" x14ac:dyDescent="0.25">
      <c r="B114" s="51"/>
      <c r="C114" s="43" t="s">
        <v>78</v>
      </c>
      <c r="D114" s="36"/>
      <c r="E114" s="37">
        <v>1920</v>
      </c>
      <c r="F114" s="42">
        <f t="shared" si="1"/>
        <v>1920</v>
      </c>
      <c r="G114" s="9">
        <f>F114/$F$115</f>
        <v>2.7439443053506844E-4</v>
      </c>
    </row>
    <row r="115" spans="2:7" ht="13.5" thickTop="1" x14ac:dyDescent="0.2">
      <c r="B115" s="32"/>
      <c r="C115" s="10"/>
      <c r="D115" s="39">
        <f>SUM(D4:D114)</f>
        <v>1029200.9099999998</v>
      </c>
      <c r="E115" s="39">
        <f>SUM(E4:E114)</f>
        <v>5968025.6599999992</v>
      </c>
      <c r="F115" s="39">
        <f>SUM(F4:F114)</f>
        <v>6997226.5699999994</v>
      </c>
      <c r="G115" s="41">
        <f>SUM(G4:G114)</f>
        <v>0.99999999999999978</v>
      </c>
    </row>
  </sheetData>
  <mergeCells count="5">
    <mergeCell ref="B1:G1"/>
    <mergeCell ref="B3"/>
    <mergeCell ref="B4:B84"/>
    <mergeCell ref="B85:B86"/>
    <mergeCell ref="B87:B114"/>
  </mergeCells>
  <conditionalFormatting sqref="G4:G114">
    <cfRule type="cellIs" dxfId="1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B10"/>
    </sheetView>
  </sheetViews>
  <sheetFormatPr defaultRowHeight="12.75" x14ac:dyDescent="0.2"/>
  <cols>
    <col min="2" max="2" width="54.28515625" style="29" customWidth="1"/>
    <col min="3" max="3" width="34.28515625" style="29" customWidth="1"/>
    <col min="4" max="4" width="65.5703125" style="5" bestFit="1" customWidth="1"/>
    <col min="5" max="5" width="23.28515625" hidden="1" customWidth="1"/>
    <col min="6" max="6" width="16.42578125" hidden="1" customWidth="1"/>
    <col min="7" max="7" width="16.28515625" bestFit="1" customWidth="1"/>
    <col min="8" max="8" width="11.7109375" customWidth="1"/>
  </cols>
  <sheetData>
    <row r="1" spans="2:8" ht="58.5" customHeight="1" x14ac:dyDescent="0.2">
      <c r="B1" s="52" t="s">
        <v>174</v>
      </c>
      <c r="C1" s="52"/>
      <c r="D1" s="52"/>
      <c r="E1" s="52"/>
      <c r="F1" s="52"/>
      <c r="G1" s="52"/>
      <c r="H1" s="52"/>
    </row>
    <row r="3" spans="2:8" ht="14.25" customHeight="1" thickBot="1" x14ac:dyDescent="0.25">
      <c r="B3" s="28" t="s">
        <v>69</v>
      </c>
      <c r="C3" s="35" t="s">
        <v>68</v>
      </c>
      <c r="D3" s="11" t="s">
        <v>66</v>
      </c>
      <c r="E3" s="22" t="s">
        <v>81</v>
      </c>
      <c r="F3" s="12" t="s">
        <v>1</v>
      </c>
      <c r="G3" s="12" t="s">
        <v>67</v>
      </c>
      <c r="H3" s="12" t="s">
        <v>70</v>
      </c>
    </row>
    <row r="4" spans="2:8" ht="14.25" customHeight="1" thickTop="1" thickBot="1" x14ac:dyDescent="0.25">
      <c r="B4" s="51" t="s">
        <v>105</v>
      </c>
      <c r="C4" s="51" t="s">
        <v>106</v>
      </c>
      <c r="D4" s="43" t="s">
        <v>107</v>
      </c>
      <c r="E4" s="37">
        <v>3377779.32</v>
      </c>
      <c r="F4" s="3"/>
      <c r="G4" s="6">
        <f>SUM(E4,F4)</f>
        <v>3377779.32</v>
      </c>
      <c r="H4" s="9">
        <f>G4/$G$51</f>
        <v>5.0850447454302769E-2</v>
      </c>
    </row>
    <row r="5" spans="2:8" ht="14.25" thickTop="1" thickBot="1" x14ac:dyDescent="0.25">
      <c r="B5" s="51"/>
      <c r="C5" s="51"/>
      <c r="D5" s="43" t="s">
        <v>108</v>
      </c>
      <c r="E5" s="37">
        <v>198456.67</v>
      </c>
      <c r="F5" s="3"/>
      <c r="G5" s="26">
        <f t="shared" ref="G5:G50" si="0">SUM(E5,F5)</f>
        <v>198456.67</v>
      </c>
      <c r="H5" s="9">
        <f>G5/$G$51</f>
        <v>2.9876464723547734E-3</v>
      </c>
    </row>
    <row r="6" spans="2:8" ht="14.25" thickTop="1" thickBot="1" x14ac:dyDescent="0.25">
      <c r="B6" s="51"/>
      <c r="C6" s="51"/>
      <c r="D6" s="43" t="s">
        <v>109</v>
      </c>
      <c r="E6" s="37">
        <v>32704.94</v>
      </c>
      <c r="F6" s="3"/>
      <c r="G6" s="26">
        <f t="shared" si="0"/>
        <v>32704.94</v>
      </c>
      <c r="H6" s="9">
        <f>G6/$G$51</f>
        <v>4.9235331127734088E-4</v>
      </c>
    </row>
    <row r="7" spans="2:8" ht="14.25" thickTop="1" thickBot="1" x14ac:dyDescent="0.25">
      <c r="B7" s="51"/>
      <c r="C7" s="51"/>
      <c r="D7" s="43" t="s">
        <v>110</v>
      </c>
      <c r="E7" s="37">
        <v>4084.26</v>
      </c>
      <c r="F7" s="3"/>
      <c r="G7" s="26">
        <f t="shared" si="0"/>
        <v>4084.26</v>
      </c>
      <c r="H7" s="9">
        <f>G7/$G$51</f>
        <v>6.148609155429095E-5</v>
      </c>
    </row>
    <row r="8" spans="2:8" ht="14.25" thickTop="1" thickBot="1" x14ac:dyDescent="0.25">
      <c r="B8" s="51"/>
      <c r="C8" s="51"/>
      <c r="D8" s="43" t="s">
        <v>111</v>
      </c>
      <c r="E8" s="37">
        <v>575938.54</v>
      </c>
      <c r="F8" s="3"/>
      <c r="G8" s="26">
        <f t="shared" si="0"/>
        <v>575938.54</v>
      </c>
      <c r="H8" s="9">
        <f>G8/$G$51</f>
        <v>8.6704102579377076E-3</v>
      </c>
    </row>
    <row r="9" spans="2:8" ht="14.25" thickTop="1" thickBot="1" x14ac:dyDescent="0.25">
      <c r="B9" s="51"/>
      <c r="C9" s="51"/>
      <c r="D9" s="43" t="s">
        <v>112</v>
      </c>
      <c r="E9" s="37">
        <v>116107.04</v>
      </c>
      <c r="F9" s="3"/>
      <c r="G9" s="26">
        <f t="shared" si="0"/>
        <v>116107.04</v>
      </c>
      <c r="H9" s="9">
        <f>G9/$G$51</f>
        <v>1.7479220450063711E-3</v>
      </c>
    </row>
    <row r="10" spans="2:8" ht="14.25" thickTop="1" thickBot="1" x14ac:dyDescent="0.25">
      <c r="B10" s="51"/>
      <c r="C10" s="51"/>
      <c r="D10" s="43" t="s">
        <v>113</v>
      </c>
      <c r="E10" s="37">
        <v>368.46</v>
      </c>
      <c r="F10" s="3"/>
      <c r="G10" s="26">
        <f t="shared" si="0"/>
        <v>368.46</v>
      </c>
      <c r="H10" s="9">
        <f>G10/$G$51</f>
        <v>5.5469449286024993E-6</v>
      </c>
    </row>
    <row r="11" spans="2:8" ht="22.5" thickTop="1" thickBot="1" x14ac:dyDescent="0.25">
      <c r="B11" s="43" t="s">
        <v>114</v>
      </c>
      <c r="C11" s="43" t="s">
        <v>106</v>
      </c>
      <c r="D11" s="43" t="s">
        <v>115</v>
      </c>
      <c r="E11" s="37">
        <v>9506325.1600000001</v>
      </c>
      <c r="F11" s="3"/>
      <c r="G11" s="6">
        <f t="shared" si="0"/>
        <v>9506325.1600000001</v>
      </c>
      <c r="H11" s="9">
        <f>G11/$G$51</f>
        <v>0.14311203966755778</v>
      </c>
    </row>
    <row r="12" spans="2:8" ht="22.5" thickTop="1" thickBot="1" x14ac:dyDescent="0.25">
      <c r="B12" s="43" t="s">
        <v>116</v>
      </c>
      <c r="C12" s="43" t="s">
        <v>117</v>
      </c>
      <c r="D12" s="43" t="s">
        <v>118</v>
      </c>
      <c r="E12" s="37">
        <v>539781.49</v>
      </c>
      <c r="F12" s="3"/>
      <c r="G12" s="26">
        <f t="shared" si="0"/>
        <v>539781.49</v>
      </c>
      <c r="H12" s="9">
        <f>G12/$G$51</f>
        <v>8.1260874952749293E-3</v>
      </c>
    </row>
    <row r="13" spans="2:8" ht="14.25" thickTop="1" thickBot="1" x14ac:dyDescent="0.25">
      <c r="B13" s="51" t="s">
        <v>119</v>
      </c>
      <c r="C13" s="51" t="s">
        <v>106</v>
      </c>
      <c r="D13" s="43" t="s">
        <v>120</v>
      </c>
      <c r="E13" s="37">
        <v>887905.06</v>
      </c>
      <c r="F13" s="3"/>
      <c r="G13" s="26">
        <f t="shared" si="0"/>
        <v>887905.06</v>
      </c>
      <c r="H13" s="9">
        <f>G13/$G$51</f>
        <v>1.3366879633196271E-2</v>
      </c>
    </row>
    <row r="14" spans="2:8" ht="14.25" thickTop="1" thickBot="1" x14ac:dyDescent="0.25">
      <c r="B14" s="51"/>
      <c r="C14" s="51"/>
      <c r="D14" s="43" t="s">
        <v>121</v>
      </c>
      <c r="E14" s="37">
        <v>251827.08</v>
      </c>
      <c r="F14" s="3"/>
      <c r="G14" s="26">
        <f t="shared" si="0"/>
        <v>251827.08</v>
      </c>
      <c r="H14" s="9">
        <f>G14/$G$51</f>
        <v>3.7911060747184925E-3</v>
      </c>
    </row>
    <row r="15" spans="2:8" ht="14.25" thickTop="1" thickBot="1" x14ac:dyDescent="0.25">
      <c r="B15" s="51"/>
      <c r="C15" s="51"/>
      <c r="D15" s="43" t="s">
        <v>122</v>
      </c>
      <c r="E15" s="37">
        <v>41357.26</v>
      </c>
      <c r="F15" s="3"/>
      <c r="G15" s="26">
        <f t="shared" si="0"/>
        <v>41357.26</v>
      </c>
      <c r="H15" s="9">
        <f>G15/$G$51</f>
        <v>6.2260881403108893E-4</v>
      </c>
    </row>
    <row r="16" spans="2:8" ht="14.25" thickTop="1" thickBot="1" x14ac:dyDescent="0.25">
      <c r="B16" s="51"/>
      <c r="C16" s="51"/>
      <c r="D16" s="43" t="s">
        <v>123</v>
      </c>
      <c r="E16" s="37">
        <v>84710.74</v>
      </c>
      <c r="F16" s="3"/>
      <c r="G16" s="26">
        <f t="shared" si="0"/>
        <v>84710.74</v>
      </c>
      <c r="H16" s="9">
        <f>G16/$G$51</f>
        <v>1.27526952624753E-3</v>
      </c>
    </row>
    <row r="17" spans="2:8" ht="14.25" thickTop="1" thickBot="1" x14ac:dyDescent="0.25">
      <c r="B17" s="51"/>
      <c r="C17" s="51"/>
      <c r="D17" s="43" t="s">
        <v>124</v>
      </c>
      <c r="E17" s="37">
        <v>13252.45</v>
      </c>
      <c r="F17" s="3"/>
      <c r="G17" s="26">
        <f t="shared" si="0"/>
        <v>13252.45</v>
      </c>
      <c r="H17" s="9">
        <f>G17/$G$51</f>
        <v>1.9950770862253215E-4</v>
      </c>
    </row>
    <row r="18" spans="2:8" ht="14.25" thickTop="1" thickBot="1" x14ac:dyDescent="0.25">
      <c r="B18" s="51"/>
      <c r="C18" s="51"/>
      <c r="D18" s="43" t="s">
        <v>125</v>
      </c>
      <c r="E18" s="37">
        <v>275885.02</v>
      </c>
      <c r="F18" s="3"/>
      <c r="G18" s="26">
        <f t="shared" si="0"/>
        <v>275885.02</v>
      </c>
      <c r="H18" s="9">
        <f>G18/$G$51</f>
        <v>4.1532839726602594E-3</v>
      </c>
    </row>
    <row r="19" spans="2:8" ht="14.25" thickTop="1" thickBot="1" x14ac:dyDescent="0.25">
      <c r="B19" s="51"/>
      <c r="C19" s="51"/>
      <c r="D19" s="43" t="s">
        <v>126</v>
      </c>
      <c r="E19" s="37">
        <v>23092210.77</v>
      </c>
      <c r="F19" s="3"/>
      <c r="G19" s="6">
        <f t="shared" si="0"/>
        <v>23092210.77</v>
      </c>
      <c r="H19" s="9">
        <f>G19/$G$51</f>
        <v>0.34763942197489961</v>
      </c>
    </row>
    <row r="20" spans="2:8" ht="14.25" thickTop="1" thickBot="1" x14ac:dyDescent="0.25">
      <c r="B20" s="51"/>
      <c r="C20" s="51"/>
      <c r="D20" s="43" t="s">
        <v>127</v>
      </c>
      <c r="E20" s="37">
        <v>1666.08</v>
      </c>
      <c r="F20" s="3"/>
      <c r="G20" s="26">
        <f t="shared" si="0"/>
        <v>1666.08</v>
      </c>
      <c r="H20" s="9">
        <f>G20/$G$51</f>
        <v>2.5081837938028693E-5</v>
      </c>
    </row>
    <row r="21" spans="2:8" ht="14.25" thickTop="1" thickBot="1" x14ac:dyDescent="0.25">
      <c r="B21" s="51"/>
      <c r="C21" s="51"/>
      <c r="D21" s="43" t="s">
        <v>128</v>
      </c>
      <c r="E21" s="37">
        <v>22348.05</v>
      </c>
      <c r="F21" s="3"/>
      <c r="G21" s="26">
        <f t="shared" si="0"/>
        <v>22348.05</v>
      </c>
      <c r="H21" s="9">
        <f>G21/$G$51</f>
        <v>3.3643652665596018E-4</v>
      </c>
    </row>
    <row r="22" spans="2:8" ht="14.25" thickTop="1" thickBot="1" x14ac:dyDescent="0.25">
      <c r="B22" s="51"/>
      <c r="C22" s="51"/>
      <c r="D22" s="43" t="s">
        <v>129</v>
      </c>
      <c r="E22" s="37">
        <v>33606.959999999999</v>
      </c>
      <c r="F22" s="3"/>
      <c r="G22" s="26">
        <f t="shared" si="0"/>
        <v>33606.959999999999</v>
      </c>
      <c r="H22" s="9">
        <f>G22/$G$51</f>
        <v>5.0593268289026501E-4</v>
      </c>
    </row>
    <row r="23" spans="2:8" ht="14.25" thickTop="1" thickBot="1" x14ac:dyDescent="0.25">
      <c r="B23" s="51"/>
      <c r="C23" s="51"/>
      <c r="D23" s="43" t="s">
        <v>130</v>
      </c>
      <c r="E23" s="37">
        <v>140719.64000000001</v>
      </c>
      <c r="F23" s="3"/>
      <c r="G23" s="26">
        <f t="shared" si="0"/>
        <v>140719.64000000001</v>
      </c>
      <c r="H23" s="9">
        <f>G23/$G$51</f>
        <v>2.1184500175128085E-3</v>
      </c>
    </row>
    <row r="24" spans="2:8" ht="14.25" thickTop="1" thickBot="1" x14ac:dyDescent="0.25">
      <c r="B24" s="51"/>
      <c r="C24" s="51"/>
      <c r="D24" s="43" t="s">
        <v>131</v>
      </c>
      <c r="E24" s="37">
        <v>4767.8999999999996</v>
      </c>
      <c r="F24" s="3"/>
      <c r="G24" s="26">
        <f t="shared" si="0"/>
        <v>4767.8999999999996</v>
      </c>
      <c r="H24" s="9">
        <f>G24/$G$51</f>
        <v>7.1777882877609116E-5</v>
      </c>
    </row>
    <row r="25" spans="2:8" ht="14.25" thickTop="1" thickBot="1" x14ac:dyDescent="0.25">
      <c r="B25" s="51"/>
      <c r="C25" s="51"/>
      <c r="D25" s="43" t="s">
        <v>132</v>
      </c>
      <c r="E25" s="37">
        <v>37081.65</v>
      </c>
      <c r="F25" s="3"/>
      <c r="G25" s="26">
        <f t="shared" si="0"/>
        <v>37081.65</v>
      </c>
      <c r="H25" s="9">
        <f>G25/$G$51</f>
        <v>5.5824206267088121E-4</v>
      </c>
    </row>
    <row r="26" spans="2:8" ht="14.25" thickTop="1" thickBot="1" x14ac:dyDescent="0.25">
      <c r="B26" s="51"/>
      <c r="C26" s="51"/>
      <c r="D26" s="43" t="s">
        <v>133</v>
      </c>
      <c r="E26" s="37">
        <v>179.61</v>
      </c>
      <c r="F26" s="3"/>
      <c r="G26" s="26">
        <f t="shared" si="0"/>
        <v>179.61</v>
      </c>
      <c r="H26" s="9">
        <f>G26/$G$51</f>
        <v>2.7039211274664684E-6</v>
      </c>
    </row>
    <row r="27" spans="2:8" ht="14.25" thickTop="1" thickBot="1" x14ac:dyDescent="0.25">
      <c r="B27" s="51"/>
      <c r="C27" s="51"/>
      <c r="D27" s="43" t="s">
        <v>134</v>
      </c>
      <c r="E27" s="37">
        <v>19414885.469999999</v>
      </c>
      <c r="F27" s="3"/>
      <c r="G27" s="6">
        <f t="shared" si="0"/>
        <v>19414885.469999999</v>
      </c>
      <c r="H27" s="9">
        <f>G27/$G$51</f>
        <v>0.29227948894646594</v>
      </c>
    </row>
    <row r="28" spans="2:8" ht="14.25" thickTop="1" thickBot="1" x14ac:dyDescent="0.25">
      <c r="B28" s="51"/>
      <c r="C28" s="51"/>
      <c r="D28" s="43" t="s">
        <v>135</v>
      </c>
      <c r="E28" s="37">
        <v>555022.74</v>
      </c>
      <c r="F28" s="3"/>
      <c r="G28" s="26">
        <f t="shared" si="0"/>
        <v>555022.74</v>
      </c>
      <c r="H28" s="9">
        <f>G28/$G$51</f>
        <v>8.3555353984206254E-3</v>
      </c>
    </row>
    <row r="29" spans="2:8" ht="14.25" thickTop="1" thickBot="1" x14ac:dyDescent="0.25">
      <c r="B29" s="51"/>
      <c r="C29" s="51"/>
      <c r="D29" s="43" t="s">
        <v>136</v>
      </c>
      <c r="E29" s="37">
        <v>1119423.1599999999</v>
      </c>
      <c r="F29" s="3"/>
      <c r="G29" s="26">
        <f t="shared" si="0"/>
        <v>1119423.1599999999</v>
      </c>
      <c r="H29" s="9">
        <f>G29/$G$51</f>
        <v>1.6852246160566096E-2</v>
      </c>
    </row>
    <row r="30" spans="2:8" ht="14.25" thickTop="1" thickBot="1" x14ac:dyDescent="0.25">
      <c r="B30" s="51"/>
      <c r="C30" s="51"/>
      <c r="D30" s="43" t="s">
        <v>137</v>
      </c>
      <c r="E30" s="37">
        <v>79903.17</v>
      </c>
      <c r="F30" s="3"/>
      <c r="G30" s="26">
        <f t="shared" si="0"/>
        <v>79903.17</v>
      </c>
      <c r="H30" s="9">
        <f>G30/$G$51</f>
        <v>1.2028944352460603E-3</v>
      </c>
    </row>
    <row r="31" spans="2:8" ht="14.25" thickTop="1" thickBot="1" x14ac:dyDescent="0.25">
      <c r="B31" s="51"/>
      <c r="C31" s="51"/>
      <c r="D31" s="43" t="s">
        <v>138</v>
      </c>
      <c r="E31" s="37">
        <v>80715.48</v>
      </c>
      <c r="F31" s="3"/>
      <c r="G31" s="26">
        <f t="shared" si="0"/>
        <v>80715.48</v>
      </c>
      <c r="H31" s="9">
        <f>G31/$G$51</f>
        <v>1.2151232764634327E-3</v>
      </c>
    </row>
    <row r="32" spans="2:8" ht="14.25" thickTop="1" thickBot="1" x14ac:dyDescent="0.25">
      <c r="B32" s="51"/>
      <c r="C32" s="51"/>
      <c r="D32" s="43" t="s">
        <v>139</v>
      </c>
      <c r="E32" s="37">
        <v>1094226.6100000001</v>
      </c>
      <c r="F32" s="3"/>
      <c r="G32" s="26">
        <f t="shared" si="0"/>
        <v>1094226.6100000001</v>
      </c>
      <c r="H32" s="9">
        <f>G32/$G$51</f>
        <v>1.6472927170062979E-2</v>
      </c>
    </row>
    <row r="33" spans="2:8" ht="14.25" thickTop="1" thickBot="1" x14ac:dyDescent="0.25">
      <c r="B33" s="51"/>
      <c r="C33" s="51"/>
      <c r="D33" s="43" t="s">
        <v>140</v>
      </c>
      <c r="E33" s="37">
        <v>1859209.17</v>
      </c>
      <c r="F33" s="3"/>
      <c r="G33" s="26">
        <f t="shared" si="0"/>
        <v>1859209.17</v>
      </c>
      <c r="H33" s="9">
        <f>G33/$G$51</f>
        <v>2.7989282084195738E-2</v>
      </c>
    </row>
    <row r="34" spans="2:8" ht="14.25" thickTop="1" thickBot="1" x14ac:dyDescent="0.25">
      <c r="B34" s="51"/>
      <c r="C34" s="51"/>
      <c r="D34" s="43" t="s">
        <v>141</v>
      </c>
      <c r="E34" s="37">
        <v>261093.2</v>
      </c>
      <c r="F34" s="3"/>
      <c r="G34" s="26">
        <f t="shared" si="0"/>
        <v>261093.2</v>
      </c>
      <c r="H34" s="9">
        <f>G34/$G$51</f>
        <v>3.9306019693660047E-3</v>
      </c>
    </row>
    <row r="35" spans="2:8" ht="14.25" thickTop="1" thickBot="1" x14ac:dyDescent="0.25">
      <c r="B35" s="51"/>
      <c r="C35" s="51"/>
      <c r="D35" s="43" t="s">
        <v>142</v>
      </c>
      <c r="E35" s="37">
        <v>84248.09</v>
      </c>
      <c r="F35" s="3"/>
      <c r="G35" s="26">
        <f t="shared" si="0"/>
        <v>84248.09</v>
      </c>
      <c r="H35" s="9">
        <f>G35/$G$51</f>
        <v>1.2683046072028087E-3</v>
      </c>
    </row>
    <row r="36" spans="2:8" ht="14.25" thickTop="1" thickBot="1" x14ac:dyDescent="0.25">
      <c r="B36" s="51"/>
      <c r="C36" s="51"/>
      <c r="D36" s="43" t="s">
        <v>183</v>
      </c>
      <c r="E36" s="37">
        <v>1446.68</v>
      </c>
      <c r="F36" s="3"/>
      <c r="G36" s="26">
        <f t="shared" si="0"/>
        <v>1446.68</v>
      </c>
      <c r="H36" s="9">
        <f>G36/$G$51</f>
        <v>2.1778902158472192E-5</v>
      </c>
    </row>
    <row r="37" spans="2:8" ht="14.25" thickTop="1" thickBot="1" x14ac:dyDescent="0.25">
      <c r="B37" s="51"/>
      <c r="C37" s="51"/>
      <c r="D37" s="43" t="s">
        <v>143</v>
      </c>
      <c r="E37" s="37">
        <v>8839.0499999999993</v>
      </c>
      <c r="F37" s="3"/>
      <c r="G37" s="26">
        <f t="shared" si="0"/>
        <v>8839.0499999999993</v>
      </c>
      <c r="H37" s="9">
        <f>G37/$G$51</f>
        <v>1.3306661122282993E-4</v>
      </c>
    </row>
    <row r="38" spans="2:8" ht="14.25" thickTop="1" thickBot="1" x14ac:dyDescent="0.25">
      <c r="B38" s="51"/>
      <c r="C38" s="51"/>
      <c r="D38" s="43" t="s">
        <v>144</v>
      </c>
      <c r="E38" s="37">
        <v>222518.48</v>
      </c>
      <c r="F38" s="3"/>
      <c r="G38" s="26">
        <f t="shared" si="0"/>
        <v>222518.48</v>
      </c>
      <c r="H38" s="9">
        <f>G38/$G$51</f>
        <v>3.3498826308319403E-3</v>
      </c>
    </row>
    <row r="39" spans="2:8" ht="14.25" thickTop="1" thickBot="1" x14ac:dyDescent="0.25">
      <c r="B39" s="51" t="s">
        <v>145</v>
      </c>
      <c r="C39" s="51" t="s">
        <v>117</v>
      </c>
      <c r="D39" s="43" t="s">
        <v>146</v>
      </c>
      <c r="E39" s="37">
        <v>69394.02</v>
      </c>
      <c r="F39" s="3"/>
      <c r="G39" s="26">
        <f t="shared" si="0"/>
        <v>69394.02</v>
      </c>
      <c r="H39" s="9">
        <f>G39/$G$51</f>
        <v>1.0446854673895143E-3</v>
      </c>
    </row>
    <row r="40" spans="2:8" ht="14.25" thickTop="1" thickBot="1" x14ac:dyDescent="0.25">
      <c r="B40" s="51"/>
      <c r="C40" s="51"/>
      <c r="D40" s="43" t="s">
        <v>147</v>
      </c>
      <c r="E40" s="37">
        <v>2828.27</v>
      </c>
      <c r="F40" s="3"/>
      <c r="G40" s="26">
        <f t="shared" si="0"/>
        <v>2828.27</v>
      </c>
      <c r="H40" s="9">
        <f>G40/$G$51</f>
        <v>4.2577913296473403E-5</v>
      </c>
    </row>
    <row r="41" spans="2:8" ht="14.25" thickTop="1" thickBot="1" x14ac:dyDescent="0.25">
      <c r="B41" s="51"/>
      <c r="C41" s="51"/>
      <c r="D41" s="43" t="s">
        <v>148</v>
      </c>
      <c r="E41" s="37">
        <v>854.96</v>
      </c>
      <c r="F41" s="3"/>
      <c r="G41" s="26">
        <f t="shared" si="0"/>
        <v>854.96</v>
      </c>
      <c r="H41" s="9">
        <f>G41/$G$51</f>
        <v>1.287091145893175E-5</v>
      </c>
    </row>
    <row r="42" spans="2:8" ht="14.25" thickTop="1" thickBot="1" x14ac:dyDescent="0.25">
      <c r="B42" s="51"/>
      <c r="C42" s="51"/>
      <c r="D42" s="43" t="s">
        <v>149</v>
      </c>
      <c r="E42" s="37">
        <v>9543.89</v>
      </c>
      <c r="F42" s="3"/>
      <c r="G42" s="26">
        <f t="shared" si="0"/>
        <v>9543.89</v>
      </c>
      <c r="H42" s="9">
        <f>G42/$G$51</f>
        <v>1.4367755586668866E-4</v>
      </c>
    </row>
    <row r="43" spans="2:8" ht="14.25" customHeight="1" thickTop="1" thickBot="1" x14ac:dyDescent="0.25">
      <c r="B43" s="51"/>
      <c r="C43" s="51"/>
      <c r="D43" s="43" t="s">
        <v>184</v>
      </c>
      <c r="E43" s="37">
        <v>11728</v>
      </c>
      <c r="F43" s="3"/>
      <c r="G43" s="26">
        <f t="shared" si="0"/>
        <v>11728</v>
      </c>
      <c r="H43" s="9">
        <f>G43/$G$51</f>
        <v>1.7655802562734112E-4</v>
      </c>
    </row>
    <row r="44" spans="2:8" ht="14.25" thickTop="1" thickBot="1" x14ac:dyDescent="0.25">
      <c r="B44" s="51"/>
      <c r="C44" s="51"/>
      <c r="D44" s="43" t="s">
        <v>150</v>
      </c>
      <c r="E44" s="37">
        <v>10548</v>
      </c>
      <c r="F44" s="3"/>
      <c r="G44" s="26">
        <f t="shared" si="0"/>
        <v>10548</v>
      </c>
      <c r="H44" s="9">
        <f>G44/$G$51</f>
        <v>1.5879383137083853E-4</v>
      </c>
    </row>
    <row r="45" spans="2:8" ht="14.25" thickTop="1" thickBot="1" x14ac:dyDescent="0.25">
      <c r="B45" s="51"/>
      <c r="C45" s="51"/>
      <c r="D45" s="43" t="s">
        <v>151</v>
      </c>
      <c r="E45" s="37">
        <v>321850.65000000002</v>
      </c>
      <c r="F45" s="3"/>
      <c r="G45" s="26">
        <f t="shared" si="0"/>
        <v>321850.65000000002</v>
      </c>
      <c r="H45" s="9">
        <f>G45/$G$51</f>
        <v>4.8452690408318901E-3</v>
      </c>
    </row>
    <row r="46" spans="2:8" ht="14.25" thickTop="1" thickBot="1" x14ac:dyDescent="0.25">
      <c r="B46" s="51"/>
      <c r="C46" s="51"/>
      <c r="D46" s="43" t="s">
        <v>152</v>
      </c>
      <c r="E46" s="37">
        <v>1963675</v>
      </c>
      <c r="F46" s="3"/>
      <c r="G46" s="26">
        <f t="shared" si="0"/>
        <v>1963675</v>
      </c>
      <c r="H46" s="9">
        <f>G46/$G$51</f>
        <v>2.9561952675116736E-2</v>
      </c>
    </row>
    <row r="47" spans="2:8" ht="14.25" thickTop="1" thickBot="1" x14ac:dyDescent="0.25">
      <c r="B47" s="51"/>
      <c r="C47" s="51"/>
      <c r="D47" s="43" t="s">
        <v>153</v>
      </c>
      <c r="E47" s="37">
        <v>14735.89</v>
      </c>
      <c r="F47" s="3"/>
      <c r="G47" s="26">
        <f t="shared" si="0"/>
        <v>14735.89</v>
      </c>
      <c r="H47" s="9">
        <f>G47/$G$51</f>
        <v>2.2184001059530011E-4</v>
      </c>
    </row>
    <row r="48" spans="2:8" ht="14.25" thickTop="1" thickBot="1" x14ac:dyDescent="0.25">
      <c r="B48" s="51"/>
      <c r="C48" s="51"/>
      <c r="D48" s="43" t="s">
        <v>154</v>
      </c>
      <c r="E48" s="37">
        <v>0</v>
      </c>
      <c r="F48" s="3"/>
      <c r="G48" s="26">
        <f t="shared" si="0"/>
        <v>0</v>
      </c>
      <c r="H48" s="9">
        <f>G48/$G$51</f>
        <v>0</v>
      </c>
    </row>
    <row r="49" spans="2:8" ht="14.25" thickTop="1" thickBot="1" x14ac:dyDescent="0.25">
      <c r="B49" s="51"/>
      <c r="C49" s="51"/>
      <c r="D49" s="43" t="s">
        <v>175</v>
      </c>
      <c r="E49" s="37">
        <v>0</v>
      </c>
      <c r="F49" s="3"/>
      <c r="G49" s="26">
        <f t="shared" si="0"/>
        <v>0</v>
      </c>
      <c r="H49" s="9">
        <f>G49/$G$51</f>
        <v>0</v>
      </c>
    </row>
    <row r="50" spans="2:8" ht="14.25" thickTop="1" thickBot="1" x14ac:dyDescent="0.25">
      <c r="B50" s="51"/>
      <c r="C50" s="51"/>
      <c r="D50" s="43" t="s">
        <v>63</v>
      </c>
      <c r="E50" s="37">
        <v>0</v>
      </c>
      <c r="F50" s="3"/>
      <c r="G50" s="26">
        <f t="shared" si="0"/>
        <v>0</v>
      </c>
      <c r="H50" s="9">
        <f>G50/$G$51</f>
        <v>0</v>
      </c>
    </row>
    <row r="51" spans="2:8" ht="13.5" thickTop="1" x14ac:dyDescent="0.2">
      <c r="B51" s="32"/>
      <c r="C51" s="10"/>
      <c r="D51" s="10"/>
      <c r="E51" s="39"/>
      <c r="F51" s="39"/>
      <c r="G51" s="39">
        <f>SUM(G4:G50)</f>
        <v>66425754.129999995</v>
      </c>
      <c r="H51" s="41">
        <f>SUM(H4:H50)</f>
        <v>0.99999999999999989</v>
      </c>
    </row>
  </sheetData>
  <mergeCells count="7">
    <mergeCell ref="B1:H1"/>
    <mergeCell ref="B4:B10"/>
    <mergeCell ref="C4:C10"/>
    <mergeCell ref="B13:B38"/>
    <mergeCell ref="C13:C38"/>
    <mergeCell ref="B39:B50"/>
    <mergeCell ref="C39:C50"/>
  </mergeCells>
  <conditionalFormatting sqref="F4">
    <cfRule type="cellIs" dxfId="18" priority="5" operator="greaterThan">
      <formula>0.0499</formula>
    </cfRule>
    <cfRule type="cellIs" dxfId="17" priority="6" operator="greaterThan">
      <formula>0.0499</formula>
    </cfRule>
  </conditionalFormatting>
  <conditionalFormatting sqref="H4:H50">
    <cfRule type="cellIs" dxfId="16" priority="3" operator="greaterThan">
      <formula>0.0499</formula>
    </cfRule>
    <cfRule type="cellIs" dxfId="15" priority="4" operator="greaterThan">
      <formula>0.0499</formula>
    </cfRule>
  </conditionalFormatting>
  <conditionalFormatting sqref="F5:F50">
    <cfRule type="cellIs" dxfId="14" priority="1" operator="greaterThan">
      <formula>0.0499</formula>
    </cfRule>
    <cfRule type="cellIs" dxfId="13" priority="2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2.75" x14ac:dyDescent="0.2"/>
  <cols>
    <col min="2" max="2" width="54.28515625" style="29" customWidth="1"/>
    <col min="3" max="3" width="66.85546875" style="5" bestFit="1" customWidth="1"/>
    <col min="4" max="5" width="14.85546875" hidden="1" customWidth="1"/>
    <col min="6" max="6" width="14" bestFit="1" customWidth="1"/>
    <col min="7" max="7" width="13.42578125" bestFit="1" customWidth="1"/>
  </cols>
  <sheetData>
    <row r="1" spans="2:7" ht="58.5" customHeight="1" x14ac:dyDescent="0.2">
      <c r="B1" s="52" t="s">
        <v>174</v>
      </c>
      <c r="C1" s="52"/>
      <c r="D1" s="52"/>
      <c r="E1" s="52"/>
      <c r="F1" s="52"/>
      <c r="G1" s="52"/>
    </row>
    <row r="3" spans="2:7" s="21" customFormat="1" ht="14.25" customHeight="1" thickBot="1" x14ac:dyDescent="0.25">
      <c r="B3" s="28" t="s">
        <v>69</v>
      </c>
      <c r="C3" s="11" t="s">
        <v>66</v>
      </c>
      <c r="D3" s="22" t="s">
        <v>0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43" t="s">
        <v>155</v>
      </c>
      <c r="C4" s="43" t="s">
        <v>158</v>
      </c>
      <c r="D4" s="36"/>
      <c r="E4" s="37">
        <v>90606.64</v>
      </c>
      <c r="F4" s="26">
        <f>SUM(D4,E4)</f>
        <v>90606.64</v>
      </c>
      <c r="G4" s="9">
        <f>F4/$F$30</f>
        <v>2.8717610054750098E-2</v>
      </c>
    </row>
    <row r="5" spans="2:7" ht="14.25" thickTop="1" thickBot="1" x14ac:dyDescent="0.25">
      <c r="B5" s="51" t="s">
        <v>96</v>
      </c>
      <c r="C5" s="43" t="s">
        <v>156</v>
      </c>
      <c r="D5" s="36"/>
      <c r="E5" s="37">
        <v>224467.44</v>
      </c>
      <c r="F5" s="6">
        <f t="shared" ref="F5:F29" si="0">SUM(D5,E5)</f>
        <v>224467.44</v>
      </c>
      <c r="G5" s="9">
        <f>F5/$F$30</f>
        <v>7.1144547595055008E-2</v>
      </c>
    </row>
    <row r="6" spans="2:7" ht="14.25" thickTop="1" thickBot="1" x14ac:dyDescent="0.25">
      <c r="B6" s="51"/>
      <c r="C6" s="43" t="s">
        <v>157</v>
      </c>
      <c r="D6" s="36"/>
      <c r="E6" s="37">
        <v>19654.96</v>
      </c>
      <c r="F6" s="26">
        <f t="shared" si="0"/>
        <v>19654.96</v>
      </c>
      <c r="G6" s="9">
        <f>F6/$F$30</f>
        <v>6.22960388909368E-3</v>
      </c>
    </row>
    <row r="7" spans="2:7" ht="14.25" thickTop="1" thickBot="1" x14ac:dyDescent="0.25">
      <c r="B7" s="51"/>
      <c r="C7" s="43" t="s">
        <v>161</v>
      </c>
      <c r="D7" s="36"/>
      <c r="E7" s="37">
        <v>234218.9</v>
      </c>
      <c r="F7" s="6">
        <f t="shared" si="0"/>
        <v>234218.9</v>
      </c>
      <c r="G7" s="9">
        <f>F7/$F$30</f>
        <v>7.4235255138613551E-2</v>
      </c>
    </row>
    <row r="8" spans="2:7" ht="14.25" thickTop="1" thickBot="1" x14ac:dyDescent="0.25">
      <c r="B8" s="51"/>
      <c r="C8" s="43" t="s">
        <v>180</v>
      </c>
      <c r="D8" s="36"/>
      <c r="E8" s="37">
        <v>4745.32</v>
      </c>
      <c r="F8" s="26">
        <f t="shared" si="0"/>
        <v>4745.32</v>
      </c>
      <c r="G8" s="9">
        <f>F8/$F$30</f>
        <v>1.5040205590341584E-3</v>
      </c>
    </row>
    <row r="9" spans="2:7" ht="14.25" customHeight="1" thickTop="1" thickBot="1" x14ac:dyDescent="0.25">
      <c r="B9" s="51"/>
      <c r="C9" s="43" t="s">
        <v>162</v>
      </c>
      <c r="D9" s="36"/>
      <c r="E9" s="37">
        <v>192775.04000000001</v>
      </c>
      <c r="F9" s="6">
        <f t="shared" si="0"/>
        <v>192775.04000000001</v>
      </c>
      <c r="G9" s="9">
        <f>F9/$F$30</f>
        <v>6.1099698951521134E-2</v>
      </c>
    </row>
    <row r="10" spans="2:7" ht="14.25" thickTop="1" thickBot="1" x14ac:dyDescent="0.25">
      <c r="B10" s="51"/>
      <c r="C10" s="43" t="s">
        <v>163</v>
      </c>
      <c r="D10" s="36"/>
      <c r="E10" s="37">
        <v>87738.35</v>
      </c>
      <c r="F10" s="26">
        <f t="shared" si="0"/>
        <v>87738.35</v>
      </c>
      <c r="G10" s="9">
        <f>F10/$F$30</f>
        <v>2.7808510746532303E-2</v>
      </c>
    </row>
    <row r="11" spans="2:7" ht="14.25" thickTop="1" thickBot="1" x14ac:dyDescent="0.25">
      <c r="B11" s="51"/>
      <c r="C11" s="43" t="s">
        <v>181</v>
      </c>
      <c r="D11" s="36"/>
      <c r="E11" s="37">
        <v>1089.8699999999999</v>
      </c>
      <c r="F11" s="26">
        <f t="shared" si="0"/>
        <v>1089.8699999999999</v>
      </c>
      <c r="G11" s="9">
        <f>F11/$F$30</f>
        <v>3.4543231787836399E-4</v>
      </c>
    </row>
    <row r="12" spans="2:7" ht="14.25" thickTop="1" thickBot="1" x14ac:dyDescent="0.25">
      <c r="B12" s="51"/>
      <c r="C12" s="43" t="s">
        <v>158</v>
      </c>
      <c r="D12" s="36"/>
      <c r="E12" s="37">
        <v>22510</v>
      </c>
      <c r="F12" s="26">
        <f t="shared" si="0"/>
        <v>22510</v>
      </c>
      <c r="G12" s="9">
        <f>F12/$F$30</f>
        <v>7.1345036338664007E-3</v>
      </c>
    </row>
    <row r="13" spans="2:7" ht="14.25" thickTop="1" thickBot="1" x14ac:dyDescent="0.25">
      <c r="B13" s="51"/>
      <c r="C13" s="43" t="s">
        <v>165</v>
      </c>
      <c r="D13" s="36"/>
      <c r="E13" s="37">
        <v>114069.7</v>
      </c>
      <c r="F13" s="26">
        <f t="shared" si="0"/>
        <v>114069.7</v>
      </c>
      <c r="G13" s="9">
        <f>F13/$F$30</f>
        <v>3.6154184325368731E-2</v>
      </c>
    </row>
    <row r="14" spans="2:7" ht="14.25" thickTop="1" thickBot="1" x14ac:dyDescent="0.25">
      <c r="B14" s="51"/>
      <c r="C14" s="43" t="s">
        <v>166</v>
      </c>
      <c r="D14" s="36"/>
      <c r="E14" s="37">
        <v>244884.29</v>
      </c>
      <c r="F14" s="6">
        <f t="shared" si="0"/>
        <v>244884.29</v>
      </c>
      <c r="G14" s="9">
        <f>F14/$F$30</f>
        <v>7.7615631136463498E-2</v>
      </c>
    </row>
    <row r="15" spans="2:7" ht="14.25" thickTop="1" thickBot="1" x14ac:dyDescent="0.25">
      <c r="B15" s="51"/>
      <c r="C15" s="43" t="s">
        <v>167</v>
      </c>
      <c r="D15" s="36"/>
      <c r="E15" s="37">
        <v>540860.6</v>
      </c>
      <c r="F15" s="6">
        <f t="shared" si="0"/>
        <v>540860.6</v>
      </c>
      <c r="G15" s="9">
        <f>F15/$F$30</f>
        <v>0.17142478525611557</v>
      </c>
    </row>
    <row r="16" spans="2:7" ht="14.25" thickTop="1" thickBot="1" x14ac:dyDescent="0.25">
      <c r="B16" s="51"/>
      <c r="C16" s="43" t="s">
        <v>168</v>
      </c>
      <c r="D16" s="36"/>
      <c r="E16" s="37">
        <v>76530</v>
      </c>
      <c r="F16" s="26">
        <f t="shared" si="0"/>
        <v>76530</v>
      </c>
      <c r="G16" s="9">
        <f>F16/$F$30</f>
        <v>2.4256044562407625E-2</v>
      </c>
    </row>
    <row r="17" spans="2:7" ht="14.25" thickTop="1" thickBot="1" x14ac:dyDescent="0.25">
      <c r="B17" s="51"/>
      <c r="C17" s="43" t="s">
        <v>169</v>
      </c>
      <c r="D17" s="36"/>
      <c r="E17" s="37">
        <v>4950</v>
      </c>
      <c r="F17" s="26">
        <f t="shared" si="0"/>
        <v>4950</v>
      </c>
      <c r="G17" s="9">
        <f>F17/$F$30</f>
        <v>1.5688935134446328E-3</v>
      </c>
    </row>
    <row r="18" spans="2:7" ht="14.25" thickTop="1" thickBot="1" x14ac:dyDescent="0.25">
      <c r="B18" s="51"/>
      <c r="C18" s="43" t="s">
        <v>170</v>
      </c>
      <c r="D18" s="36"/>
      <c r="E18" s="37">
        <v>413279.04</v>
      </c>
      <c r="F18" s="6">
        <f t="shared" si="0"/>
        <v>413279.04</v>
      </c>
      <c r="G18" s="9">
        <f>F18/$F$30</f>
        <v>0.13098804143406562</v>
      </c>
    </row>
    <row r="19" spans="2:7" ht="14.25" thickTop="1" thickBot="1" x14ac:dyDescent="0.25">
      <c r="B19" s="51"/>
      <c r="C19" s="43" t="s">
        <v>159</v>
      </c>
      <c r="D19" s="36"/>
      <c r="E19" s="37">
        <v>14800</v>
      </c>
      <c r="F19" s="26">
        <f t="shared" si="0"/>
        <v>14800</v>
      </c>
      <c r="G19" s="9">
        <f>F19/$F$30</f>
        <v>4.6908331311071843E-3</v>
      </c>
    </row>
    <row r="20" spans="2:7" ht="14.25" thickTop="1" thickBot="1" x14ac:dyDescent="0.25">
      <c r="B20" s="51"/>
      <c r="C20" s="43" t="s">
        <v>160</v>
      </c>
      <c r="D20" s="36"/>
      <c r="E20" s="37">
        <v>587627.86</v>
      </c>
      <c r="F20" s="6">
        <f t="shared" si="0"/>
        <v>587627.86</v>
      </c>
      <c r="G20" s="9">
        <f>F20/$F$30</f>
        <v>0.18624758340875772</v>
      </c>
    </row>
    <row r="21" spans="2:7" ht="14.25" thickTop="1" thickBot="1" x14ac:dyDescent="0.25">
      <c r="B21" s="51"/>
      <c r="C21" s="43" t="s">
        <v>182</v>
      </c>
      <c r="D21" s="36"/>
      <c r="E21" s="37">
        <v>53999.99</v>
      </c>
      <c r="F21" s="26">
        <f t="shared" si="0"/>
        <v>53999.99</v>
      </c>
      <c r="G21" s="9">
        <f>F21/$F$30</f>
        <v>1.7115198795368693E-2</v>
      </c>
    </row>
    <row r="22" spans="2:7" ht="14.25" thickTop="1" thickBot="1" x14ac:dyDescent="0.25">
      <c r="B22" s="51"/>
      <c r="C22" s="43" t="s">
        <v>173</v>
      </c>
      <c r="D22" s="36"/>
      <c r="E22" s="37">
        <v>4000</v>
      </c>
      <c r="F22" s="26">
        <f t="shared" si="0"/>
        <v>4000</v>
      </c>
      <c r="G22" s="9">
        <f>F22/$F$30</f>
        <v>1.2677927381370769E-3</v>
      </c>
    </row>
    <row r="23" spans="2:7" ht="14.25" thickTop="1" thickBot="1" x14ac:dyDescent="0.25">
      <c r="B23" s="51"/>
      <c r="C23" s="43" t="s">
        <v>171</v>
      </c>
      <c r="D23" s="36"/>
      <c r="E23" s="37">
        <v>6469.2</v>
      </c>
      <c r="F23" s="26">
        <f t="shared" si="0"/>
        <v>6469.2</v>
      </c>
      <c r="G23" s="9">
        <f>F23/$F$30</f>
        <v>2.0504011953890945E-3</v>
      </c>
    </row>
    <row r="24" spans="2:7" ht="14.25" thickTop="1" thickBot="1" x14ac:dyDescent="0.25">
      <c r="B24" s="51" t="s">
        <v>64</v>
      </c>
      <c r="C24" s="43" t="s">
        <v>156</v>
      </c>
      <c r="D24" s="36"/>
      <c r="E24" s="37">
        <v>61438.46</v>
      </c>
      <c r="F24" s="26">
        <f t="shared" si="0"/>
        <v>61438.46</v>
      </c>
      <c r="G24" s="9">
        <f>F24/$F$30</f>
        <v>1.947280835758132E-2</v>
      </c>
    </row>
    <row r="25" spans="2:7" ht="14.25" thickTop="1" thickBot="1" x14ac:dyDescent="0.25">
      <c r="B25" s="51"/>
      <c r="C25" s="43" t="s">
        <v>162</v>
      </c>
      <c r="D25" s="36"/>
      <c r="E25" s="37">
        <v>18969.47</v>
      </c>
      <c r="F25" s="26">
        <f t="shared" si="0"/>
        <v>18969.47</v>
      </c>
      <c r="G25" s="9">
        <f>F25/$F$30</f>
        <v>6.0123390780772844E-3</v>
      </c>
    </row>
    <row r="26" spans="2:7" ht="14.25" thickTop="1" thickBot="1" x14ac:dyDescent="0.25">
      <c r="B26" s="51"/>
      <c r="C26" s="43" t="s">
        <v>164</v>
      </c>
      <c r="D26" s="36"/>
      <c r="E26" s="37">
        <v>21768.720000000001</v>
      </c>
      <c r="F26" s="26">
        <f t="shared" si="0"/>
        <v>21768.720000000001</v>
      </c>
      <c r="G26" s="9">
        <f>F26/$F$30</f>
        <v>6.8995562836348372E-3</v>
      </c>
    </row>
    <row r="27" spans="2:7" ht="14.25" thickTop="1" thickBot="1" x14ac:dyDescent="0.25">
      <c r="B27" s="51"/>
      <c r="C27" s="43" t="s">
        <v>165</v>
      </c>
      <c r="D27" s="36"/>
      <c r="E27" s="37">
        <v>72235</v>
      </c>
      <c r="F27" s="26">
        <f t="shared" si="0"/>
        <v>72235</v>
      </c>
      <c r="G27" s="9">
        <f>F27/$F$30</f>
        <v>2.2894752109832939E-2</v>
      </c>
    </row>
    <row r="28" spans="2:7" ht="14.25" thickTop="1" thickBot="1" x14ac:dyDescent="0.25">
      <c r="B28" s="51"/>
      <c r="C28" s="43" t="s">
        <v>168</v>
      </c>
      <c r="D28" s="36"/>
      <c r="E28" s="37">
        <v>16156</v>
      </c>
      <c r="F28" s="26">
        <f t="shared" si="0"/>
        <v>16156</v>
      </c>
      <c r="G28" s="9">
        <f>F28/$F$30</f>
        <v>5.1206148693356537E-3</v>
      </c>
    </row>
    <row r="29" spans="2:7" ht="14.25" thickTop="1" thickBot="1" x14ac:dyDescent="0.25">
      <c r="B29" s="51"/>
      <c r="C29" s="43" t="s">
        <v>160</v>
      </c>
      <c r="D29" s="36"/>
      <c r="E29" s="37">
        <v>25245</v>
      </c>
      <c r="F29" s="26">
        <f t="shared" si="0"/>
        <v>25245</v>
      </c>
      <c r="G29" s="9">
        <f>F29/$F$30</f>
        <v>8.0013569185676259E-3</v>
      </c>
    </row>
    <row r="30" spans="2:7" ht="13.5" thickTop="1" x14ac:dyDescent="0.2">
      <c r="B30" s="32"/>
      <c r="C30" s="10"/>
      <c r="D30" s="39">
        <f t="shared" ref="D30:E30" si="1">SUM(D4:D29)</f>
        <v>0</v>
      </c>
      <c r="E30" s="39">
        <f t="shared" si="1"/>
        <v>3155089.8500000006</v>
      </c>
      <c r="F30" s="39">
        <f>SUM(F4:F29)</f>
        <v>3155089.8500000006</v>
      </c>
      <c r="G30" s="41">
        <f>SUM(G4:G29)</f>
        <v>0.99999999999999978</v>
      </c>
    </row>
  </sheetData>
  <mergeCells count="3">
    <mergeCell ref="B1:G1"/>
    <mergeCell ref="B5:B23"/>
    <mergeCell ref="B24:B29"/>
  </mergeCells>
  <conditionalFormatting sqref="G4:G29">
    <cfRule type="cellIs" dxfId="12" priority="1" operator="greaterThan">
      <formula>0.0599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B36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2" t="s">
        <v>174</v>
      </c>
      <c r="C1" s="52"/>
      <c r="D1" s="52"/>
      <c r="E1" s="52"/>
      <c r="F1" s="52"/>
      <c r="G1" s="52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thickTop="1" thickBot="1" x14ac:dyDescent="0.25">
      <c r="B4" s="51" t="s">
        <v>96</v>
      </c>
      <c r="C4" s="43" t="s">
        <v>2</v>
      </c>
      <c r="D4" s="36">
        <v>465.3</v>
      </c>
      <c r="E4" s="37"/>
      <c r="F4" s="26">
        <f>SUM(D4,E4)</f>
        <v>465.3</v>
      </c>
      <c r="G4" s="9">
        <f>F4/$F$40</f>
        <v>2.9155939133728109E-4</v>
      </c>
    </row>
    <row r="5" spans="2:7" ht="14.25" thickTop="1" thickBot="1" x14ac:dyDescent="0.25">
      <c r="B5" s="51"/>
      <c r="C5" s="43" t="s">
        <v>3</v>
      </c>
      <c r="D5" s="36">
        <v>3300</v>
      </c>
      <c r="E5" s="37"/>
      <c r="F5" s="26">
        <f t="shared" ref="F5:F39" si="0">SUM(D5,E5)</f>
        <v>3300</v>
      </c>
      <c r="G5" s="9">
        <f>F5/$F$40</f>
        <v>2.0677971016828446E-3</v>
      </c>
    </row>
    <row r="6" spans="2:7" ht="14.25" customHeight="1" thickTop="1" thickBot="1" x14ac:dyDescent="0.25">
      <c r="B6" s="51"/>
      <c r="C6" s="43" t="s">
        <v>5</v>
      </c>
      <c r="D6" s="36">
        <v>1000</v>
      </c>
      <c r="E6" s="37"/>
      <c r="F6" s="26">
        <f t="shared" si="0"/>
        <v>1000</v>
      </c>
      <c r="G6" s="9">
        <f>F6/$F$40</f>
        <v>6.2660518232813471E-4</v>
      </c>
    </row>
    <row r="7" spans="2:7" ht="14.25" thickTop="1" thickBot="1" x14ac:dyDescent="0.25">
      <c r="B7" s="51"/>
      <c r="C7" s="43" t="s">
        <v>6</v>
      </c>
      <c r="D7" s="36">
        <v>22645.69</v>
      </c>
      <c r="E7" s="37">
        <v>77609.929999999993</v>
      </c>
      <c r="F7" s="6">
        <f t="shared" si="0"/>
        <v>100255.62</v>
      </c>
      <c r="G7" s="9">
        <f>F7/$F$40</f>
        <v>6.2820691049520178E-2</v>
      </c>
    </row>
    <row r="8" spans="2:7" ht="14.25" thickTop="1" thickBot="1" x14ac:dyDescent="0.25">
      <c r="B8" s="51"/>
      <c r="C8" s="43" t="s">
        <v>15</v>
      </c>
      <c r="D8" s="36">
        <v>480</v>
      </c>
      <c r="E8" s="37">
        <v>23417.4</v>
      </c>
      <c r="F8" s="26">
        <f t="shared" si="0"/>
        <v>23897.4</v>
      </c>
      <c r="G8" s="9">
        <f>F8/$F$40</f>
        <v>1.4974234684168366E-2</v>
      </c>
    </row>
    <row r="9" spans="2:7" ht="14.25" thickTop="1" thickBot="1" x14ac:dyDescent="0.25">
      <c r="B9" s="51"/>
      <c r="C9" s="43" t="s">
        <v>22</v>
      </c>
      <c r="D9" s="36"/>
      <c r="E9" s="37">
        <v>2142.9</v>
      </c>
      <c r="F9" s="26">
        <f t="shared" si="0"/>
        <v>2142.9</v>
      </c>
      <c r="G9" s="9">
        <f>F9/$F$40</f>
        <v>1.3427522452109598E-3</v>
      </c>
    </row>
    <row r="10" spans="2:7" ht="14.25" thickTop="1" thickBot="1" x14ac:dyDescent="0.25">
      <c r="B10" s="51"/>
      <c r="C10" s="43" t="s">
        <v>76</v>
      </c>
      <c r="D10" s="36"/>
      <c r="E10" s="37">
        <v>605.70000000000005</v>
      </c>
      <c r="F10" s="26">
        <f t="shared" si="0"/>
        <v>605.70000000000005</v>
      </c>
      <c r="G10" s="9">
        <f>F10/$F$40</f>
        <v>3.7953475893615118E-4</v>
      </c>
    </row>
    <row r="11" spans="2:7" ht="14.25" thickTop="1" thickBot="1" x14ac:dyDescent="0.25">
      <c r="B11" s="51"/>
      <c r="C11" s="43" t="s">
        <v>29</v>
      </c>
      <c r="D11" s="36">
        <v>32782.36</v>
      </c>
      <c r="E11" s="37"/>
      <c r="F11" s="26">
        <f t="shared" si="0"/>
        <v>32782.36</v>
      </c>
      <c r="G11" s="9">
        <f>F11/$F$40</f>
        <v>2.0541596664946548E-2</v>
      </c>
    </row>
    <row r="12" spans="2:7" ht="14.25" thickTop="1" thickBot="1" x14ac:dyDescent="0.25">
      <c r="B12" s="51"/>
      <c r="C12" s="43" t="s">
        <v>104</v>
      </c>
      <c r="D12" s="36">
        <v>5250.32</v>
      </c>
      <c r="E12" s="37"/>
      <c r="F12" s="26">
        <f t="shared" si="0"/>
        <v>5250.32</v>
      </c>
      <c r="G12" s="9">
        <f>F12/$F$40</f>
        <v>3.289877720881052E-3</v>
      </c>
    </row>
    <row r="13" spans="2:7" ht="14.25" thickTop="1" thickBot="1" x14ac:dyDescent="0.25">
      <c r="B13" s="51"/>
      <c r="C13" s="43" t="s">
        <v>100</v>
      </c>
      <c r="D13" s="36">
        <v>500</v>
      </c>
      <c r="E13" s="37"/>
      <c r="F13" s="26">
        <f t="shared" si="0"/>
        <v>500</v>
      </c>
      <c r="G13" s="9">
        <f>F13/$F$40</f>
        <v>3.1330259116406735E-4</v>
      </c>
    </row>
    <row r="14" spans="2:7" ht="14.25" thickTop="1" thickBot="1" x14ac:dyDescent="0.25">
      <c r="B14" s="51"/>
      <c r="C14" s="43" t="s">
        <v>37</v>
      </c>
      <c r="D14" s="36">
        <v>27883.35</v>
      </c>
      <c r="E14" s="37">
        <v>2920.31</v>
      </c>
      <c r="F14" s="26">
        <f t="shared" si="0"/>
        <v>30803.66</v>
      </c>
      <c r="G14" s="9">
        <f>F14/$F$40</f>
        <v>1.9301732990673868E-2</v>
      </c>
    </row>
    <row r="15" spans="2:7" ht="14.25" thickTop="1" thickBot="1" x14ac:dyDescent="0.25">
      <c r="B15" s="51"/>
      <c r="C15" s="43" t="s">
        <v>77</v>
      </c>
      <c r="D15" s="36"/>
      <c r="E15" s="37">
        <v>14000</v>
      </c>
      <c r="F15" s="26">
        <f t="shared" si="0"/>
        <v>14000</v>
      </c>
      <c r="G15" s="9">
        <f>F15/$F$40</f>
        <v>8.7724725525938855E-3</v>
      </c>
    </row>
    <row r="16" spans="2:7" ht="14.25" thickTop="1" thickBot="1" x14ac:dyDescent="0.25">
      <c r="B16" s="51"/>
      <c r="C16" s="43" t="s">
        <v>30</v>
      </c>
      <c r="D16" s="36">
        <v>223719.41</v>
      </c>
      <c r="E16" s="37">
        <v>107548</v>
      </c>
      <c r="F16" s="6">
        <f t="shared" si="0"/>
        <v>331267.41000000003</v>
      </c>
      <c r="G16" s="9">
        <f>F16/$F$40</f>
        <v>0.20757387584241896</v>
      </c>
    </row>
    <row r="17" spans="2:7" ht="14.25" thickTop="1" thickBot="1" x14ac:dyDescent="0.25">
      <c r="B17" s="51"/>
      <c r="C17" s="43" t="s">
        <v>39</v>
      </c>
      <c r="D17" s="36">
        <v>2898</v>
      </c>
      <c r="E17" s="37">
        <v>240</v>
      </c>
      <c r="F17" s="26">
        <f t="shared" si="0"/>
        <v>3138</v>
      </c>
      <c r="G17" s="9">
        <f>F17/$F$40</f>
        <v>1.9662870621456868E-3</v>
      </c>
    </row>
    <row r="18" spans="2:7" ht="14.25" thickTop="1" thickBot="1" x14ac:dyDescent="0.25">
      <c r="B18" s="51"/>
      <c r="C18" s="43" t="s">
        <v>40</v>
      </c>
      <c r="D18" s="36"/>
      <c r="E18" s="37">
        <v>111250.76</v>
      </c>
      <c r="F18" s="6">
        <f t="shared" si="0"/>
        <v>111250.76</v>
      </c>
      <c r="G18" s="9">
        <f>F18/$F$40</f>
        <v>6.9710302753943548E-2</v>
      </c>
    </row>
    <row r="19" spans="2:7" ht="14.25" thickTop="1" thickBot="1" x14ac:dyDescent="0.25">
      <c r="B19" s="51"/>
      <c r="C19" s="43" t="s">
        <v>41</v>
      </c>
      <c r="D19" s="36"/>
      <c r="E19" s="37">
        <v>32802.94</v>
      </c>
      <c r="F19" s="26">
        <f t="shared" si="0"/>
        <v>32802.94</v>
      </c>
      <c r="G19" s="9">
        <f>F19/$F$40</f>
        <v>2.0554492199598862E-2</v>
      </c>
    </row>
    <row r="20" spans="2:7" ht="14.25" thickTop="1" thickBot="1" x14ac:dyDescent="0.25">
      <c r="B20" s="51"/>
      <c r="C20" s="43" t="s">
        <v>42</v>
      </c>
      <c r="D20" s="36"/>
      <c r="E20" s="37">
        <v>684.68</v>
      </c>
      <c r="F20" s="26">
        <f t="shared" si="0"/>
        <v>684.68</v>
      </c>
      <c r="G20" s="9">
        <f>F20/$F$40</f>
        <v>4.2902403623642723E-4</v>
      </c>
    </row>
    <row r="21" spans="2:7" ht="14.25" thickTop="1" thickBot="1" x14ac:dyDescent="0.25">
      <c r="B21" s="51"/>
      <c r="C21" s="43" t="s">
        <v>43</v>
      </c>
      <c r="D21" s="36">
        <v>1481.62</v>
      </c>
      <c r="E21" s="37">
        <v>4982.54</v>
      </c>
      <c r="F21" s="26">
        <f t="shared" si="0"/>
        <v>6464.16</v>
      </c>
      <c r="G21" s="9">
        <f>F21/$F$40</f>
        <v>4.050476155398235E-3</v>
      </c>
    </row>
    <row r="22" spans="2:7" ht="14.25" thickTop="1" thickBot="1" x14ac:dyDescent="0.25">
      <c r="B22" s="51"/>
      <c r="C22" s="43" t="s">
        <v>31</v>
      </c>
      <c r="D22" s="36">
        <v>6570</v>
      </c>
      <c r="E22" s="37"/>
      <c r="F22" s="26">
        <f t="shared" si="0"/>
        <v>6570</v>
      </c>
      <c r="G22" s="9">
        <f>F22/$F$40</f>
        <v>4.1167960478958451E-3</v>
      </c>
    </row>
    <row r="23" spans="2:7" ht="14.25" thickTop="1" thickBot="1" x14ac:dyDescent="0.25">
      <c r="B23" s="51"/>
      <c r="C23" s="43" t="s">
        <v>44</v>
      </c>
      <c r="D23" s="36">
        <v>2923.28</v>
      </c>
      <c r="E23" s="37">
        <v>12572.26</v>
      </c>
      <c r="F23" s="26">
        <f t="shared" si="0"/>
        <v>15495.54</v>
      </c>
      <c r="G23" s="9">
        <f>F23/$F$40</f>
        <v>9.7095856669729037E-3</v>
      </c>
    </row>
    <row r="24" spans="2:7" ht="14.25" thickTop="1" thickBot="1" x14ac:dyDescent="0.25">
      <c r="B24" s="51"/>
      <c r="C24" s="43" t="s">
        <v>46</v>
      </c>
      <c r="D24" s="36"/>
      <c r="E24" s="37">
        <v>238.38</v>
      </c>
      <c r="F24" s="26">
        <f t="shared" si="0"/>
        <v>238.38</v>
      </c>
      <c r="G24" s="9">
        <f>F24/$F$40</f>
        <v>1.4937014336338075E-4</v>
      </c>
    </row>
    <row r="25" spans="2:7" ht="14.25" thickTop="1" thickBot="1" x14ac:dyDescent="0.25">
      <c r="B25" s="51"/>
      <c r="C25" s="43" t="s">
        <v>47</v>
      </c>
      <c r="D25" s="36"/>
      <c r="E25" s="37">
        <v>18305.28</v>
      </c>
      <c r="F25" s="26">
        <f t="shared" si="0"/>
        <v>18305.28</v>
      </c>
      <c r="G25" s="9">
        <f>F25/$F$40</f>
        <v>1.1470183311967556E-2</v>
      </c>
    </row>
    <row r="26" spans="2:7" ht="14.25" thickTop="1" thickBot="1" x14ac:dyDescent="0.25">
      <c r="B26" s="51"/>
      <c r="C26" s="43" t="s">
        <v>34</v>
      </c>
      <c r="D26" s="36"/>
      <c r="E26" s="37">
        <v>36637.35</v>
      </c>
      <c r="F26" s="26">
        <f t="shared" si="0"/>
        <v>36637.35</v>
      </c>
      <c r="G26" s="9">
        <f>F26/$F$40</f>
        <v>2.2957153376769682E-2</v>
      </c>
    </row>
    <row r="27" spans="2:7" ht="14.25" thickTop="1" thickBot="1" x14ac:dyDescent="0.25">
      <c r="B27" s="51"/>
      <c r="C27" s="43" t="s">
        <v>32</v>
      </c>
      <c r="D27" s="36"/>
      <c r="E27" s="37">
        <v>59667.28</v>
      </c>
      <c r="F27" s="26">
        <f t="shared" si="0"/>
        <v>59667.28</v>
      </c>
      <c r="G27" s="9">
        <f>F27/$F$40</f>
        <v>3.7387826863423859E-2</v>
      </c>
    </row>
    <row r="28" spans="2:7" ht="14.25" thickTop="1" thickBot="1" x14ac:dyDescent="0.25">
      <c r="B28" s="51"/>
      <c r="C28" s="43" t="s">
        <v>51</v>
      </c>
      <c r="D28" s="36">
        <v>8557.26</v>
      </c>
      <c r="E28" s="37">
        <v>131988.79999999999</v>
      </c>
      <c r="F28" s="6">
        <f t="shared" si="0"/>
        <v>140546.06</v>
      </c>
      <c r="G28" s="9">
        <f>F28/$F$40</f>
        <v>8.8066889551800948E-2</v>
      </c>
    </row>
    <row r="29" spans="2:7" ht="14.25" thickTop="1" thickBot="1" x14ac:dyDescent="0.25">
      <c r="B29" s="51"/>
      <c r="C29" s="43" t="s">
        <v>102</v>
      </c>
      <c r="D29" s="36"/>
      <c r="E29" s="37">
        <v>5136.8</v>
      </c>
      <c r="F29" s="26">
        <f t="shared" si="0"/>
        <v>5136.8</v>
      </c>
      <c r="G29" s="9">
        <f>F29/$F$40</f>
        <v>3.2187455005831624E-3</v>
      </c>
    </row>
    <row r="30" spans="2:7" ht="14.25" thickTop="1" thickBot="1" x14ac:dyDescent="0.25">
      <c r="B30" s="51"/>
      <c r="C30" s="43" t="s">
        <v>54</v>
      </c>
      <c r="D30" s="36"/>
      <c r="E30" s="37">
        <v>396.55</v>
      </c>
      <c r="F30" s="26">
        <f t="shared" si="0"/>
        <v>396.55</v>
      </c>
      <c r="G30" s="9">
        <f>F30/$F$40</f>
        <v>2.4848028505222182E-4</v>
      </c>
    </row>
    <row r="31" spans="2:7" ht="14.25" thickTop="1" thickBot="1" x14ac:dyDescent="0.25">
      <c r="B31" s="51"/>
      <c r="C31" s="43" t="s">
        <v>80</v>
      </c>
      <c r="D31" s="36"/>
      <c r="E31" s="37">
        <v>302</v>
      </c>
      <c r="F31" s="26">
        <f t="shared" si="0"/>
        <v>302</v>
      </c>
      <c r="G31" s="9">
        <f>F31/$F$40</f>
        <v>1.8923476506309668E-4</v>
      </c>
    </row>
    <row r="32" spans="2:7" ht="14.25" thickTop="1" thickBot="1" x14ac:dyDescent="0.25">
      <c r="B32" s="51"/>
      <c r="C32" s="43" t="s">
        <v>58</v>
      </c>
      <c r="D32" s="36">
        <v>6746.62</v>
      </c>
      <c r="E32" s="37"/>
      <c r="F32" s="26">
        <f t="shared" si="0"/>
        <v>6746.62</v>
      </c>
      <c r="G32" s="9">
        <f>F32/$F$40</f>
        <v>4.2274670551986394E-3</v>
      </c>
    </row>
    <row r="33" spans="2:7" ht="14.25" thickTop="1" thickBot="1" x14ac:dyDescent="0.25">
      <c r="B33" s="51"/>
      <c r="C33" s="43" t="s">
        <v>59</v>
      </c>
      <c r="D33" s="36">
        <v>9136.82</v>
      </c>
      <c r="E33" s="37"/>
      <c r="F33" s="26">
        <f t="shared" si="0"/>
        <v>9136.82</v>
      </c>
      <c r="G33" s="9">
        <f>F33/$F$40</f>
        <v>5.7251787619993473E-3</v>
      </c>
    </row>
    <row r="34" spans="2:7" ht="14.25" thickTop="1" thickBot="1" x14ac:dyDescent="0.25">
      <c r="B34" s="51"/>
      <c r="C34" s="43" t="s">
        <v>172</v>
      </c>
      <c r="D34" s="36">
        <v>4663.6499999999996</v>
      </c>
      <c r="E34" s="37"/>
      <c r="F34" s="26">
        <f t="shared" si="0"/>
        <v>4663.6499999999996</v>
      </c>
      <c r="G34" s="9">
        <f>F34/$F$40</f>
        <v>2.9222672585646052E-3</v>
      </c>
    </row>
    <row r="35" spans="2:7" ht="14.25" thickTop="1" thickBot="1" x14ac:dyDescent="0.25">
      <c r="B35" s="51"/>
      <c r="C35" s="43" t="s">
        <v>61</v>
      </c>
      <c r="D35" s="36">
        <v>3500</v>
      </c>
      <c r="E35" s="37"/>
      <c r="F35" s="26">
        <f t="shared" si="0"/>
        <v>3500</v>
      </c>
      <c r="G35" s="9">
        <f>F35/$F$40</f>
        <v>2.1931181381484714E-3</v>
      </c>
    </row>
    <row r="36" spans="2:7" ht="14.25" thickTop="1" thickBot="1" x14ac:dyDescent="0.25">
      <c r="B36" s="51"/>
      <c r="C36" s="43" t="s">
        <v>55</v>
      </c>
      <c r="D36" s="36">
        <v>236</v>
      </c>
      <c r="E36" s="37"/>
      <c r="F36" s="26">
        <f t="shared" si="0"/>
        <v>236</v>
      </c>
      <c r="G36" s="9">
        <f>F36/$F$40</f>
        <v>1.4787882302943979E-4</v>
      </c>
    </row>
    <row r="37" spans="2:7" ht="14.25" thickTop="1" thickBot="1" x14ac:dyDescent="0.25">
      <c r="B37" s="51" t="s">
        <v>62</v>
      </c>
      <c r="C37" s="43" t="s">
        <v>175</v>
      </c>
      <c r="D37" s="36">
        <v>1882</v>
      </c>
      <c r="E37" s="37"/>
      <c r="F37" s="26">
        <f t="shared" si="0"/>
        <v>1882</v>
      </c>
      <c r="G37" s="9">
        <f>F37/$F$40</f>
        <v>1.1792709531415495E-3</v>
      </c>
    </row>
    <row r="38" spans="2:7" ht="14.25" thickTop="1" thickBot="1" x14ac:dyDescent="0.25">
      <c r="B38" s="51"/>
      <c r="C38" s="43" t="s">
        <v>63</v>
      </c>
      <c r="D38" s="36">
        <v>19117.72</v>
      </c>
      <c r="E38" s="37"/>
      <c r="F38" s="26">
        <f t="shared" si="0"/>
        <v>19117.72</v>
      </c>
      <c r="G38" s="9">
        <f>F38/$F$40</f>
        <v>1.1979262426298227E-2</v>
      </c>
    </row>
    <row r="39" spans="2:7" ht="22.5" thickTop="1" thickBot="1" x14ac:dyDescent="0.25">
      <c r="B39" s="43" t="s">
        <v>64</v>
      </c>
      <c r="C39" s="43" t="s">
        <v>101</v>
      </c>
      <c r="D39" s="36"/>
      <c r="E39" s="37">
        <v>566712</v>
      </c>
      <c r="F39" s="6">
        <f t="shared" si="0"/>
        <v>566712</v>
      </c>
      <c r="G39" s="9">
        <f>F39/$F$40</f>
        <v>0.35510467608754187</v>
      </c>
    </row>
    <row r="40" spans="2:7" ht="13.5" thickTop="1" x14ac:dyDescent="0.2">
      <c r="B40" s="32"/>
      <c r="C40" s="10"/>
      <c r="D40" s="38">
        <f>SUM(D4:D39)</f>
        <v>385739.4</v>
      </c>
      <c r="E40" s="38">
        <f>SUM(E4:E39)</f>
        <v>1210161.8600000001</v>
      </c>
      <c r="F40" s="38">
        <f>SUM(F4:F39)</f>
        <v>1595901.2600000002</v>
      </c>
      <c r="G40" s="40">
        <f>SUM(G4:G39)</f>
        <v>0.99999999999999978</v>
      </c>
    </row>
  </sheetData>
  <mergeCells count="3">
    <mergeCell ref="B1:G1"/>
    <mergeCell ref="B4:B36"/>
    <mergeCell ref="B37:B38"/>
  </mergeCells>
  <conditionalFormatting sqref="G4:G39">
    <cfRule type="cellIs" dxfId="1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B28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2" t="s">
        <v>174</v>
      </c>
      <c r="C1" s="52"/>
      <c r="D1" s="52"/>
      <c r="E1" s="52"/>
      <c r="F1" s="52"/>
      <c r="G1" s="52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3" t="s">
        <v>11</v>
      </c>
      <c r="D4" s="36"/>
      <c r="E4" s="37">
        <v>163.26</v>
      </c>
      <c r="F4" s="26">
        <f>SUM(D4,E4)</f>
        <v>163.26</v>
      </c>
      <c r="G4" s="9">
        <f>F4/$F$30</f>
        <v>5.8910763580345487E-4</v>
      </c>
    </row>
    <row r="5" spans="2:7" ht="14.25" thickTop="1" thickBot="1" x14ac:dyDescent="0.25">
      <c r="B5" s="51"/>
      <c r="C5" s="43" t="s">
        <v>12</v>
      </c>
      <c r="D5" s="36"/>
      <c r="E5" s="37">
        <v>558</v>
      </c>
      <c r="F5" s="26">
        <f t="shared" ref="F5:F29" si="0">SUM(D5,E5)</f>
        <v>558</v>
      </c>
      <c r="G5" s="9">
        <f>F5/$F$30</f>
        <v>2.0134880606292285E-3</v>
      </c>
    </row>
    <row r="6" spans="2:7" ht="14.25" thickTop="1" thickBot="1" x14ac:dyDescent="0.25">
      <c r="B6" s="51"/>
      <c r="C6" s="43" t="s">
        <v>15</v>
      </c>
      <c r="D6" s="36"/>
      <c r="E6" s="37">
        <v>2022.6</v>
      </c>
      <c r="F6" s="26">
        <f t="shared" si="0"/>
        <v>2022.6</v>
      </c>
      <c r="G6" s="9">
        <f>F6/$F$30</f>
        <v>7.2983529595496014E-3</v>
      </c>
    </row>
    <row r="7" spans="2:7" ht="14.25" thickTop="1" thickBot="1" x14ac:dyDescent="0.25">
      <c r="B7" s="51"/>
      <c r="C7" s="43" t="s">
        <v>17</v>
      </c>
      <c r="D7" s="36"/>
      <c r="E7" s="37">
        <v>1319.3</v>
      </c>
      <c r="F7" s="26">
        <f t="shared" si="0"/>
        <v>1319.3</v>
      </c>
      <c r="G7" s="9">
        <f>F7/$F$30</f>
        <v>4.7605641548174576E-3</v>
      </c>
    </row>
    <row r="8" spans="2:7" ht="14.25" thickTop="1" thickBot="1" x14ac:dyDescent="0.25">
      <c r="B8" s="51"/>
      <c r="C8" s="43" t="s">
        <v>19</v>
      </c>
      <c r="D8" s="36"/>
      <c r="E8" s="37">
        <v>27258.2</v>
      </c>
      <c r="F8" s="6">
        <f t="shared" si="0"/>
        <v>27258.2</v>
      </c>
      <c r="G8" s="9">
        <f>F8/$F$30</f>
        <v>9.8358530921583587E-2</v>
      </c>
    </row>
    <row r="9" spans="2:7" ht="14.25" thickTop="1" thickBot="1" x14ac:dyDescent="0.25">
      <c r="B9" s="51"/>
      <c r="C9" s="43" t="s">
        <v>103</v>
      </c>
      <c r="D9" s="36"/>
      <c r="E9" s="37">
        <v>3650</v>
      </c>
      <c r="F9" s="26">
        <f t="shared" si="0"/>
        <v>3650</v>
      </c>
      <c r="G9" s="9">
        <f>F9/$F$30</f>
        <v>1.3170665629563951E-2</v>
      </c>
    </row>
    <row r="10" spans="2:7" ht="14.25" thickTop="1" thickBot="1" x14ac:dyDescent="0.25">
      <c r="B10" s="51"/>
      <c r="C10" s="43" t="s">
        <v>20</v>
      </c>
      <c r="D10" s="36"/>
      <c r="E10" s="37">
        <v>5206</v>
      </c>
      <c r="F10" s="26">
        <f t="shared" si="0"/>
        <v>5206</v>
      </c>
      <c r="G10" s="9">
        <f>F10/$F$30</f>
        <v>1.8785338429454776E-2</v>
      </c>
    </row>
    <row r="11" spans="2:7" ht="14.25" thickTop="1" thickBot="1" x14ac:dyDescent="0.25">
      <c r="B11" s="51"/>
      <c r="C11" s="43" t="s">
        <v>22</v>
      </c>
      <c r="D11" s="36"/>
      <c r="E11" s="37">
        <v>2142.6999999999998</v>
      </c>
      <c r="F11" s="26">
        <f t="shared" si="0"/>
        <v>2142.6999999999998</v>
      </c>
      <c r="G11" s="9">
        <f>F11/$F$30</f>
        <v>7.7317219847853899E-3</v>
      </c>
    </row>
    <row r="12" spans="2:7" ht="14.25" thickTop="1" thickBot="1" x14ac:dyDescent="0.25">
      <c r="B12" s="51"/>
      <c r="C12" s="43" t="s">
        <v>23</v>
      </c>
      <c r="D12" s="36"/>
      <c r="E12" s="37">
        <v>900.41</v>
      </c>
      <c r="F12" s="26">
        <f t="shared" si="0"/>
        <v>900.41</v>
      </c>
      <c r="G12" s="9">
        <f>F12/$F$30</f>
        <v>3.2490408327440208E-3</v>
      </c>
    </row>
    <row r="13" spans="2:7" ht="14.25" thickTop="1" thickBot="1" x14ac:dyDescent="0.25">
      <c r="B13" s="51"/>
      <c r="C13" s="43" t="s">
        <v>26</v>
      </c>
      <c r="D13" s="36"/>
      <c r="E13" s="37">
        <v>1130</v>
      </c>
      <c r="F13" s="26">
        <f t="shared" si="0"/>
        <v>1130</v>
      </c>
      <c r="G13" s="9">
        <f>F13/$F$30</f>
        <v>4.0774937428513054E-3</v>
      </c>
    </row>
    <row r="14" spans="2:7" ht="14.25" thickTop="1" thickBot="1" x14ac:dyDescent="0.25">
      <c r="B14" s="51"/>
      <c r="C14" s="43" t="s">
        <v>27</v>
      </c>
      <c r="D14" s="36"/>
      <c r="E14" s="37">
        <v>1827</v>
      </c>
      <c r="F14" s="26">
        <f t="shared" si="0"/>
        <v>1827</v>
      </c>
      <c r="G14" s="9">
        <f>F14/$F$30</f>
        <v>6.5925496178666681E-3</v>
      </c>
    </row>
    <row r="15" spans="2:7" ht="14.25" thickTop="1" thickBot="1" x14ac:dyDescent="0.25">
      <c r="B15" s="51"/>
      <c r="C15" s="43" t="s">
        <v>28</v>
      </c>
      <c r="D15" s="36"/>
      <c r="E15" s="37">
        <v>259.45</v>
      </c>
      <c r="F15" s="26">
        <f t="shared" si="0"/>
        <v>259.45</v>
      </c>
      <c r="G15" s="9">
        <f>F15/$F$30</f>
        <v>9.3619978016174432E-4</v>
      </c>
    </row>
    <row r="16" spans="2:7" ht="14.25" thickTop="1" thickBot="1" x14ac:dyDescent="0.25">
      <c r="B16" s="51"/>
      <c r="C16" s="43" t="s">
        <v>33</v>
      </c>
      <c r="D16" s="36">
        <v>6446.3</v>
      </c>
      <c r="E16" s="37">
        <v>27407.38</v>
      </c>
      <c r="F16" s="6">
        <f t="shared" si="0"/>
        <v>33853.68</v>
      </c>
      <c r="G16" s="9">
        <f>F16/$F$30</f>
        <v>0.12215767112609768</v>
      </c>
    </row>
    <row r="17" spans="2:7" ht="14.25" thickTop="1" thickBot="1" x14ac:dyDescent="0.25">
      <c r="B17" s="51"/>
      <c r="C17" s="43" t="s">
        <v>34</v>
      </c>
      <c r="D17" s="36">
        <v>10747.76</v>
      </c>
      <c r="E17" s="37">
        <v>38381.040000000001</v>
      </c>
      <c r="F17" s="6">
        <f t="shared" si="0"/>
        <v>49128.800000000003</v>
      </c>
      <c r="G17" s="9">
        <f>F17/$F$30</f>
        <v>0.17727643769362231</v>
      </c>
    </row>
    <row r="18" spans="2:7" ht="14.25" thickTop="1" thickBot="1" x14ac:dyDescent="0.25">
      <c r="B18" s="51"/>
      <c r="C18" s="43" t="s">
        <v>35</v>
      </c>
      <c r="D18" s="36">
        <v>21932.34</v>
      </c>
      <c r="E18" s="37">
        <v>43864.68</v>
      </c>
      <c r="F18" s="6">
        <f t="shared" si="0"/>
        <v>65797.02</v>
      </c>
      <c r="G18" s="9">
        <f>F18/$F$30</f>
        <v>0.23742206844978955</v>
      </c>
    </row>
    <row r="19" spans="2:7" ht="14.25" thickTop="1" thickBot="1" x14ac:dyDescent="0.25">
      <c r="B19" s="51"/>
      <c r="C19" s="43" t="s">
        <v>38</v>
      </c>
      <c r="D19" s="36"/>
      <c r="E19" s="37">
        <v>1800</v>
      </c>
      <c r="F19" s="26">
        <f t="shared" si="0"/>
        <v>1800</v>
      </c>
      <c r="G19" s="9">
        <f>F19/$F$30</f>
        <v>6.4951227762233181E-3</v>
      </c>
    </row>
    <row r="20" spans="2:7" ht="14.25" thickTop="1" thickBot="1" x14ac:dyDescent="0.25">
      <c r="B20" s="51"/>
      <c r="C20" s="43" t="s">
        <v>39</v>
      </c>
      <c r="D20" s="36">
        <v>426.73</v>
      </c>
      <c r="E20" s="37">
        <v>853.46</v>
      </c>
      <c r="F20" s="26">
        <f t="shared" si="0"/>
        <v>1280.19</v>
      </c>
      <c r="G20" s="9">
        <f>F20/$F$30</f>
        <v>4.6194395704962947E-3</v>
      </c>
    </row>
    <row r="21" spans="2:7" ht="14.25" thickTop="1" thickBot="1" x14ac:dyDescent="0.25">
      <c r="B21" s="51"/>
      <c r="C21" s="43" t="s">
        <v>41</v>
      </c>
      <c r="D21" s="36">
        <v>16453.32</v>
      </c>
      <c r="E21" s="37">
        <v>33392.69</v>
      </c>
      <c r="F21" s="6">
        <f t="shared" si="0"/>
        <v>49846.01</v>
      </c>
      <c r="G21" s="9">
        <f>F21/$F$30</f>
        <v>0.17986441936380848</v>
      </c>
    </row>
    <row r="22" spans="2:7" ht="14.25" thickTop="1" thickBot="1" x14ac:dyDescent="0.25">
      <c r="B22" s="51"/>
      <c r="C22" s="43" t="s">
        <v>43</v>
      </c>
      <c r="D22" s="36">
        <v>462</v>
      </c>
      <c r="E22" s="37">
        <v>454.01</v>
      </c>
      <c r="F22" s="26">
        <f t="shared" si="0"/>
        <v>916.01</v>
      </c>
      <c r="G22" s="9">
        <f>F22/$F$30</f>
        <v>3.3053318968046231E-3</v>
      </c>
    </row>
    <row r="23" spans="2:7" ht="14.25" thickTop="1" thickBot="1" x14ac:dyDescent="0.25">
      <c r="B23" s="51"/>
      <c r="C23" s="43" t="s">
        <v>44</v>
      </c>
      <c r="D23" s="36"/>
      <c r="E23" s="37">
        <v>1131.3800000000001</v>
      </c>
      <c r="F23" s="26">
        <f t="shared" si="0"/>
        <v>1131.3800000000001</v>
      </c>
      <c r="G23" s="9">
        <f>F23/$F$30</f>
        <v>4.0824733369797432E-3</v>
      </c>
    </row>
    <row r="24" spans="2:7" ht="14.25" thickTop="1" thickBot="1" x14ac:dyDescent="0.25">
      <c r="B24" s="51"/>
      <c r="C24" s="43" t="s">
        <v>52</v>
      </c>
      <c r="D24" s="36">
        <v>2491.59</v>
      </c>
      <c r="E24" s="37">
        <v>4983.18</v>
      </c>
      <c r="F24" s="26">
        <f t="shared" si="0"/>
        <v>7474.77</v>
      </c>
      <c r="G24" s="9">
        <f>F24/$F$30</f>
        <v>2.6971971596683762E-2</v>
      </c>
    </row>
    <row r="25" spans="2:7" ht="14.25" thickTop="1" thickBot="1" x14ac:dyDescent="0.25">
      <c r="B25" s="51"/>
      <c r="C25" s="43" t="s">
        <v>54</v>
      </c>
      <c r="D25" s="36"/>
      <c r="E25" s="37">
        <v>564.75</v>
      </c>
      <c r="F25" s="26">
        <f t="shared" si="0"/>
        <v>564.75</v>
      </c>
      <c r="G25" s="9">
        <f>F25/$F$30</f>
        <v>2.037844771040066E-3</v>
      </c>
    </row>
    <row r="26" spans="2:7" ht="14.25" thickTop="1" thickBot="1" x14ac:dyDescent="0.25">
      <c r="B26" s="51"/>
      <c r="C26" s="43" t="s">
        <v>79</v>
      </c>
      <c r="D26" s="36">
        <v>1621.62</v>
      </c>
      <c r="E26" s="37"/>
      <c r="F26" s="26">
        <f t="shared" si="0"/>
        <v>1621.62</v>
      </c>
      <c r="G26" s="9">
        <f>F26/$F$30</f>
        <v>5.8514561090995867E-3</v>
      </c>
    </row>
    <row r="27" spans="2:7" ht="14.25" thickTop="1" thickBot="1" x14ac:dyDescent="0.25">
      <c r="B27" s="51"/>
      <c r="C27" s="43" t="s">
        <v>49</v>
      </c>
      <c r="D27" s="36"/>
      <c r="E27" s="37">
        <v>16765.48</v>
      </c>
      <c r="F27" s="6">
        <f t="shared" si="0"/>
        <v>16765.48</v>
      </c>
      <c r="G27" s="9">
        <f>F27/$F$30</f>
        <v>6.0496583890175842E-2</v>
      </c>
    </row>
    <row r="28" spans="2:7" ht="14.25" thickTop="1" thickBot="1" x14ac:dyDescent="0.25">
      <c r="B28" s="51"/>
      <c r="C28" s="43" t="s">
        <v>56</v>
      </c>
      <c r="D28" s="36"/>
      <c r="E28" s="37">
        <v>101.89</v>
      </c>
      <c r="F28" s="26">
        <f t="shared" si="0"/>
        <v>101.89</v>
      </c>
      <c r="G28" s="9">
        <f>F28/$F$30</f>
        <v>3.6766003314966326E-4</v>
      </c>
    </row>
    <row r="29" spans="2:7" ht="22.5" thickTop="1" thickBot="1" x14ac:dyDescent="0.25">
      <c r="B29" s="43" t="s">
        <v>64</v>
      </c>
      <c r="C29" s="43" t="s">
        <v>17</v>
      </c>
      <c r="D29" s="36"/>
      <c r="E29" s="37">
        <v>412.5</v>
      </c>
      <c r="F29" s="26">
        <f t="shared" si="0"/>
        <v>412.5</v>
      </c>
      <c r="G29" s="9">
        <f>F29/$F$30</f>
        <v>1.4884656362178436E-3</v>
      </c>
    </row>
    <row r="30" spans="2:7" ht="13.5" thickTop="1" x14ac:dyDescent="0.2">
      <c r="B30" s="32"/>
      <c r="C30" s="10"/>
      <c r="D30" s="38">
        <f>SUM(D4:D29)</f>
        <v>60581.660000000011</v>
      </c>
      <c r="E30" s="38">
        <f>SUM(E4:E29)</f>
        <v>216549.36000000002</v>
      </c>
      <c r="F30" s="38">
        <f>SUM(F4:F29)</f>
        <v>277131.02</v>
      </c>
      <c r="G30" s="40">
        <f>SUM(G4:G29)</f>
        <v>0.99999999999999989</v>
      </c>
    </row>
  </sheetData>
  <mergeCells count="2">
    <mergeCell ref="B1:G1"/>
    <mergeCell ref="B4:B28"/>
  </mergeCells>
  <conditionalFormatting sqref="G4:G29">
    <cfRule type="cellIs" dxfId="1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2" sqref="C12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2" t="s">
        <v>174</v>
      </c>
      <c r="C1" s="52"/>
      <c r="D1" s="52"/>
      <c r="E1" s="52"/>
      <c r="F1" s="52"/>
      <c r="G1" s="52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3" t="s">
        <v>2</v>
      </c>
      <c r="D4" s="36">
        <v>275.61</v>
      </c>
      <c r="E4" s="37"/>
      <c r="F4" s="26">
        <f>SUM(D4,E4)</f>
        <v>275.61</v>
      </c>
      <c r="G4" s="9">
        <f>F4/$F$35</f>
        <v>2.8113821183326144E-4</v>
      </c>
    </row>
    <row r="5" spans="2:7" ht="14.25" thickTop="1" thickBot="1" x14ac:dyDescent="0.25">
      <c r="B5" s="51"/>
      <c r="C5" s="43" t="s">
        <v>7</v>
      </c>
      <c r="D5" s="36"/>
      <c r="E5" s="37">
        <v>56210</v>
      </c>
      <c r="F5" s="6">
        <f t="shared" ref="F5:F34" si="0">SUM(D5,E5)</f>
        <v>56210</v>
      </c>
      <c r="G5" s="9">
        <f>F5/$F$35</f>
        <v>5.7337465575079363E-2</v>
      </c>
    </row>
    <row r="6" spans="2:7" ht="14.25" thickTop="1" thickBot="1" x14ac:dyDescent="0.25">
      <c r="B6" s="51"/>
      <c r="C6" s="43" t="s">
        <v>14</v>
      </c>
      <c r="D6" s="36"/>
      <c r="E6" s="37">
        <v>610.5</v>
      </c>
      <c r="F6" s="26">
        <f t="shared" si="0"/>
        <v>610.5</v>
      </c>
      <c r="G6" s="9">
        <f>F6/$F$35</f>
        <v>6.2274546759626321E-4</v>
      </c>
    </row>
    <row r="7" spans="2:7" ht="14.25" thickTop="1" thickBot="1" x14ac:dyDescent="0.25">
      <c r="B7" s="51"/>
      <c r="C7" s="43" t="s">
        <v>16</v>
      </c>
      <c r="D7" s="36"/>
      <c r="E7" s="37">
        <v>3018.93</v>
      </c>
      <c r="F7" s="26">
        <f t="shared" si="0"/>
        <v>3018.93</v>
      </c>
      <c r="G7" s="9">
        <f>F7/$F$35</f>
        <v>3.079483987699241E-3</v>
      </c>
    </row>
    <row r="8" spans="2:7" ht="14.25" thickTop="1" thickBot="1" x14ac:dyDescent="0.25">
      <c r="B8" s="51"/>
      <c r="C8" s="43" t="s">
        <v>19</v>
      </c>
      <c r="D8" s="36"/>
      <c r="E8" s="37">
        <v>3430</v>
      </c>
      <c r="F8" s="26">
        <f t="shared" si="0"/>
        <v>3430</v>
      </c>
      <c r="G8" s="9">
        <f>F8/$F$35</f>
        <v>3.4987992692140585E-3</v>
      </c>
    </row>
    <row r="9" spans="2:7" ht="14.25" thickTop="1" thickBot="1" x14ac:dyDescent="0.25">
      <c r="B9" s="51"/>
      <c r="C9" s="43" t="s">
        <v>24</v>
      </c>
      <c r="D9" s="36"/>
      <c r="E9" s="37">
        <v>24501</v>
      </c>
      <c r="F9" s="26">
        <f t="shared" si="0"/>
        <v>24501</v>
      </c>
      <c r="G9" s="9">
        <f>F9/$F$35</f>
        <v>2.4992443409624969E-2</v>
      </c>
    </row>
    <row r="10" spans="2:7" ht="14.25" thickTop="1" thickBot="1" x14ac:dyDescent="0.25">
      <c r="B10" s="51"/>
      <c r="C10" s="43" t="s">
        <v>176</v>
      </c>
      <c r="D10" s="36"/>
      <c r="E10" s="37">
        <v>824.9</v>
      </c>
      <c r="F10" s="26">
        <f t="shared" si="0"/>
        <v>824.9</v>
      </c>
      <c r="G10" s="9">
        <f>F10/$F$35</f>
        <v>8.4144592337454134E-4</v>
      </c>
    </row>
    <row r="11" spans="2:7" ht="14.25" thickTop="1" thickBot="1" x14ac:dyDescent="0.25">
      <c r="B11" s="51"/>
      <c r="C11" s="43" t="s">
        <v>33</v>
      </c>
      <c r="D11" s="36">
        <v>58131.81</v>
      </c>
      <c r="E11" s="37">
        <v>81553.72</v>
      </c>
      <c r="F11" s="6">
        <f t="shared" si="0"/>
        <v>139685.53</v>
      </c>
      <c r="G11" s="9">
        <f>F11/$F$35</f>
        <v>0.14248735576786542</v>
      </c>
    </row>
    <row r="12" spans="2:7" ht="14.25" thickTop="1" thickBot="1" x14ac:dyDescent="0.25">
      <c r="B12" s="51"/>
      <c r="C12" s="43" t="s">
        <v>34</v>
      </c>
      <c r="D12" s="36"/>
      <c r="E12" s="37">
        <v>144254.49</v>
      </c>
      <c r="F12" s="6">
        <f t="shared" si="0"/>
        <v>144254.49</v>
      </c>
      <c r="G12" s="9">
        <f>F12/$F$35</f>
        <v>0.14714796040607775</v>
      </c>
    </row>
    <row r="13" spans="2:7" ht="14.25" thickTop="1" thickBot="1" x14ac:dyDescent="0.25">
      <c r="B13" s="51"/>
      <c r="C13" s="43" t="s">
        <v>77</v>
      </c>
      <c r="D13" s="36"/>
      <c r="E13" s="37">
        <v>38358.42</v>
      </c>
      <c r="F13" s="26">
        <f t="shared" si="0"/>
        <v>38358.42</v>
      </c>
      <c r="G13" s="9">
        <f>F13/$F$35</f>
        <v>3.9127816870030876E-2</v>
      </c>
    </row>
    <row r="14" spans="2:7" ht="14.25" thickTop="1" thickBot="1" x14ac:dyDescent="0.25">
      <c r="B14" s="51"/>
      <c r="C14" s="43" t="s">
        <v>39</v>
      </c>
      <c r="D14" s="36"/>
      <c r="E14" s="37">
        <v>10505</v>
      </c>
      <c r="F14" s="26">
        <f t="shared" si="0"/>
        <v>10505</v>
      </c>
      <c r="G14" s="9">
        <f>F14/$F$35</f>
        <v>1.0715710298278043E-2</v>
      </c>
    </row>
    <row r="15" spans="2:7" ht="14.25" thickTop="1" thickBot="1" x14ac:dyDescent="0.25">
      <c r="B15" s="51"/>
      <c r="C15" s="43" t="s">
        <v>98</v>
      </c>
      <c r="D15" s="36"/>
      <c r="E15" s="37">
        <v>768</v>
      </c>
      <c r="F15" s="26">
        <f t="shared" si="0"/>
        <v>768</v>
      </c>
      <c r="G15" s="9">
        <f>F15/$F$35</f>
        <v>7.8340461771323529E-4</v>
      </c>
    </row>
    <row r="16" spans="2:7" ht="14.25" thickTop="1" thickBot="1" x14ac:dyDescent="0.25">
      <c r="B16" s="51"/>
      <c r="C16" s="43" t="s">
        <v>41</v>
      </c>
      <c r="D16" s="36"/>
      <c r="E16" s="37">
        <v>110878.49</v>
      </c>
      <c r="F16" s="6">
        <f t="shared" si="0"/>
        <v>110878.49</v>
      </c>
      <c r="G16" s="9">
        <f>F16/$F$35</f>
        <v>0.11310250139462341</v>
      </c>
    </row>
    <row r="17" spans="2:7" ht="14.25" thickTop="1" thickBot="1" x14ac:dyDescent="0.25">
      <c r="B17" s="51"/>
      <c r="C17" s="43" t="s">
        <v>42</v>
      </c>
      <c r="D17" s="36"/>
      <c r="E17" s="37">
        <v>251.29</v>
      </c>
      <c r="F17" s="26">
        <f t="shared" si="0"/>
        <v>251.29</v>
      </c>
      <c r="G17" s="9">
        <f>F17/$F$35</f>
        <v>2.5633039893900898E-4</v>
      </c>
    </row>
    <row r="18" spans="2:7" ht="14.25" thickTop="1" thickBot="1" x14ac:dyDescent="0.25">
      <c r="B18" s="51"/>
      <c r="C18" s="43" t="s">
        <v>43</v>
      </c>
      <c r="D18" s="36"/>
      <c r="E18" s="37">
        <v>755.78</v>
      </c>
      <c r="F18" s="26">
        <f t="shared" si="0"/>
        <v>755.78</v>
      </c>
      <c r="G18" s="9">
        <f>F18/$F$35</f>
        <v>7.709395077803501E-4</v>
      </c>
    </row>
    <row r="19" spans="2:7" ht="14.25" thickTop="1" thickBot="1" x14ac:dyDescent="0.25">
      <c r="B19" s="51"/>
      <c r="C19" s="43" t="s">
        <v>45</v>
      </c>
      <c r="D19" s="36"/>
      <c r="E19" s="37">
        <v>90.3</v>
      </c>
      <c r="F19" s="26">
        <f t="shared" si="0"/>
        <v>90.3</v>
      </c>
      <c r="G19" s="9">
        <f>F19/$F$35</f>
        <v>9.2111246067063982E-5</v>
      </c>
    </row>
    <row r="20" spans="2:7" ht="14.25" thickTop="1" thickBot="1" x14ac:dyDescent="0.25">
      <c r="B20" s="51"/>
      <c r="C20" s="43" t="s">
        <v>47</v>
      </c>
      <c r="D20" s="36"/>
      <c r="E20" s="37">
        <v>37453.760000000002</v>
      </c>
      <c r="F20" s="26">
        <f t="shared" si="0"/>
        <v>37453.760000000002</v>
      </c>
      <c r="G20" s="9">
        <f>F20/$F$35</f>
        <v>3.8205011112920913E-2</v>
      </c>
    </row>
    <row r="21" spans="2:7" ht="14.25" thickTop="1" thickBot="1" x14ac:dyDescent="0.25">
      <c r="B21" s="51"/>
      <c r="C21" s="43" t="s">
        <v>34</v>
      </c>
      <c r="D21" s="36"/>
      <c r="E21" s="37">
        <v>2817.25</v>
      </c>
      <c r="F21" s="26">
        <f t="shared" si="0"/>
        <v>2817.25</v>
      </c>
      <c r="G21" s="9">
        <f>F21/$F$35</f>
        <v>2.8737586709018386E-3</v>
      </c>
    </row>
    <row r="22" spans="2:7" ht="14.25" thickTop="1" thickBot="1" x14ac:dyDescent="0.25">
      <c r="B22" s="51"/>
      <c r="C22" s="43" t="s">
        <v>32</v>
      </c>
      <c r="D22" s="36">
        <v>31898.15</v>
      </c>
      <c r="E22" s="37">
        <v>116390.12</v>
      </c>
      <c r="F22" s="6">
        <f t="shared" si="0"/>
        <v>148288.26999999999</v>
      </c>
      <c r="G22" s="9">
        <f>F22/$F$35</f>
        <v>0.15126265035248307</v>
      </c>
    </row>
    <row r="23" spans="2:7" ht="14.25" thickTop="1" thickBot="1" x14ac:dyDescent="0.25">
      <c r="B23" s="51"/>
      <c r="C23" s="43" t="s">
        <v>53</v>
      </c>
      <c r="D23" s="36"/>
      <c r="E23" s="37">
        <v>310</v>
      </c>
      <c r="F23" s="26">
        <f t="shared" si="0"/>
        <v>310</v>
      </c>
      <c r="G23" s="9">
        <f>F23/$F$35</f>
        <v>3.162180097540403E-4</v>
      </c>
    </row>
    <row r="24" spans="2:7" ht="14.25" thickTop="1" thickBot="1" x14ac:dyDescent="0.25">
      <c r="B24" s="51"/>
      <c r="C24" s="43" t="s">
        <v>55</v>
      </c>
      <c r="D24" s="36">
        <v>0</v>
      </c>
      <c r="E24" s="37"/>
      <c r="F24" s="26">
        <f t="shared" si="0"/>
        <v>0</v>
      </c>
      <c r="G24" s="9">
        <f>F24/$F$35</f>
        <v>0</v>
      </c>
    </row>
    <row r="25" spans="2:7" ht="14.25" thickTop="1" thickBot="1" x14ac:dyDescent="0.25">
      <c r="B25" s="51"/>
      <c r="C25" s="43" t="s">
        <v>58</v>
      </c>
      <c r="D25" s="36"/>
      <c r="E25" s="37">
        <v>30.55</v>
      </c>
      <c r="F25" s="26">
        <f t="shared" si="0"/>
        <v>30.55</v>
      </c>
      <c r="G25" s="9">
        <f>F25/$F$35</f>
        <v>3.1162774832212677E-5</v>
      </c>
    </row>
    <row r="26" spans="2:7" ht="14.25" thickTop="1" thickBot="1" x14ac:dyDescent="0.25">
      <c r="B26" s="51"/>
      <c r="C26" s="43" t="s">
        <v>49</v>
      </c>
      <c r="D26" s="36"/>
      <c r="E26" s="37">
        <v>5109.84</v>
      </c>
      <c r="F26" s="26">
        <f t="shared" si="0"/>
        <v>5109.84</v>
      </c>
      <c r="G26" s="9">
        <f>F26/$F$35</f>
        <v>5.2123336611664042E-3</v>
      </c>
    </row>
    <row r="27" spans="2:7" ht="14.25" thickTop="1" thickBot="1" x14ac:dyDescent="0.25">
      <c r="B27" s="51"/>
      <c r="C27" s="43" t="s">
        <v>56</v>
      </c>
      <c r="D27" s="36">
        <v>270.38</v>
      </c>
      <c r="E27" s="37"/>
      <c r="F27" s="26">
        <f t="shared" si="0"/>
        <v>270.38</v>
      </c>
      <c r="G27" s="9">
        <f>F27/$F$35</f>
        <v>2.7580330799128198E-4</v>
      </c>
    </row>
    <row r="28" spans="2:7" ht="14.25" thickTop="1" thickBot="1" x14ac:dyDescent="0.25">
      <c r="B28" s="51" t="s">
        <v>64</v>
      </c>
      <c r="C28" s="43" t="s">
        <v>17</v>
      </c>
      <c r="D28" s="36"/>
      <c r="E28" s="37">
        <v>1818.6</v>
      </c>
      <c r="F28" s="26">
        <f t="shared" si="0"/>
        <v>1818.6</v>
      </c>
      <c r="G28" s="9">
        <f>F28/$F$35</f>
        <v>1.8550776533506374E-3</v>
      </c>
    </row>
    <row r="29" spans="2:7" ht="14.25" thickTop="1" thickBot="1" x14ac:dyDescent="0.25">
      <c r="B29" s="51"/>
      <c r="C29" s="43" t="s">
        <v>19</v>
      </c>
      <c r="D29" s="36"/>
      <c r="E29" s="37">
        <v>17308.400000000001</v>
      </c>
      <c r="F29" s="26">
        <f t="shared" si="0"/>
        <v>17308.400000000001</v>
      </c>
      <c r="G29" s="9">
        <f>F29/$F$35</f>
        <v>1.7655573548473649E-2</v>
      </c>
    </row>
    <row r="30" spans="2:7" ht="14.25" thickTop="1" thickBot="1" x14ac:dyDescent="0.25">
      <c r="B30" s="51"/>
      <c r="C30" s="43" t="s">
        <v>23</v>
      </c>
      <c r="D30" s="36"/>
      <c r="E30" s="37">
        <v>22.4</v>
      </c>
      <c r="F30" s="26">
        <f t="shared" si="0"/>
        <v>22.4</v>
      </c>
      <c r="G30" s="9">
        <f>F30/$F$35</f>
        <v>2.2849301349969359E-5</v>
      </c>
    </row>
    <row r="31" spans="2:7" ht="14.25" thickTop="1" thickBot="1" x14ac:dyDescent="0.25">
      <c r="B31" s="51"/>
      <c r="C31" s="43" t="s">
        <v>34</v>
      </c>
      <c r="D31" s="36"/>
      <c r="E31" s="37">
        <v>19637.419999999998</v>
      </c>
      <c r="F31" s="26">
        <f t="shared" si="0"/>
        <v>19637.419999999998</v>
      </c>
      <c r="G31" s="9">
        <f>F31/$F$35</f>
        <v>2.0031309255174792E-2</v>
      </c>
    </row>
    <row r="32" spans="2:7" ht="14.25" thickTop="1" thickBot="1" x14ac:dyDescent="0.25">
      <c r="B32" s="51"/>
      <c r="C32" s="43" t="s">
        <v>38</v>
      </c>
      <c r="D32" s="36"/>
      <c r="E32" s="37">
        <v>83117.009999999995</v>
      </c>
      <c r="F32" s="6">
        <f t="shared" si="0"/>
        <v>83117.009999999995</v>
      </c>
      <c r="G32" s="9">
        <f>F32/$F$35</f>
        <v>8.4784178964215029E-2</v>
      </c>
    </row>
    <row r="33" spans="2:7" ht="14.25" thickTop="1" thickBot="1" x14ac:dyDescent="0.25">
      <c r="B33" s="51"/>
      <c r="C33" s="43" t="s">
        <v>65</v>
      </c>
      <c r="D33" s="36"/>
      <c r="E33" s="37">
        <v>5952.44</v>
      </c>
      <c r="F33" s="26">
        <f t="shared" si="0"/>
        <v>5952.44</v>
      </c>
      <c r="G33" s="9">
        <f>F33/$F$35</f>
        <v>6.071834612839804E-3</v>
      </c>
    </row>
    <row r="34" spans="2:7" ht="14.25" thickTop="1" thickBot="1" x14ac:dyDescent="0.25">
      <c r="B34" s="51"/>
      <c r="C34" s="43" t="s">
        <v>32</v>
      </c>
      <c r="D34" s="36"/>
      <c r="E34" s="37">
        <v>123781.75999999999</v>
      </c>
      <c r="F34" s="6">
        <f t="shared" si="0"/>
        <v>123781.75999999999</v>
      </c>
      <c r="G34" s="9">
        <f>F34/$F$35</f>
        <v>0.12626458642274926</v>
      </c>
    </row>
    <row r="35" spans="2:7" ht="13.5" thickTop="1" x14ac:dyDescent="0.2">
      <c r="B35" s="32"/>
      <c r="C35" s="10"/>
      <c r="D35" s="39">
        <f>SUM(D4:D34)</f>
        <v>90575.950000000012</v>
      </c>
      <c r="E35" s="39">
        <f>SUM(E4:E34)</f>
        <v>889760.37</v>
      </c>
      <c r="F35" s="39">
        <f>SUM(F4:F34)</f>
        <v>980336.32000000018</v>
      </c>
      <c r="G35" s="41">
        <f>SUM(G4:G34)</f>
        <v>1</v>
      </c>
    </row>
  </sheetData>
  <mergeCells count="3">
    <mergeCell ref="B1:G1"/>
    <mergeCell ref="B4:B27"/>
    <mergeCell ref="B28:B34"/>
  </mergeCells>
  <conditionalFormatting sqref="G4:G34">
    <cfRule type="cellIs" dxfId="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7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B37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2" t="s">
        <v>174</v>
      </c>
      <c r="C1" s="52"/>
      <c r="D1" s="52"/>
      <c r="E1" s="52"/>
      <c r="F1" s="52"/>
      <c r="G1" s="52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3" t="s">
        <v>4</v>
      </c>
      <c r="D4" s="36">
        <v>10000</v>
      </c>
      <c r="E4" s="37"/>
      <c r="F4" s="26">
        <f>SUM(D4,E4)</f>
        <v>10000</v>
      </c>
      <c r="G4" s="9">
        <f>F4/$F$47</f>
        <v>1.3421531225722547E-2</v>
      </c>
    </row>
    <row r="5" spans="2:7" ht="14.25" thickTop="1" thickBot="1" x14ac:dyDescent="0.25">
      <c r="B5" s="51"/>
      <c r="C5" s="43" t="s">
        <v>7</v>
      </c>
      <c r="D5" s="36"/>
      <c r="E5" s="37">
        <v>142432.1</v>
      </c>
      <c r="F5" s="6">
        <f t="shared" ref="F5:F46" si="0">SUM(D5,E5)</f>
        <v>142432.1</v>
      </c>
      <c r="G5" s="9">
        <f>F5/$F$47</f>
        <v>0.19116568776952367</v>
      </c>
    </row>
    <row r="6" spans="2:7" ht="14.25" thickTop="1" thickBot="1" x14ac:dyDescent="0.25">
      <c r="B6" s="51"/>
      <c r="C6" s="43" t="s">
        <v>9</v>
      </c>
      <c r="D6" s="36"/>
      <c r="E6" s="37">
        <v>700</v>
      </c>
      <c r="F6" s="26">
        <f t="shared" si="0"/>
        <v>700</v>
      </c>
      <c r="G6" s="9">
        <f>F6/$F$47</f>
        <v>9.3950718580057828E-4</v>
      </c>
    </row>
    <row r="7" spans="2:7" ht="14.25" thickTop="1" thickBot="1" x14ac:dyDescent="0.25">
      <c r="B7" s="51"/>
      <c r="C7" s="43" t="s">
        <v>11</v>
      </c>
      <c r="D7" s="36"/>
      <c r="E7" s="37">
        <v>433.8</v>
      </c>
      <c r="F7" s="26">
        <f t="shared" si="0"/>
        <v>433.8</v>
      </c>
      <c r="G7" s="9">
        <f>F7/$F$47</f>
        <v>5.8222602457184416E-4</v>
      </c>
    </row>
    <row r="8" spans="2:7" ht="14.25" thickTop="1" thickBot="1" x14ac:dyDescent="0.25">
      <c r="B8" s="51"/>
      <c r="C8" s="43" t="s">
        <v>12</v>
      </c>
      <c r="D8" s="36"/>
      <c r="E8" s="37">
        <v>428</v>
      </c>
      <c r="F8" s="26">
        <f t="shared" si="0"/>
        <v>428</v>
      </c>
      <c r="G8" s="9">
        <f>F8/$F$47</f>
        <v>5.7444153646092502E-4</v>
      </c>
    </row>
    <row r="9" spans="2:7" ht="14.25" thickTop="1" thickBot="1" x14ac:dyDescent="0.25">
      <c r="B9" s="51"/>
      <c r="C9" s="43" t="s">
        <v>14</v>
      </c>
      <c r="D9" s="36"/>
      <c r="E9" s="37">
        <v>668</v>
      </c>
      <c r="F9" s="26">
        <f t="shared" si="0"/>
        <v>668</v>
      </c>
      <c r="G9" s="9">
        <f>F9/$F$47</f>
        <v>8.9655828587826615E-4</v>
      </c>
    </row>
    <row r="10" spans="2:7" ht="14.25" thickTop="1" thickBot="1" x14ac:dyDescent="0.25">
      <c r="B10" s="51"/>
      <c r="C10" s="43" t="s">
        <v>15</v>
      </c>
      <c r="D10" s="36"/>
      <c r="E10" s="37">
        <v>38467.300000000003</v>
      </c>
      <c r="F10" s="6">
        <f t="shared" si="0"/>
        <v>38467.300000000003</v>
      </c>
      <c r="G10" s="9">
        <f>F10/$F$47</f>
        <v>5.16290068119237E-2</v>
      </c>
    </row>
    <row r="11" spans="2:7" ht="14.25" thickTop="1" thickBot="1" x14ac:dyDescent="0.25">
      <c r="B11" s="51"/>
      <c r="C11" s="43" t="s">
        <v>16</v>
      </c>
      <c r="D11" s="36"/>
      <c r="E11" s="37">
        <v>5047.76</v>
      </c>
      <c r="F11" s="26">
        <f t="shared" si="0"/>
        <v>5047.76</v>
      </c>
      <c r="G11" s="9">
        <f>F11/$F$47</f>
        <v>6.7748668459953251E-3</v>
      </c>
    </row>
    <row r="12" spans="2:7" ht="14.25" thickTop="1" thickBot="1" x14ac:dyDescent="0.25">
      <c r="B12" s="51"/>
      <c r="C12" s="43" t="s">
        <v>17</v>
      </c>
      <c r="D12" s="36"/>
      <c r="E12" s="37">
        <v>6531.65</v>
      </c>
      <c r="F12" s="26">
        <f t="shared" si="0"/>
        <v>6531.65</v>
      </c>
      <c r="G12" s="9">
        <f>F12/$F$47</f>
        <v>8.7664744430490677E-3</v>
      </c>
    </row>
    <row r="13" spans="2:7" ht="14.25" thickTop="1" thickBot="1" x14ac:dyDescent="0.25">
      <c r="B13" s="51"/>
      <c r="C13" s="43" t="s">
        <v>19</v>
      </c>
      <c r="D13" s="36"/>
      <c r="E13" s="37">
        <v>12156.7</v>
      </c>
      <c r="F13" s="26">
        <f t="shared" si="0"/>
        <v>12156.7</v>
      </c>
      <c r="G13" s="9">
        <f>F13/$F$47</f>
        <v>1.6316152865174131E-2</v>
      </c>
    </row>
    <row r="14" spans="2:7" ht="14.25" thickTop="1" thickBot="1" x14ac:dyDescent="0.25">
      <c r="B14" s="51"/>
      <c r="C14" s="43" t="s">
        <v>23</v>
      </c>
      <c r="D14" s="36"/>
      <c r="E14" s="37">
        <v>1062.0999999999999</v>
      </c>
      <c r="F14" s="26">
        <f t="shared" si="0"/>
        <v>1062.0999999999999</v>
      </c>
      <c r="G14" s="9">
        <f>F14/$F$47</f>
        <v>1.4255008314839916E-3</v>
      </c>
    </row>
    <row r="15" spans="2:7" ht="14.25" thickTop="1" thickBot="1" x14ac:dyDescent="0.25">
      <c r="B15" s="51"/>
      <c r="C15" s="43" t="s">
        <v>76</v>
      </c>
      <c r="D15" s="36"/>
      <c r="E15" s="37">
        <v>3360</v>
      </c>
      <c r="F15" s="26">
        <f t="shared" si="0"/>
        <v>3360</v>
      </c>
      <c r="G15" s="9">
        <f>F15/$F$47</f>
        <v>4.5096344918427759E-3</v>
      </c>
    </row>
    <row r="16" spans="2:7" ht="14.25" thickTop="1" thickBot="1" x14ac:dyDescent="0.25">
      <c r="B16" s="51"/>
      <c r="C16" s="43" t="s">
        <v>25</v>
      </c>
      <c r="D16" s="36"/>
      <c r="E16" s="37">
        <v>162.5</v>
      </c>
      <c r="F16" s="26">
        <f t="shared" si="0"/>
        <v>162.5</v>
      </c>
      <c r="G16" s="9">
        <f>F16/$F$47</f>
        <v>2.1809988241799141E-4</v>
      </c>
    </row>
    <row r="17" spans="2:7" ht="14.25" thickTop="1" thickBot="1" x14ac:dyDescent="0.25">
      <c r="B17" s="51"/>
      <c r="C17" s="43" t="s">
        <v>26</v>
      </c>
      <c r="D17" s="36"/>
      <c r="E17" s="37">
        <v>3390</v>
      </c>
      <c r="F17" s="26">
        <f t="shared" si="0"/>
        <v>3390</v>
      </c>
      <c r="G17" s="9">
        <f>F17/$F$47</f>
        <v>4.549899085519944E-3</v>
      </c>
    </row>
    <row r="18" spans="2:7" ht="14.25" thickTop="1" thickBot="1" x14ac:dyDescent="0.25">
      <c r="B18" s="51"/>
      <c r="C18" s="43" t="s">
        <v>27</v>
      </c>
      <c r="D18" s="36"/>
      <c r="E18" s="37">
        <v>2192.4</v>
      </c>
      <c r="F18" s="26">
        <f t="shared" si="0"/>
        <v>2192.4</v>
      </c>
      <c r="G18" s="9">
        <f>F18/$F$47</f>
        <v>2.9425365059274114E-3</v>
      </c>
    </row>
    <row r="19" spans="2:7" ht="14.25" thickTop="1" thickBot="1" x14ac:dyDescent="0.25">
      <c r="B19" s="51"/>
      <c r="C19" s="43" t="s">
        <v>28</v>
      </c>
      <c r="D19" s="36"/>
      <c r="E19" s="37">
        <v>312.7</v>
      </c>
      <c r="F19" s="26">
        <f t="shared" si="0"/>
        <v>312.7</v>
      </c>
      <c r="G19" s="9">
        <f>F19/$F$47</f>
        <v>4.1969128142834404E-4</v>
      </c>
    </row>
    <row r="20" spans="2:7" ht="14.25" thickTop="1" thickBot="1" x14ac:dyDescent="0.25">
      <c r="B20" s="51"/>
      <c r="C20" s="43" t="s">
        <v>33</v>
      </c>
      <c r="D20" s="36"/>
      <c r="E20" s="37">
        <v>37074.230000000003</v>
      </c>
      <c r="F20" s="26">
        <f t="shared" si="0"/>
        <v>37074.230000000003</v>
      </c>
      <c r="G20" s="9">
        <f>F20/$F$47</f>
        <v>4.975929356146197E-2</v>
      </c>
    </row>
    <row r="21" spans="2:7" ht="14.25" thickTop="1" thickBot="1" x14ac:dyDescent="0.25">
      <c r="B21" s="51"/>
      <c r="C21" s="43" t="s">
        <v>34</v>
      </c>
      <c r="D21" s="36"/>
      <c r="E21" s="37">
        <v>36546.550000000003</v>
      </c>
      <c r="F21" s="26">
        <f t="shared" si="0"/>
        <v>36546.550000000003</v>
      </c>
      <c r="G21" s="9">
        <f>F21/$F$47</f>
        <v>4.9051066201743043E-2</v>
      </c>
    </row>
    <row r="22" spans="2:7" ht="14.25" thickTop="1" thickBot="1" x14ac:dyDescent="0.25">
      <c r="B22" s="51"/>
      <c r="C22" s="43" t="s">
        <v>35</v>
      </c>
      <c r="D22" s="36">
        <v>38445.269999999997</v>
      </c>
      <c r="E22" s="37">
        <v>38445.269999999997</v>
      </c>
      <c r="F22" s="6">
        <f t="shared" si="0"/>
        <v>76890.539999999994</v>
      </c>
      <c r="G22" s="9">
        <f>F22/$F$47</f>
        <v>0.10319887835726685</v>
      </c>
    </row>
    <row r="23" spans="2:7" ht="14.25" thickTop="1" thickBot="1" x14ac:dyDescent="0.25">
      <c r="B23" s="51"/>
      <c r="C23" s="43" t="s">
        <v>36</v>
      </c>
      <c r="D23" s="36">
        <v>11858.4</v>
      </c>
      <c r="E23" s="37">
        <v>30690.51</v>
      </c>
      <c r="F23" s="6">
        <f t="shared" si="0"/>
        <v>42548.909999999996</v>
      </c>
      <c r="G23" s="9">
        <f>F23/$F$47</f>
        <v>5.7107152418545831E-2</v>
      </c>
    </row>
    <row r="24" spans="2:7" ht="14.25" thickTop="1" thickBot="1" x14ac:dyDescent="0.25">
      <c r="B24" s="51"/>
      <c r="C24" s="43" t="s">
        <v>38</v>
      </c>
      <c r="D24" s="36">
        <v>1390</v>
      </c>
      <c r="E24" s="37">
        <v>31124.3</v>
      </c>
      <c r="F24" s="26">
        <f t="shared" si="0"/>
        <v>32514.3</v>
      </c>
      <c r="G24" s="9">
        <f>F24/$F$47</f>
        <v>4.3639169273251059E-2</v>
      </c>
    </row>
    <row r="25" spans="2:7" ht="14.25" thickTop="1" thickBot="1" x14ac:dyDescent="0.25">
      <c r="B25" s="51"/>
      <c r="C25" s="43" t="s">
        <v>39</v>
      </c>
      <c r="D25" s="36">
        <v>419.85</v>
      </c>
      <c r="E25" s="37">
        <v>9874.41</v>
      </c>
      <c r="F25" s="26">
        <f t="shared" si="0"/>
        <v>10294.26</v>
      </c>
      <c r="G25" s="9">
        <f>F25/$F$47</f>
        <v>1.381647320357066E-2</v>
      </c>
    </row>
    <row r="26" spans="2:7" ht="14.25" thickTop="1" thickBot="1" x14ac:dyDescent="0.25">
      <c r="B26" s="51"/>
      <c r="C26" s="43" t="s">
        <v>41</v>
      </c>
      <c r="D26" s="36"/>
      <c r="E26" s="37">
        <v>28842.66</v>
      </c>
      <c r="F26" s="26">
        <f t="shared" si="0"/>
        <v>28842.66</v>
      </c>
      <c r="G26" s="9">
        <f>F26/$F$47</f>
        <v>3.8711266182289872E-2</v>
      </c>
    </row>
    <row r="27" spans="2:7" ht="14.25" thickTop="1" thickBot="1" x14ac:dyDescent="0.25">
      <c r="B27" s="51"/>
      <c r="C27" s="43" t="s">
        <v>42</v>
      </c>
      <c r="D27" s="36"/>
      <c r="E27" s="37">
        <v>322.24</v>
      </c>
      <c r="F27" s="26">
        <f t="shared" si="0"/>
        <v>322.24</v>
      </c>
      <c r="G27" s="9">
        <f>F27/$F$47</f>
        <v>4.3249542221768337E-4</v>
      </c>
    </row>
    <row r="28" spans="2:7" ht="14.25" thickTop="1" thickBot="1" x14ac:dyDescent="0.25">
      <c r="B28" s="51"/>
      <c r="C28" s="43" t="s">
        <v>43</v>
      </c>
      <c r="D28" s="36"/>
      <c r="E28" s="37">
        <v>195.94</v>
      </c>
      <c r="F28" s="26">
        <f t="shared" si="0"/>
        <v>195.94</v>
      </c>
      <c r="G28" s="9">
        <f>F28/$F$47</f>
        <v>2.6298148283680761E-4</v>
      </c>
    </row>
    <row r="29" spans="2:7" ht="14.25" thickTop="1" thickBot="1" x14ac:dyDescent="0.25">
      <c r="B29" s="51"/>
      <c r="C29" s="43" t="s">
        <v>45</v>
      </c>
      <c r="D29" s="36"/>
      <c r="E29" s="37">
        <v>1488</v>
      </c>
      <c r="F29" s="26">
        <f t="shared" si="0"/>
        <v>1488</v>
      </c>
      <c r="G29" s="9">
        <f>F29/$F$47</f>
        <v>1.9971238463875151E-3</v>
      </c>
    </row>
    <row r="30" spans="2:7" ht="14.25" thickTop="1" thickBot="1" x14ac:dyDescent="0.25">
      <c r="B30" s="51"/>
      <c r="C30" s="43" t="s">
        <v>101</v>
      </c>
      <c r="D30" s="36"/>
      <c r="E30" s="37">
        <v>1896</v>
      </c>
      <c r="F30" s="26">
        <f t="shared" si="0"/>
        <v>1896</v>
      </c>
      <c r="G30" s="9">
        <f>F30/$F$47</f>
        <v>2.5447223203969951E-3</v>
      </c>
    </row>
    <row r="31" spans="2:7" ht="14.25" thickTop="1" thickBot="1" x14ac:dyDescent="0.25">
      <c r="B31" s="51"/>
      <c r="C31" s="43" t="s">
        <v>48</v>
      </c>
      <c r="D31" s="36">
        <v>5046.58</v>
      </c>
      <c r="E31" s="37">
        <v>2523.29</v>
      </c>
      <c r="F31" s="26">
        <f t="shared" si="0"/>
        <v>7569.87</v>
      </c>
      <c r="G31" s="9">
        <f>F31/$F$47</f>
        <v>1.0159924657966035E-2</v>
      </c>
    </row>
    <row r="32" spans="2:7" ht="14.25" thickTop="1" thickBot="1" x14ac:dyDescent="0.25">
      <c r="B32" s="51"/>
      <c r="C32" s="43" t="s">
        <v>50</v>
      </c>
      <c r="D32" s="36"/>
      <c r="E32" s="37">
        <v>967.5</v>
      </c>
      <c r="F32" s="26">
        <f t="shared" si="0"/>
        <v>967.5</v>
      </c>
      <c r="G32" s="9">
        <f>F32/$F$47</f>
        <v>1.2985331460886565E-3</v>
      </c>
    </row>
    <row r="33" spans="2:7" ht="14.25" thickTop="1" thickBot="1" x14ac:dyDescent="0.25">
      <c r="B33" s="51"/>
      <c r="C33" s="43" t="s">
        <v>78</v>
      </c>
      <c r="D33" s="36">
        <v>94</v>
      </c>
      <c r="E33" s="37">
        <v>1921</v>
      </c>
      <c r="F33" s="26">
        <f t="shared" si="0"/>
        <v>2015</v>
      </c>
      <c r="G33" s="9">
        <f>F33/$F$47</f>
        <v>2.7044385419830934E-3</v>
      </c>
    </row>
    <row r="34" spans="2:7" ht="14.25" thickTop="1" thickBot="1" x14ac:dyDescent="0.25">
      <c r="B34" s="51"/>
      <c r="C34" s="43" t="s">
        <v>53</v>
      </c>
      <c r="D34" s="36">
        <v>4244.18</v>
      </c>
      <c r="E34" s="37">
        <v>23031.58</v>
      </c>
      <c r="F34" s="26">
        <f t="shared" si="0"/>
        <v>27275.760000000002</v>
      </c>
      <c r="G34" s="9">
        <f>F34/$F$47</f>
        <v>3.660824645453141E-2</v>
      </c>
    </row>
    <row r="35" spans="2:7" ht="14.25" thickTop="1" thickBot="1" x14ac:dyDescent="0.25">
      <c r="B35" s="51"/>
      <c r="C35" s="43" t="s">
        <v>58</v>
      </c>
      <c r="D35" s="36"/>
      <c r="E35" s="37">
        <v>434.11</v>
      </c>
      <c r="F35" s="26">
        <f t="shared" si="0"/>
        <v>434.11</v>
      </c>
      <c r="G35" s="9">
        <f>F35/$F$47</f>
        <v>5.8264209203984154E-4</v>
      </c>
    </row>
    <row r="36" spans="2:7" ht="14.25" thickTop="1" thickBot="1" x14ac:dyDescent="0.25">
      <c r="B36" s="51"/>
      <c r="C36" s="43" t="s">
        <v>59</v>
      </c>
      <c r="D36" s="36">
        <v>1011.3</v>
      </c>
      <c r="E36" s="37"/>
      <c r="F36" s="26">
        <f t="shared" si="0"/>
        <v>1011.3</v>
      </c>
      <c r="G36" s="9">
        <f>F36/$F$47</f>
        <v>1.3573194528573211E-3</v>
      </c>
    </row>
    <row r="37" spans="2:7" ht="14.25" thickTop="1" thickBot="1" x14ac:dyDescent="0.25">
      <c r="B37" s="51"/>
      <c r="C37" s="43" t="s">
        <v>56</v>
      </c>
      <c r="D37" s="36">
        <v>343.62</v>
      </c>
      <c r="E37" s="37">
        <v>1697.18</v>
      </c>
      <c r="F37" s="26">
        <f t="shared" si="0"/>
        <v>2040.8000000000002</v>
      </c>
      <c r="G37" s="9">
        <f>F37/$F$47</f>
        <v>2.7390660925454579E-3</v>
      </c>
    </row>
    <row r="38" spans="2:7" ht="14.25" thickTop="1" thickBot="1" x14ac:dyDescent="0.25">
      <c r="B38" s="51" t="s">
        <v>64</v>
      </c>
      <c r="C38" s="43" t="s">
        <v>3</v>
      </c>
      <c r="D38" s="36">
        <v>180</v>
      </c>
      <c r="E38" s="37"/>
      <c r="F38" s="26">
        <f t="shared" si="0"/>
        <v>180</v>
      </c>
      <c r="G38" s="9">
        <f>F38/$F$47</f>
        <v>2.4158756206300587E-4</v>
      </c>
    </row>
    <row r="39" spans="2:7" ht="14.25" thickTop="1" thickBot="1" x14ac:dyDescent="0.25">
      <c r="B39" s="51"/>
      <c r="C39" s="43" t="s">
        <v>8</v>
      </c>
      <c r="D39" s="36"/>
      <c r="E39" s="37">
        <v>1377.5</v>
      </c>
      <c r="F39" s="26">
        <f t="shared" si="0"/>
        <v>1377.5</v>
      </c>
      <c r="G39" s="9">
        <f>F39/$F$47</f>
        <v>1.8488159263432809E-3</v>
      </c>
    </row>
    <row r="40" spans="2:7" ht="14.25" thickTop="1" thickBot="1" x14ac:dyDescent="0.25">
      <c r="B40" s="51"/>
      <c r="C40" s="43" t="s">
        <v>177</v>
      </c>
      <c r="D40" s="36"/>
      <c r="E40" s="37">
        <v>6400</v>
      </c>
      <c r="F40" s="26">
        <f t="shared" si="0"/>
        <v>6400</v>
      </c>
      <c r="G40" s="9">
        <f>F40/$F$47</f>
        <v>8.5897799844624305E-3</v>
      </c>
    </row>
    <row r="41" spans="2:7" ht="14.25" customHeight="1" thickTop="1" thickBot="1" x14ac:dyDescent="0.25">
      <c r="B41" s="51"/>
      <c r="C41" s="43" t="s">
        <v>33</v>
      </c>
      <c r="D41" s="36"/>
      <c r="E41" s="37">
        <v>40250.400000000001</v>
      </c>
      <c r="F41" s="6">
        <f t="shared" si="0"/>
        <v>40250.400000000001</v>
      </c>
      <c r="G41" s="9">
        <f>F41/$F$47</f>
        <v>5.4022200044782288E-2</v>
      </c>
    </row>
    <row r="42" spans="2:7" ht="14.25" thickTop="1" thickBot="1" x14ac:dyDescent="0.25">
      <c r="B42" s="51"/>
      <c r="C42" s="43" t="s">
        <v>34</v>
      </c>
      <c r="D42" s="36"/>
      <c r="E42" s="37">
        <v>29002.7</v>
      </c>
      <c r="F42" s="26">
        <f t="shared" si="0"/>
        <v>29002.7</v>
      </c>
      <c r="G42" s="9">
        <f>F42/$F$47</f>
        <v>3.8926064368026335E-2</v>
      </c>
    </row>
    <row r="43" spans="2:7" ht="14.25" thickTop="1" thickBot="1" x14ac:dyDescent="0.25">
      <c r="B43" s="51"/>
      <c r="C43" s="43" t="s">
        <v>35</v>
      </c>
      <c r="D43" s="36"/>
      <c r="E43" s="37">
        <v>38445.269999999997</v>
      </c>
      <c r="F43" s="6">
        <f t="shared" si="0"/>
        <v>38445.269999999997</v>
      </c>
      <c r="G43" s="9">
        <f>F43/$F$47</f>
        <v>5.1599439178633424E-2</v>
      </c>
    </row>
    <row r="44" spans="2:7" ht="14.25" thickTop="1" thickBot="1" x14ac:dyDescent="0.25">
      <c r="B44" s="51"/>
      <c r="C44" s="43" t="s">
        <v>36</v>
      </c>
      <c r="D44" s="36"/>
      <c r="E44" s="37">
        <v>25984.48</v>
      </c>
      <c r="F44" s="26">
        <f t="shared" si="0"/>
        <v>25984.48</v>
      </c>
      <c r="G44" s="9">
        <f>F44/$F$47</f>
        <v>3.4875150970416303E-2</v>
      </c>
    </row>
    <row r="45" spans="2:7" ht="14.25" thickTop="1" thickBot="1" x14ac:dyDescent="0.25">
      <c r="B45" s="51"/>
      <c r="C45" s="43" t="s">
        <v>38</v>
      </c>
      <c r="D45" s="36"/>
      <c r="E45" s="37">
        <v>27089.55</v>
      </c>
      <c r="F45" s="26">
        <f t="shared" si="0"/>
        <v>27089.55</v>
      </c>
      <c r="G45" s="9">
        <f>F45/$F$47</f>
        <v>3.6358324121577225E-2</v>
      </c>
    </row>
    <row r="46" spans="2:7" ht="14.25" thickTop="1" thickBot="1" x14ac:dyDescent="0.25">
      <c r="B46" s="51"/>
      <c r="C46" s="43" t="s">
        <v>41</v>
      </c>
      <c r="D46" s="36"/>
      <c r="E46" s="37">
        <v>39068.589999999997</v>
      </c>
      <c r="F46" s="6">
        <f t="shared" si="0"/>
        <v>39068.589999999997</v>
      </c>
      <c r="G46" s="9">
        <f>F46/$F$47</f>
        <v>5.2436030062995159E-2</v>
      </c>
    </row>
    <row r="47" spans="2:7" ht="13.5" thickTop="1" x14ac:dyDescent="0.2">
      <c r="B47" s="32"/>
      <c r="C47" s="10"/>
      <c r="D47" s="39">
        <f>SUM(D4:D46)</f>
        <v>73033.2</v>
      </c>
      <c r="E47" s="39">
        <f>SUM(E4:E46)</f>
        <v>672038.27</v>
      </c>
      <c r="F47" s="39">
        <f>SUM(F4:F46)</f>
        <v>745071.47</v>
      </c>
      <c r="G47" s="41">
        <f>SUM(G4:G46)</f>
        <v>1.0000000000000002</v>
      </c>
    </row>
  </sheetData>
  <mergeCells count="3">
    <mergeCell ref="B1:G1"/>
    <mergeCell ref="B4:B37"/>
    <mergeCell ref="B38:B46"/>
  </mergeCells>
  <conditionalFormatting sqref="G4:G46">
    <cfRule type="cellIs" dxfId="8" priority="1" operator="greaterThan">
      <formula>0.0499</formula>
    </cfRule>
    <cfRule type="cellIs" dxfId="7" priority="2" operator="greaterThan">
      <formula>4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B32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2" t="s">
        <v>174</v>
      </c>
      <c r="C1" s="52"/>
      <c r="D1" s="52"/>
      <c r="E1" s="52"/>
      <c r="F1" s="52"/>
      <c r="G1" s="52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3" t="s">
        <v>3</v>
      </c>
      <c r="D4" s="36"/>
      <c r="E4" s="37">
        <v>1200</v>
      </c>
      <c r="F4" s="26">
        <f>SUM(D4,E4)</f>
        <v>1200</v>
      </c>
      <c r="G4" s="9">
        <f>F4/$F$35</f>
        <v>2.1491497381574457E-3</v>
      </c>
    </row>
    <row r="5" spans="2:7" ht="14.25" thickTop="1" thickBot="1" x14ac:dyDescent="0.25">
      <c r="B5" s="51"/>
      <c r="C5" s="43" t="s">
        <v>10</v>
      </c>
      <c r="D5" s="36"/>
      <c r="E5" s="37">
        <v>1356</v>
      </c>
      <c r="F5" s="26">
        <f t="shared" ref="F5:F34" si="0">SUM(D5,E5)</f>
        <v>1356</v>
      </c>
      <c r="G5" s="9">
        <f>F5/$F$35</f>
        <v>2.4285392041179139E-3</v>
      </c>
    </row>
    <row r="6" spans="2:7" ht="14.25" thickTop="1" thickBot="1" x14ac:dyDescent="0.25">
      <c r="B6" s="51"/>
      <c r="C6" s="43" t="s">
        <v>11</v>
      </c>
      <c r="D6" s="36"/>
      <c r="E6" s="37">
        <v>331.3</v>
      </c>
      <c r="F6" s="26">
        <f t="shared" si="0"/>
        <v>331.3</v>
      </c>
      <c r="G6" s="9">
        <f>F6/$F$35</f>
        <v>5.9334442354296816E-4</v>
      </c>
    </row>
    <row r="7" spans="2:7" ht="14.25" thickTop="1" thickBot="1" x14ac:dyDescent="0.25">
      <c r="B7" s="51"/>
      <c r="C7" s="43" t="s">
        <v>99</v>
      </c>
      <c r="D7" s="36"/>
      <c r="E7" s="37">
        <v>1560</v>
      </c>
      <c r="F7" s="26">
        <f t="shared" si="0"/>
        <v>1560</v>
      </c>
      <c r="G7" s="9">
        <f>F7/$F$35</f>
        <v>2.7938946596046794E-3</v>
      </c>
    </row>
    <row r="8" spans="2:7" ht="14.25" thickTop="1" thickBot="1" x14ac:dyDescent="0.25">
      <c r="B8" s="51"/>
      <c r="C8" s="43" t="s">
        <v>16</v>
      </c>
      <c r="D8" s="36"/>
      <c r="E8" s="37">
        <v>895.12</v>
      </c>
      <c r="F8" s="26">
        <f t="shared" si="0"/>
        <v>895.12</v>
      </c>
      <c r="G8" s="9">
        <f>F8/$F$35</f>
        <v>1.603122428016244E-3</v>
      </c>
    </row>
    <row r="9" spans="2:7" ht="14.25" thickTop="1" thickBot="1" x14ac:dyDescent="0.25">
      <c r="B9" s="51"/>
      <c r="C9" s="43" t="s">
        <v>17</v>
      </c>
      <c r="D9" s="36"/>
      <c r="E9" s="37">
        <v>1369.4</v>
      </c>
      <c r="F9" s="26">
        <f t="shared" si="0"/>
        <v>1369.4</v>
      </c>
      <c r="G9" s="9">
        <f>F9/$F$35</f>
        <v>2.4525380428606722E-3</v>
      </c>
    </row>
    <row r="10" spans="2:7" ht="14.25" thickTop="1" thickBot="1" x14ac:dyDescent="0.25">
      <c r="B10" s="51"/>
      <c r="C10" s="43" t="s">
        <v>19</v>
      </c>
      <c r="D10" s="36"/>
      <c r="E10" s="37">
        <v>10106.06</v>
      </c>
      <c r="F10" s="26">
        <f t="shared" si="0"/>
        <v>10106.06</v>
      </c>
      <c r="G10" s="9">
        <f>F10/$F$35</f>
        <v>1.8099530169002863E-2</v>
      </c>
    </row>
    <row r="11" spans="2:7" ht="14.25" thickTop="1" thickBot="1" x14ac:dyDescent="0.25">
      <c r="B11" s="51"/>
      <c r="C11" s="43" t="s">
        <v>103</v>
      </c>
      <c r="D11" s="36"/>
      <c r="E11" s="37">
        <v>2436</v>
      </c>
      <c r="F11" s="26">
        <f t="shared" si="0"/>
        <v>2436</v>
      </c>
      <c r="G11" s="9">
        <f>F11/$F$35</f>
        <v>4.3627739684596149E-3</v>
      </c>
    </row>
    <row r="12" spans="2:7" ht="14.25" thickTop="1" thickBot="1" x14ac:dyDescent="0.25">
      <c r="B12" s="51"/>
      <c r="C12" s="43" t="s">
        <v>21</v>
      </c>
      <c r="D12" s="36"/>
      <c r="E12" s="37">
        <v>2399.94</v>
      </c>
      <c r="F12" s="26">
        <f t="shared" si="0"/>
        <v>2399.94</v>
      </c>
      <c r="G12" s="9">
        <f>F12/$F$35</f>
        <v>4.2981920188279836E-3</v>
      </c>
    </row>
    <row r="13" spans="2:7" ht="14.25" thickTop="1" thickBot="1" x14ac:dyDescent="0.25">
      <c r="B13" s="51"/>
      <c r="C13" s="43" t="s">
        <v>23</v>
      </c>
      <c r="D13" s="36"/>
      <c r="E13" s="37">
        <v>205</v>
      </c>
      <c r="F13" s="26">
        <f t="shared" si="0"/>
        <v>205</v>
      </c>
      <c r="G13" s="9">
        <f>F13/$F$35</f>
        <v>3.6714641360189698E-4</v>
      </c>
    </row>
    <row r="14" spans="2:7" ht="14.25" thickTop="1" thickBot="1" x14ac:dyDescent="0.25">
      <c r="B14" s="51"/>
      <c r="C14" s="43" t="s">
        <v>28</v>
      </c>
      <c r="D14" s="36"/>
      <c r="E14" s="37">
        <v>1862.45</v>
      </c>
      <c r="F14" s="26">
        <f t="shared" si="0"/>
        <v>1862.45</v>
      </c>
      <c r="G14" s="9">
        <f>F14/$F$35</f>
        <v>3.3355699415261128E-3</v>
      </c>
    </row>
    <row r="15" spans="2:7" ht="14.25" thickTop="1" thickBot="1" x14ac:dyDescent="0.25">
      <c r="B15" s="51"/>
      <c r="C15" s="43" t="s">
        <v>33</v>
      </c>
      <c r="D15" s="36"/>
      <c r="E15" s="37">
        <v>61238.080000000002</v>
      </c>
      <c r="F15" s="6">
        <f t="shared" si="0"/>
        <v>61238.080000000002</v>
      </c>
      <c r="G15" s="9">
        <f>F15/$F$35</f>
        <v>0.10967483633105393</v>
      </c>
    </row>
    <row r="16" spans="2:7" ht="14.25" thickTop="1" thickBot="1" x14ac:dyDescent="0.25">
      <c r="B16" s="51"/>
      <c r="C16" s="43" t="s">
        <v>34</v>
      </c>
      <c r="D16" s="36"/>
      <c r="E16" s="37">
        <v>125510.56</v>
      </c>
      <c r="F16" s="6">
        <f t="shared" si="0"/>
        <v>125510.56</v>
      </c>
      <c r="G16" s="9">
        <f>F16/$F$35</f>
        <v>0.22478415596666199</v>
      </c>
    </row>
    <row r="17" spans="2:7" ht="14.25" thickTop="1" thickBot="1" x14ac:dyDescent="0.25">
      <c r="B17" s="51"/>
      <c r="C17" s="43" t="s">
        <v>35</v>
      </c>
      <c r="D17" s="36"/>
      <c r="E17" s="37">
        <v>96177.9</v>
      </c>
      <c r="F17" s="6">
        <f t="shared" si="0"/>
        <v>96177.9</v>
      </c>
      <c r="G17" s="9">
        <f>F17/$F$35</f>
        <v>0.1722505905012775</v>
      </c>
    </row>
    <row r="18" spans="2:7" ht="14.25" thickTop="1" thickBot="1" x14ac:dyDescent="0.25">
      <c r="B18" s="51"/>
      <c r="C18" s="43" t="s">
        <v>36</v>
      </c>
      <c r="D18" s="36"/>
      <c r="E18" s="37">
        <v>33931.11</v>
      </c>
      <c r="F18" s="6">
        <f t="shared" si="0"/>
        <v>33931.11</v>
      </c>
      <c r="G18" s="9">
        <f>F18/$F$35</f>
        <v>6.0769196809909574E-2</v>
      </c>
    </row>
    <row r="19" spans="2:7" ht="14.25" thickTop="1" thickBot="1" x14ac:dyDescent="0.25">
      <c r="B19" s="51"/>
      <c r="C19" s="43" t="s">
        <v>38</v>
      </c>
      <c r="D19" s="36">
        <v>12106.96</v>
      </c>
      <c r="E19" s="37">
        <v>22200</v>
      </c>
      <c r="F19" s="6">
        <f t="shared" si="0"/>
        <v>34306.959999999999</v>
      </c>
      <c r="G19" s="9">
        <f>F19/$F$35</f>
        <v>6.1442328417481637E-2</v>
      </c>
    </row>
    <row r="20" spans="2:7" ht="14.25" thickTop="1" thickBot="1" x14ac:dyDescent="0.25">
      <c r="B20" s="51"/>
      <c r="C20" s="43" t="s">
        <v>41</v>
      </c>
      <c r="D20" s="36">
        <v>38742.43</v>
      </c>
      <c r="E20" s="37">
        <v>42888.02</v>
      </c>
      <c r="F20" s="6">
        <f t="shared" si="0"/>
        <v>81630.45</v>
      </c>
      <c r="G20" s="9">
        <f>F20/$F$35</f>
        <v>0.14619671686931204</v>
      </c>
    </row>
    <row r="21" spans="2:7" ht="14.25" thickTop="1" thickBot="1" x14ac:dyDescent="0.25">
      <c r="B21" s="51"/>
      <c r="C21" s="43" t="s">
        <v>42</v>
      </c>
      <c r="D21" s="36"/>
      <c r="E21" s="37">
        <v>849.01</v>
      </c>
      <c r="F21" s="26">
        <f t="shared" si="0"/>
        <v>849.01</v>
      </c>
      <c r="G21" s="9">
        <f>F21/$F$35</f>
        <v>1.5205413493275441E-3</v>
      </c>
    </row>
    <row r="22" spans="2:7" ht="14.25" thickTop="1" thickBot="1" x14ac:dyDescent="0.25">
      <c r="B22" s="51"/>
      <c r="C22" s="43" t="s">
        <v>43</v>
      </c>
      <c r="D22" s="36"/>
      <c r="E22" s="37">
        <v>326.89</v>
      </c>
      <c r="F22" s="26">
        <f t="shared" si="0"/>
        <v>326.89</v>
      </c>
      <c r="G22" s="9">
        <f>F22/$F$35</f>
        <v>5.8544629825523951E-4</v>
      </c>
    </row>
    <row r="23" spans="2:7" ht="14.25" thickTop="1" thickBot="1" x14ac:dyDescent="0.25">
      <c r="B23" s="51"/>
      <c r="C23" s="43" t="s">
        <v>44</v>
      </c>
      <c r="D23" s="36">
        <v>2244.88</v>
      </c>
      <c r="E23" s="37">
        <v>3416.11</v>
      </c>
      <c r="F23" s="26">
        <f t="shared" si="0"/>
        <v>5660.99</v>
      </c>
      <c r="G23" s="9">
        <f>F23/$F$35</f>
        <v>1.0138595980176598E-2</v>
      </c>
    </row>
    <row r="24" spans="2:7" ht="14.25" thickTop="1" thickBot="1" x14ac:dyDescent="0.25">
      <c r="B24" s="51"/>
      <c r="C24" s="43" t="s">
        <v>45</v>
      </c>
      <c r="D24" s="36"/>
      <c r="E24" s="37">
        <v>2649</v>
      </c>
      <c r="F24" s="26">
        <f t="shared" si="0"/>
        <v>2649</v>
      </c>
      <c r="G24" s="9">
        <f>F24/$F$35</f>
        <v>4.7442480469825615E-3</v>
      </c>
    </row>
    <row r="25" spans="2:7" ht="14.25" thickTop="1" thickBot="1" x14ac:dyDescent="0.25">
      <c r="B25" s="51"/>
      <c r="C25" s="43" t="s">
        <v>47</v>
      </c>
      <c r="D25" s="36"/>
      <c r="E25" s="37">
        <v>29046.78</v>
      </c>
      <c r="F25" s="6">
        <f t="shared" si="0"/>
        <v>29046.78</v>
      </c>
      <c r="G25" s="9">
        <f>F25/$F$35</f>
        <v>5.2021566359430775E-2</v>
      </c>
    </row>
    <row r="26" spans="2:7" ht="14.25" thickTop="1" thickBot="1" x14ac:dyDescent="0.25">
      <c r="B26" s="51"/>
      <c r="C26" s="43" t="s">
        <v>32</v>
      </c>
      <c r="D26" s="36">
        <v>671.04</v>
      </c>
      <c r="E26" s="37">
        <v>21268.799999999999</v>
      </c>
      <c r="F26" s="26">
        <f t="shared" si="0"/>
        <v>21939.84</v>
      </c>
      <c r="G26" s="9">
        <f>F26/$F$35</f>
        <v>3.9293334492680215E-2</v>
      </c>
    </row>
    <row r="27" spans="2:7" ht="14.25" thickTop="1" thickBot="1" x14ac:dyDescent="0.25">
      <c r="B27" s="51"/>
      <c r="C27" s="43" t="s">
        <v>52</v>
      </c>
      <c r="D27" s="36">
        <v>5428.8</v>
      </c>
      <c r="E27" s="37">
        <v>26833.08</v>
      </c>
      <c r="F27" s="6">
        <f t="shared" si="0"/>
        <v>32261.88</v>
      </c>
      <c r="G27" s="9">
        <f>F27/$F$35</f>
        <v>5.7779675795389118E-2</v>
      </c>
    </row>
    <row r="28" spans="2:7" ht="14.25" thickTop="1" thickBot="1" x14ac:dyDescent="0.25">
      <c r="B28" s="51"/>
      <c r="C28" s="43" t="s">
        <v>54</v>
      </c>
      <c r="D28" s="36"/>
      <c r="E28" s="37">
        <v>1041.27</v>
      </c>
      <c r="F28" s="26">
        <f t="shared" si="0"/>
        <v>1041.27</v>
      </c>
      <c r="G28" s="9">
        <f>F28/$F$35</f>
        <v>1.8648709565426695E-3</v>
      </c>
    </row>
    <row r="29" spans="2:7" ht="14.25" thickTop="1" thickBot="1" x14ac:dyDescent="0.25">
      <c r="B29" s="51"/>
      <c r="C29" s="43" t="s">
        <v>55</v>
      </c>
      <c r="D29" s="36">
        <v>88.78</v>
      </c>
      <c r="E29" s="37"/>
      <c r="F29" s="26">
        <f t="shared" si="0"/>
        <v>88.78</v>
      </c>
      <c r="G29" s="9">
        <f>F29/$F$35</f>
        <v>1.5900126146134837E-4</v>
      </c>
    </row>
    <row r="30" spans="2:7" ht="14.25" thickTop="1" thickBot="1" x14ac:dyDescent="0.25">
      <c r="B30" s="51"/>
      <c r="C30" s="43" t="s">
        <v>58</v>
      </c>
      <c r="D30" s="36">
        <v>8.3699999999999992</v>
      </c>
      <c r="E30" s="37">
        <v>302.64</v>
      </c>
      <c r="F30" s="26">
        <f t="shared" si="0"/>
        <v>311.01</v>
      </c>
      <c r="G30" s="9">
        <f>F30/$F$35</f>
        <v>5.5700588338695599E-4</v>
      </c>
    </row>
    <row r="31" spans="2:7" ht="14.25" thickTop="1" thickBot="1" x14ac:dyDescent="0.25">
      <c r="B31" s="51"/>
      <c r="C31" s="43" t="s">
        <v>60</v>
      </c>
      <c r="D31" s="36">
        <v>600</v>
      </c>
      <c r="E31" s="37"/>
      <c r="F31" s="26">
        <f t="shared" si="0"/>
        <v>600</v>
      </c>
      <c r="G31" s="9">
        <f>F31/$F$35</f>
        <v>1.0745748690787228E-3</v>
      </c>
    </row>
    <row r="32" spans="2:7" ht="14.25" thickTop="1" thickBot="1" x14ac:dyDescent="0.25">
      <c r="B32" s="51"/>
      <c r="C32" s="43" t="s">
        <v>56</v>
      </c>
      <c r="D32" s="36">
        <v>32.89</v>
      </c>
      <c r="E32" s="37"/>
      <c r="F32" s="26">
        <f t="shared" si="0"/>
        <v>32.89</v>
      </c>
      <c r="G32" s="9">
        <f>F32/$F$35</f>
        <v>5.8904612406665327E-5</v>
      </c>
    </row>
    <row r="33" spans="2:7" ht="14.25" thickTop="1" thickBot="1" x14ac:dyDescent="0.25">
      <c r="B33" s="51" t="s">
        <v>64</v>
      </c>
      <c r="C33" s="43" t="s">
        <v>8</v>
      </c>
      <c r="D33" s="36"/>
      <c r="E33" s="37">
        <v>1798.4</v>
      </c>
      <c r="F33" s="26">
        <f t="shared" si="0"/>
        <v>1798.4</v>
      </c>
      <c r="G33" s="9">
        <f>F33/$F$35</f>
        <v>3.2208590742519591E-3</v>
      </c>
    </row>
    <row r="34" spans="2:7" ht="14.25" thickTop="1" thickBot="1" x14ac:dyDescent="0.25">
      <c r="B34" s="51"/>
      <c r="C34" s="43" t="s">
        <v>19</v>
      </c>
      <c r="D34" s="36"/>
      <c r="E34" s="37">
        <v>5237.28</v>
      </c>
      <c r="F34" s="26">
        <f t="shared" si="0"/>
        <v>5237.28</v>
      </c>
      <c r="G34" s="9">
        <f>F34/$F$35</f>
        <v>9.379749117214356E-3</v>
      </c>
    </row>
    <row r="35" spans="2:7" ht="13.5" thickTop="1" x14ac:dyDescent="0.2">
      <c r="B35" s="32"/>
      <c r="C35" s="10"/>
      <c r="D35" s="39">
        <f>SUM(D4:D34)</f>
        <v>59924.15</v>
      </c>
      <c r="E35" s="39">
        <f>SUM(E4:E34)</f>
        <v>498436.20000000007</v>
      </c>
      <c r="F35" s="39">
        <f>SUM(F4:F34)</f>
        <v>558360.35000000009</v>
      </c>
      <c r="G35" s="41">
        <f>SUM(G4:G34)</f>
        <v>0.99999999999999978</v>
      </c>
    </row>
  </sheetData>
  <mergeCells count="3">
    <mergeCell ref="B1:G1"/>
    <mergeCell ref="B4:B32"/>
    <mergeCell ref="B33:B34"/>
  </mergeCells>
  <conditionalFormatting sqref="G4:G34">
    <cfRule type="cellIs" dxfId="6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1º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baxin</cp:lastModifiedBy>
  <dcterms:created xsi:type="dcterms:W3CDTF">2019-09-24T17:25:12Z</dcterms:created>
  <dcterms:modified xsi:type="dcterms:W3CDTF">2021-07-23T15:03:50Z</dcterms:modified>
</cp:coreProperties>
</file>