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 tabRatio="863"/>
  </bookViews>
  <sheets>
    <sheet name="4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5621"/>
</workbook>
</file>

<file path=xl/calcChain.xml><?xml version="1.0" encoding="utf-8"?>
<calcChain xmlns="http://schemas.openxmlformats.org/spreadsheetml/2006/main">
  <c r="C51" i="4" l="1"/>
  <c r="C50" i="4"/>
  <c r="C49" i="4"/>
  <c r="C48" i="4"/>
  <c r="C47" i="4"/>
  <c r="C46" i="4"/>
  <c r="C45" i="4"/>
  <c r="C44" i="4"/>
  <c r="C43" i="4"/>
  <c r="C42" i="4"/>
  <c r="C41" i="4"/>
  <c r="C32" i="4"/>
  <c r="D31" i="4"/>
  <c r="D30" i="4"/>
  <c r="D29" i="4"/>
  <c r="D28" i="4"/>
  <c r="C31" i="4"/>
  <c r="C30" i="4"/>
  <c r="C29" i="4"/>
  <c r="C28" i="4"/>
  <c r="B31" i="4"/>
  <c r="B30" i="4"/>
  <c r="B29" i="4"/>
  <c r="B28" i="4"/>
  <c r="C21" i="4"/>
  <c r="D20" i="4"/>
  <c r="D19" i="4"/>
  <c r="D18" i="4"/>
  <c r="D17" i="4"/>
  <c r="C20" i="4"/>
  <c r="C19" i="4"/>
  <c r="C18" i="4"/>
  <c r="C17" i="4"/>
  <c r="B20" i="4"/>
  <c r="B19" i="4"/>
  <c r="B18" i="4"/>
  <c r="B17" i="4"/>
  <c r="D11" i="4"/>
  <c r="D10" i="4"/>
  <c r="D9" i="4"/>
  <c r="D8" i="4"/>
  <c r="D7" i="4"/>
  <c r="D6" i="4"/>
  <c r="C12" i="4"/>
  <c r="C11" i="4"/>
  <c r="C10" i="4"/>
  <c r="C9" i="4"/>
  <c r="C8" i="4"/>
  <c r="C7" i="4"/>
  <c r="C6" i="4"/>
  <c r="B11" i="4"/>
  <c r="B10" i="4"/>
  <c r="B9" i="4"/>
  <c r="B8" i="4"/>
  <c r="B7" i="4"/>
  <c r="B6" i="4"/>
  <c r="G37" i="3"/>
  <c r="G38" i="3"/>
  <c r="G39" i="3"/>
  <c r="G40" i="3"/>
  <c r="G41" i="3"/>
  <c r="G42" i="3"/>
  <c r="G43" i="3"/>
  <c r="G4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4" i="3"/>
  <c r="E45" i="3"/>
  <c r="F45" i="3"/>
  <c r="D45" i="3"/>
  <c r="F37" i="3"/>
  <c r="F38" i="3"/>
  <c r="F39" i="3"/>
  <c r="F40" i="3"/>
  <c r="F41" i="3"/>
  <c r="F42" i="3"/>
  <c r="F43" i="3"/>
  <c r="F44" i="3"/>
  <c r="F36" i="3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4" i="2"/>
  <c r="G54" i="2"/>
  <c r="G55" i="2"/>
  <c r="G56" i="2"/>
  <c r="G57" i="2"/>
  <c r="G58" i="2"/>
  <c r="G59" i="2"/>
  <c r="G60" i="2"/>
  <c r="G61" i="2"/>
  <c r="G62" i="2"/>
  <c r="G63" i="2"/>
  <c r="F64" i="2"/>
  <c r="E64" i="2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4" i="1"/>
  <c r="E159" i="1"/>
  <c r="F159" i="1"/>
  <c r="D159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63" i="1"/>
  <c r="E56" i="15"/>
  <c r="F56" i="15"/>
  <c r="D56" i="15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" i="14"/>
  <c r="G47" i="14" s="1"/>
  <c r="E47" i="14"/>
  <c r="F47" i="14"/>
  <c r="D47" i="14"/>
  <c r="G40" i="13"/>
  <c r="G41" i="13"/>
  <c r="G42" i="13"/>
  <c r="G43" i="13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E44" i="13"/>
  <c r="F44" i="13"/>
  <c r="D44" i="13"/>
  <c r="F40" i="13"/>
  <c r="F41" i="13"/>
  <c r="F42" i="13"/>
  <c r="F43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4" i="12"/>
  <c r="E62" i="12"/>
  <c r="F62" i="12"/>
  <c r="D62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4" i="11"/>
  <c r="G50" i="11" s="1"/>
  <c r="E50" i="11"/>
  <c r="F50" i="11"/>
  <c r="D50" i="11"/>
  <c r="E59" i="10"/>
  <c r="F59" i="10"/>
  <c r="D59" i="10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4" i="9"/>
  <c r="G61" i="9" s="1"/>
  <c r="E61" i="9"/>
  <c r="F61" i="9"/>
  <c r="D61" i="9"/>
  <c r="E65" i="8"/>
  <c r="F65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4" i="8"/>
  <c r="G65" i="8" s="1"/>
  <c r="D65" i="8"/>
  <c r="F63" i="8"/>
  <c r="F64" i="8"/>
  <c r="G5" i="7"/>
  <c r="G51" i="7" s="1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4" i="7"/>
  <c r="E51" i="7"/>
  <c r="F51" i="7"/>
  <c r="D51" i="7"/>
  <c r="E53" i="6"/>
  <c r="F53" i="6"/>
  <c r="D53" i="6"/>
  <c r="E63" i="5"/>
  <c r="D63" i="5"/>
  <c r="G64" i="2" l="1"/>
  <c r="G44" i="13"/>
  <c r="G62" i="12"/>
  <c r="F35" i="3"/>
  <c r="F50" i="15"/>
  <c r="F51" i="15"/>
  <c r="F52" i="15"/>
  <c r="F53" i="15"/>
  <c r="F54" i="15"/>
  <c r="F55" i="15"/>
  <c r="F38" i="13"/>
  <c r="F39" i="13"/>
  <c r="F47" i="12"/>
  <c r="F49" i="11"/>
  <c r="F53" i="10"/>
  <c r="F54" i="10"/>
  <c r="F55" i="10"/>
  <c r="F56" i="10"/>
  <c r="F57" i="10"/>
  <c r="F58" i="10"/>
  <c r="F59" i="9"/>
  <c r="F60" i="9"/>
  <c r="F60" i="8"/>
  <c r="F61" i="8"/>
  <c r="F62" i="8"/>
  <c r="F52" i="6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 l="1"/>
  <c r="G9" i="5" s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50" i="10"/>
  <c r="F51" i="10"/>
  <c r="F52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48" i="8"/>
  <c r="F49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50" i="8"/>
  <c r="F51" i="8"/>
  <c r="F52" i="8"/>
  <c r="F53" i="8"/>
  <c r="F54" i="8"/>
  <c r="F55" i="8"/>
  <c r="F56" i="8"/>
  <c r="F57" i="8"/>
  <c r="F58" i="8"/>
  <c r="F59" i="8"/>
  <c r="G45" i="5" l="1"/>
  <c r="G28" i="5"/>
  <c r="G60" i="5"/>
  <c r="G11" i="5"/>
  <c r="G12" i="5"/>
  <c r="G44" i="5"/>
  <c r="G15" i="5"/>
  <c r="G29" i="5"/>
  <c r="G20" i="5"/>
  <c r="G36" i="5"/>
  <c r="G52" i="5"/>
  <c r="G21" i="5"/>
  <c r="G37" i="5"/>
  <c r="G53" i="5"/>
  <c r="G8" i="5"/>
  <c r="G16" i="5"/>
  <c r="G24" i="5"/>
  <c r="G32" i="5"/>
  <c r="G40" i="5"/>
  <c r="G48" i="5"/>
  <c r="G56" i="5"/>
  <c r="G4" i="5"/>
  <c r="G5" i="5"/>
  <c r="G17" i="5"/>
  <c r="G25" i="5"/>
  <c r="G33" i="5"/>
  <c r="G41" i="5"/>
  <c r="G49" i="5"/>
  <c r="G59" i="5"/>
  <c r="G6" i="5"/>
  <c r="G10" i="5"/>
  <c r="G14" i="5"/>
  <c r="G18" i="5"/>
  <c r="G22" i="5"/>
  <c r="G26" i="5"/>
  <c r="G30" i="5"/>
  <c r="G34" i="5"/>
  <c r="G38" i="5"/>
  <c r="G42" i="5"/>
  <c r="G46" i="5"/>
  <c r="G50" i="5"/>
  <c r="G54" i="5"/>
  <c r="G58" i="5"/>
  <c r="G62" i="5"/>
  <c r="G7" i="5"/>
  <c r="G13" i="5"/>
  <c r="G19" i="5"/>
  <c r="G27" i="5"/>
  <c r="G35" i="5"/>
  <c r="G43" i="5"/>
  <c r="G51" i="5"/>
  <c r="G57" i="5"/>
  <c r="G23" i="5"/>
  <c r="G31" i="5"/>
  <c r="G39" i="5"/>
  <c r="G47" i="5"/>
  <c r="G55" i="5"/>
  <c r="G61" i="5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63" i="5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4" i="1"/>
  <c r="F4" i="7" l="1"/>
  <c r="F4" i="15"/>
  <c r="F4" i="14"/>
  <c r="F4" i="13"/>
  <c r="F4" i="12"/>
  <c r="F4" i="11"/>
  <c r="F4" i="10"/>
  <c r="F4" i="9"/>
  <c r="F4" i="8"/>
  <c r="G4" i="10" l="1"/>
  <c r="G4" i="15"/>
  <c r="F4" i="6"/>
  <c r="G159" i="1" l="1"/>
  <c r="G51" i="15"/>
  <c r="G53" i="15"/>
  <c r="G55" i="15"/>
  <c r="G54" i="15"/>
  <c r="G50" i="15"/>
  <c r="G52" i="15"/>
  <c r="G49" i="15"/>
  <c r="G45" i="15"/>
  <c r="G41" i="15"/>
  <c r="G37" i="15"/>
  <c r="G33" i="15"/>
  <c r="G29" i="15"/>
  <c r="G25" i="15"/>
  <c r="G21" i="15"/>
  <c r="G17" i="15"/>
  <c r="G13" i="15"/>
  <c r="G9" i="15"/>
  <c r="G5" i="15"/>
  <c r="G56" i="15" s="1"/>
  <c r="G46" i="15"/>
  <c r="G42" i="15"/>
  <c r="G38" i="15"/>
  <c r="G34" i="15"/>
  <c r="G30" i="15"/>
  <c r="G26" i="15"/>
  <c r="G22" i="15"/>
  <c r="G18" i="15"/>
  <c r="G14" i="15"/>
  <c r="G10" i="15"/>
  <c r="G6" i="15"/>
  <c r="G44" i="15"/>
  <c r="G36" i="15"/>
  <c r="G28" i="15"/>
  <c r="G20" i="15"/>
  <c r="G12" i="15"/>
  <c r="G47" i="15"/>
  <c r="G43" i="15"/>
  <c r="G39" i="15"/>
  <c r="G35" i="15"/>
  <c r="G31" i="15"/>
  <c r="G27" i="15"/>
  <c r="G23" i="15"/>
  <c r="G19" i="15"/>
  <c r="G15" i="15"/>
  <c r="G11" i="15"/>
  <c r="G7" i="15"/>
  <c r="G48" i="15"/>
  <c r="G40" i="15"/>
  <c r="G32" i="15"/>
  <c r="G24" i="15"/>
  <c r="G16" i="15"/>
  <c r="G8" i="15"/>
  <c r="G55" i="10"/>
  <c r="G56" i="10"/>
  <c r="G57" i="10"/>
  <c r="G53" i="10"/>
  <c r="G58" i="10"/>
  <c r="G54" i="10"/>
  <c r="G47" i="10"/>
  <c r="G43" i="10"/>
  <c r="G39" i="10"/>
  <c r="G35" i="10"/>
  <c r="G31" i="10"/>
  <c r="G27" i="10"/>
  <c r="G23" i="10"/>
  <c r="G19" i="10"/>
  <c r="G15" i="10"/>
  <c r="G11" i="10"/>
  <c r="G7" i="10"/>
  <c r="G51" i="10"/>
  <c r="G46" i="10"/>
  <c r="G42" i="10"/>
  <c r="G38" i="10"/>
  <c r="G34" i="10"/>
  <c r="G30" i="10"/>
  <c r="G26" i="10"/>
  <c r="G22" i="10"/>
  <c r="G18" i="10"/>
  <c r="G14" i="10"/>
  <c r="G10" i="10"/>
  <c r="G6" i="10"/>
  <c r="G50" i="10"/>
  <c r="G49" i="10"/>
  <c r="G45" i="10"/>
  <c r="G41" i="10"/>
  <c r="G37" i="10"/>
  <c r="G33" i="10"/>
  <c r="G29" i="10"/>
  <c r="G25" i="10"/>
  <c r="G21" i="10"/>
  <c r="G17" i="10"/>
  <c r="G13" i="10"/>
  <c r="G9" i="10"/>
  <c r="G5" i="10"/>
  <c r="G59" i="10" s="1"/>
  <c r="G48" i="10"/>
  <c r="G44" i="10"/>
  <c r="G40" i="10"/>
  <c r="G36" i="10"/>
  <c r="G32" i="10"/>
  <c r="G28" i="10"/>
  <c r="G24" i="10"/>
  <c r="G20" i="10"/>
  <c r="G16" i="10"/>
  <c r="G12" i="10"/>
  <c r="G8" i="10"/>
  <c r="G52" i="10"/>
  <c r="G4" i="6"/>
  <c r="F4" i="3"/>
  <c r="G4" i="2"/>
  <c r="C52" i="4" l="1"/>
  <c r="G52" i="6"/>
  <c r="G48" i="6"/>
  <c r="G40" i="6"/>
  <c r="G32" i="6"/>
  <c r="G22" i="6"/>
  <c r="G14" i="6"/>
  <c r="G6" i="6"/>
  <c r="G46" i="6"/>
  <c r="G38" i="6"/>
  <c r="G30" i="6"/>
  <c r="G24" i="6"/>
  <c r="G16" i="6"/>
  <c r="G8" i="6"/>
  <c r="G51" i="6"/>
  <c r="G47" i="6"/>
  <c r="G43" i="6"/>
  <c r="G39" i="6"/>
  <c r="G35" i="6"/>
  <c r="G31" i="6"/>
  <c r="G27" i="6"/>
  <c r="G23" i="6"/>
  <c r="G19" i="6"/>
  <c r="G15" i="6"/>
  <c r="G11" i="6"/>
  <c r="G7" i="6"/>
  <c r="G44" i="6"/>
  <c r="G36" i="6"/>
  <c r="G26" i="6"/>
  <c r="G18" i="6"/>
  <c r="G10" i="6"/>
  <c r="G50" i="6"/>
  <c r="G42" i="6"/>
  <c r="G34" i="6"/>
  <c r="G28" i="6"/>
  <c r="G20" i="6"/>
  <c r="G12" i="6"/>
  <c r="G49" i="6"/>
  <c r="G45" i="6"/>
  <c r="G41" i="6"/>
  <c r="G37" i="6"/>
  <c r="G33" i="6"/>
  <c r="G29" i="6"/>
  <c r="G25" i="6"/>
  <c r="G21" i="6"/>
  <c r="G17" i="6"/>
  <c r="G13" i="6"/>
  <c r="G9" i="6"/>
  <c r="G5" i="6"/>
  <c r="G53" i="6" s="1"/>
  <c r="P8" i="4"/>
  <c r="P7" i="4"/>
  <c r="P6" i="4"/>
  <c r="H64" i="2" l="1"/>
  <c r="C24" i="4"/>
  <c r="D21" i="4" s="1"/>
  <c r="G45" i="3" l="1"/>
  <c r="C36" i="4"/>
  <c r="D32" i="4" s="1"/>
  <c r="D24" i="4"/>
  <c r="Q7" i="4"/>
  <c r="Q8" i="4" l="1"/>
  <c r="D36" i="4"/>
  <c r="C13" i="4"/>
  <c r="D12" i="4" s="1"/>
  <c r="D13" i="4" l="1"/>
  <c r="Q6" i="4"/>
  <c r="D42" i="4" l="1"/>
  <c r="D45" i="4"/>
  <c r="D51" i="4"/>
  <c r="D49" i="4"/>
  <c r="D47" i="4"/>
  <c r="D46" i="4"/>
  <c r="D43" i="4"/>
  <c r="D50" i="4"/>
  <c r="D48" i="4"/>
  <c r="D44" i="4"/>
  <c r="D41" i="4"/>
  <c r="Q9" i="4"/>
  <c r="R6" i="4" s="1"/>
  <c r="D52" i="4" l="1"/>
  <c r="R7" i="4"/>
  <c r="R8" i="4"/>
  <c r="R9" i="4" l="1"/>
</calcChain>
</file>

<file path=xl/sharedStrings.xml><?xml version="1.0" encoding="utf-8"?>
<sst xmlns="http://schemas.openxmlformats.org/spreadsheetml/2006/main" count="1010" uniqueCount="232">
  <si>
    <t>DESPESAS LIQUIDADAS (CONTROLE EMPENHO)</t>
  </si>
  <si>
    <t>RESTOS A PAGAR NAO PROCESSADOS LIQUIDADOS</t>
  </si>
  <si>
    <t>NATUREZA DE DESPESA DETALHADA</t>
  </si>
  <si>
    <t>LIQUIDADO</t>
  </si>
  <si>
    <t>GRUPO DE DESPESA</t>
  </si>
  <si>
    <t>AÇÃO</t>
  </si>
  <si>
    <t>%</t>
  </si>
  <si>
    <t>DESPESAS CORRENTES</t>
  </si>
  <si>
    <t>OUTROS</t>
  </si>
  <si>
    <t>TOTAL</t>
  </si>
  <si>
    <t>FOLHA</t>
  </si>
  <si>
    <t>INVESTIMENTOS</t>
  </si>
  <si>
    <t>DESPESAS LIQUIDADAS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</si>
  <si>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</si>
  <si>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</si>
  <si>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</si>
  <si>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</si>
  <si>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</si>
  <si>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</si>
  <si>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</si>
  <si>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</si>
  <si>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</si>
  <si>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</si>
  <si>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</si>
  <si>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</si>
  <si>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</si>
  <si>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</si>
  <si>
    <t>Relatório de Despesas Liquidadas - 4º Trimestre de 2021</t>
  </si>
  <si>
    <t>CONTRIBUICOES A ORGANISMOS INTERNACIONAIS SEM EXIGENCIA DE P</t>
  </si>
  <si>
    <t>CPLP-COMUNIDADE P/PAISES DE LINGUA PORTUGUESA</t>
  </si>
  <si>
    <t>CONTRIBUICOES A ENTIDADES NACIONAIS SEM EXIGENCIA DE PROGRAM</t>
  </si>
  <si>
    <t>ENTIDADES REPRESENTATIVAS DE CLASSE</t>
  </si>
  <si>
    <t>FUNCIONAMENTO DAS INSTITUICOES DA REDE FEDERAL DE EDUCACAO P</t>
  </si>
  <si>
    <t>DIARIAS NO PAIS</t>
  </si>
  <si>
    <t>BOLSAS DE ESTUDO NO PAIS</t>
  </si>
  <si>
    <t>AUXILIO A PESQUISADORES</t>
  </si>
  <si>
    <t>COMBUSTIVEIS E LUBRIFICANTES AUTOMOTIVOS</t>
  </si>
  <si>
    <t>MATERIAL DE TIC - MATERIAL DE CONSUMO</t>
  </si>
  <si>
    <t>MATERIAL P/ MANUT.DE BENS IMOVEIS/INSTALACOES</t>
  </si>
  <si>
    <t>MATERIAL P/ MANUTENCAO DE BENS MOVEIS</t>
  </si>
  <si>
    <t>MATERIAL ELETRICO E ELETRONICO</t>
  </si>
  <si>
    <t>MATERIAL P/ AUDIO, VIDEO E FOTO</t>
  </si>
  <si>
    <t>PASSAGENS PARA O PAIS</t>
  </si>
  <si>
    <t>ESTAGIARIOS</t>
  </si>
  <si>
    <t>GRATIFICACAO POR ENCARGO DE CURSO E CONCURSO - GECC</t>
  </si>
  <si>
    <t>SERVICOS DE SELECAO E TREINAMENTO</t>
  </si>
  <si>
    <t>VIGILANCIA OSTENSIVA</t>
  </si>
  <si>
    <t>ASSINATURAS DE PERIODICOS E ANUIDADES</t>
  </si>
  <si>
    <t>CONDOMINIOS</t>
  </si>
  <si>
    <t>DIREITOS AUTORAIS</t>
  </si>
  <si>
    <t>SERVICOS TECNICOS PROFISSIONAIS</t>
  </si>
  <si>
    <t>LOCACAO DE IMOVEIS</t>
  </si>
  <si>
    <t>MANUT. E CONSERV. DE MAQUINAS E EQUIPAMENTOS</t>
  </si>
  <si>
    <t>MANUTENCAO E CONSERV. DE VEICULOS</t>
  </si>
  <si>
    <t>SERVICOS DE ENERGIA ELETRICA</t>
  </si>
  <si>
    <t>SERVICOS DE AGUA E ESGOTO</t>
  </si>
  <si>
    <t>SERVICOS DE COMUNICACAO EM GERAL</t>
  </si>
  <si>
    <t>SERVICO DE SELECAO E TREINAMENTO</t>
  </si>
  <si>
    <t>SERVICOS DE TELECOMUNICACOES</t>
  </si>
  <si>
    <t>SERVICOS DE PRODUCAO INDUSTRIAL</t>
  </si>
  <si>
    <t>SERVICOS GRAFICOS E EDITORIAIS</t>
  </si>
  <si>
    <t>SERVICOS DE APOIO AO ENSINO</t>
  </si>
  <si>
    <t>SEGUROS EM GERAL</t>
  </si>
  <si>
    <t>VIGILANCIA OSTENSIVA/MONITORADA/RASTREAMENTO</t>
  </si>
  <si>
    <t>LIMPEZA E CONSERVACAO</t>
  </si>
  <si>
    <t>SERV. DE APOIO ADMIN., TECNICO E OPERACIONAL</t>
  </si>
  <si>
    <t>SERVICOS DE PUBLICIDADE LEGAL</t>
  </si>
  <si>
    <t>LOCACAO DE SOFTWARES</t>
  </si>
  <si>
    <t>MANUTENCAO CORRETIVA/ADAPTATIVA E SUSTENTACAO SOFTWARES</t>
  </si>
  <si>
    <t>DIGITALIZACAO/INDEXACAO DE DOCUMENTOS</t>
  </si>
  <si>
    <t>OUTSOURCING DE IMPRESSAO</t>
  </si>
  <si>
    <t>COMPUTACAO EM NUVEM - SOFTWARE COMO SERVICO (SAAS)</t>
  </si>
  <si>
    <t>EMISSAO DE CERTIFICADOS DIGITAIS</t>
  </si>
  <si>
    <t>TAXAS</t>
  </si>
  <si>
    <t>CONTRIBUICAO P/ CUSTEIO DE ILUMINACAO PUBLICA</t>
  </si>
  <si>
    <t>AUXILIO A PESSOAS FISICAS</t>
  </si>
  <si>
    <t>OUTROS SERVICOS DE TERCEIROS - PJ</t>
  </si>
  <si>
    <t>RESTITUICOES</t>
  </si>
  <si>
    <t>AJUDA DE CUSTO - PESSOAL CIVIL</t>
  </si>
  <si>
    <t>INDENIZACAO DE TRANSPORTE - PESSOAL CIVIL</t>
  </si>
  <si>
    <t>RESSARCIMENTO DE PASSAGENS E DESP.C/LOCOMOCAO</t>
  </si>
  <si>
    <t>CONTRIBUICAO P/ O PIS/PASEP</t>
  </si>
  <si>
    <t>MULTAS DEDUTIVEIS</t>
  </si>
  <si>
    <t>AJUDA DE CUSTO PARA MORADIA OU AUXILIO-MORADIA A AGENTES PUB</t>
  </si>
  <si>
    <t>AUXILIO-MORADIA (ACORDAO TCU 1690/2002)</t>
  </si>
  <si>
    <t>INDENIZACAO DE MORADIA - PESSOAL CIVIL</t>
  </si>
  <si>
    <t>ASSISTENCIA AOS ESTUDANTES DAS INSTITUICOES FEDERAIS DE EDUC</t>
  </si>
  <si>
    <t>MATERIAL DE PROTECAO E SEGURANCA</t>
  </si>
  <si>
    <t>CAPACITACAO DE SERVIDORES PUBLICOS FEDERAIS EM PROCESSO DE Q</t>
  </si>
  <si>
    <t>MATERIAL QUIMICO</t>
  </si>
  <si>
    <t>MATERIAL DE COUDELARIA OU DE USO ZOOTECNICO</t>
  </si>
  <si>
    <t>MATERIAIS E MEDICAMENTOS P/ USO VETERINARIO</t>
  </si>
  <si>
    <t>MATERIAL DE ACONDICIONAMENTO E EMBALAGEM</t>
  </si>
  <si>
    <t>MATERIAL DE LIMPEZA E PROD. DE HIGIENIZACAO</t>
  </si>
  <si>
    <t>UNIFORMES, TECIDOS E AVIAMENTOS</t>
  </si>
  <si>
    <t>SEMENTES, MUDAS DE PLANTAS E INSUMOS</t>
  </si>
  <si>
    <t>MATERIAL LABORATORIAL</t>
  </si>
  <si>
    <t>MATERIAL HOSPITALAR</t>
  </si>
  <si>
    <t>MATERIAL P/ MANUTENCAO DE VEICULOS</t>
  </si>
  <si>
    <t>FERRAMENTAS</t>
  </si>
  <si>
    <t>MATERIAL DE SINALIZACAO VISUAL E OUTROS</t>
  </si>
  <si>
    <t>APOIO ADMINISTRATIVO, TECNICO E OPERACIONAL</t>
  </si>
  <si>
    <t>MANUTENCAO E CONSERV. DE BENS IMOVEIS</t>
  </si>
  <si>
    <t>SERV. DE CONSERV. E REBENEF. DE MERCADORIAS</t>
  </si>
  <si>
    <t>COMUNICACAO DE DADOS E REDES EM GERAL</t>
  </si>
  <si>
    <t>JUROS</t>
  </si>
  <si>
    <t>ALIMENTOS PARA ANIMAIS</t>
  </si>
  <si>
    <t>MATERIAL DE EXPEDIENTE</t>
  </si>
  <si>
    <t>MATERIAL BIOLOGICO</t>
  </si>
  <si>
    <t>PREMIACOES CULTURAIS</t>
  </si>
  <si>
    <t>SERVICOS DE ESTACIONAMENTO DE VEICULOS</t>
  </si>
  <si>
    <t>MANUTENCAO E CONSERVACAO DE EQUIPAMENTOS DE TIC</t>
  </si>
  <si>
    <t>TELEFONIA FIXA E MOVEL - PACOTE DE COMUNICACAO DE DADOS</t>
  </si>
  <si>
    <t>MULTAS INDEDUTIVEIS</t>
  </si>
  <si>
    <t>GENEROS DE ALIMENTACAO</t>
  </si>
  <si>
    <t>SERV.MEDICO-HOSPITAL.,ODONTOL.E LABORATORIAIS</t>
  </si>
  <si>
    <t>AUXILIOS PARA DESENV. DE ESTUDOS E PESQUISAS</t>
  </si>
  <si>
    <t>ANIMAIS PARA PESQUISA E ABATE</t>
  </si>
  <si>
    <t>MATERIAL DE CAMA, MESA E BANHO</t>
  </si>
  <si>
    <t>LOCACAO DE MEIOS DE TRANSPORTE</t>
  </si>
  <si>
    <t>MANUTENCAO E CONSERVACAO DE BENS IMOVEIS</t>
  </si>
  <si>
    <t>SERVICOS DE COPIAS E REPRODUCAO DE DOCUMENTOS</t>
  </si>
  <si>
    <t>SERVICOS DE PUBLICIDADE INSTITUCIONAL</t>
  </si>
  <si>
    <t>CONTRIB.PREVIDENCIARIAS-SERVICOS DE TERCEIROS</t>
  </si>
  <si>
    <t>LOCACAO DE MAO-DE-OBRA</t>
  </si>
  <si>
    <t>MATERIAL FARMACOLOGICO</t>
  </si>
  <si>
    <t>MATERIAL ODONTOLOGICO</t>
  </si>
  <si>
    <t>MATERIAL P/ FESTIVIDADES E HOMENAGENS</t>
  </si>
  <si>
    <t>DIARIAS A COLABORADORES EVENTUAIS NO PAIS</t>
  </si>
  <si>
    <t>MANUT.E CONS.DE B.MOVEIS DE OUTRAS NATUREZAS</t>
  </si>
  <si>
    <t>SERVICOS DE ANALISES E PESQUISAS CIENTIFICAS</t>
  </si>
  <si>
    <t>MATERIAL EDUCATIVO E ESPORTIVO</t>
  </si>
  <si>
    <t>IMPOSTO S/ PROP. PREDIAL E TERRIT.URBANA-IPTU</t>
  </si>
  <si>
    <t>MATERIAL DE COPA E COZINHA</t>
  </si>
  <si>
    <t>BANDEIRAS, FLAMULAS E INSIGNIAS</t>
  </si>
  <si>
    <t>OUTROS AUXILIOS FINANCEIROS A ESTUDANTES</t>
  </si>
  <si>
    <t>SOBRESSAL. MAQ.E MOTORES NAVIOS E EMBARCACOES</t>
  </si>
  <si>
    <t>FORNECIMENTO DE ALIMENTACAO</t>
  </si>
  <si>
    <t>MATERIAL DE MANOBRA E PATRULHAMENTO</t>
  </si>
  <si>
    <t>LOCACAO DE MAQUINAS E EQUIPAMENTOS</t>
  </si>
  <si>
    <t>LOCACAO BENS MOV. OUT.NATUREZAS E INTANGIVEIS</t>
  </si>
  <si>
    <t>LOCACAO DE EQUIPAMENTOS DE TIC - IMPRESSORAS</t>
  </si>
  <si>
    <t>IMPOSTO S/ PROPR.DE VEICULOS AUTOMOTORES-IPVA</t>
  </si>
  <si>
    <t>SENTENCAS JUDICIAIS TRANSITADAS EM JULGADO (PRECATORIOS)</t>
  </si>
  <si>
    <t>PESSOAL E ENCARGOS SOCIAIS</t>
  </si>
  <si>
    <t>PRECATORIOS - ATIVO CIVIL</t>
  </si>
  <si>
    <t>PRECATORIOS - INATIVO CIVIL</t>
  </si>
  <si>
    <t>APOSENTADORIAS E PENSOES CIVIS DA UNIAO</t>
  </si>
  <si>
    <t>PROVENTOS - PESSOAL CIVIL</t>
  </si>
  <si>
    <t>13 SALARIO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</si>
  <si>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</si>
  <si>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</si>
  <si>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</si>
  <si>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</si>
  <si>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13 SALARIO - PENSOES CIVIS</t>
  </si>
  <si>
    <t>SENT.JUD.NAO TRANS JULG CARAT CONT AT CIVIL</t>
  </si>
  <si>
    <t>SENT.JUD.NAO TRANS JULG CARAT CONT INAT CIVIL</t>
  </si>
  <si>
    <t>SENT.JUD.NAO TRANS.JULG CARAT CONT PENS CIVIL</t>
  </si>
  <si>
    <t>APOSENTADORIAS, RESERVA REMUNERADA E REFORMAS</t>
  </si>
  <si>
    <t>PENSOES DO RPPS E DO MILITAR</t>
  </si>
  <si>
    <t>CONTRIBUICAO DA UNIAO, DE SUAS AUTARQUIAS E FUNDACOES PARA O</t>
  </si>
  <si>
    <t>CONTRIBUICAO PATRONAL PARA O RPPS</t>
  </si>
  <si>
    <t>ASSISTENCIA MEDICA E ODONTOLOGICA AOS SERVIDORES CIVIS, EMPR</t>
  </si>
  <si>
    <t>OUTRAS DESPESAS CORRENTES</t>
  </si>
  <si>
    <t>INDENIZACOES E RESTITUICOES</t>
  </si>
  <si>
    <t>RESSARCIMENTO ASSISTENCIA MEDICA/ODONTOLOGICA</t>
  </si>
  <si>
    <t>ATIVOS CIVIS DA UNIAO</t>
  </si>
  <si>
    <t>SALARIO CONTRATO TEMPORARIO</t>
  </si>
  <si>
    <t>FERIAS VENCIDAS/PROPORCIONAIS - CONTRATO TEMPORARIO</t>
  </si>
  <si>
    <t>13¤ SALARIO - CONTRATO TEMPORARIO</t>
  </si>
  <si>
    <t>FERIAS - ABONO CONSTITUCIONAL - CONTRATO TEMPORARIO</t>
  </si>
  <si>
    <t>FERIAS PAGAMENTO ANTECIPADO - CONTRATOS TEMPORARIOS</t>
  </si>
  <si>
    <t>INDENIZACAO œ 2º ART.12 LEI 8.745/93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</si>
  <si>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</si>
  <si>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</si>
  <si>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</si>
  <si>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</si>
  <si>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</si>
  <si>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</si>
  <si>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</si>
  <si>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</si>
  <si>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</si>
  <si>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</si>
  <si>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</si>
  <si>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</si>
  <si>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</si>
  <si>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</si>
  <si>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</si>
  <si>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ABONO PECUNIARIO</t>
  </si>
  <si>
    <t>FERIAS - 1/3 CONSTITUCIONAL</t>
  </si>
  <si>
    <t>FERIAS - PAGAMENTO ANTECIPADO</t>
  </si>
  <si>
    <t>SUBSTITUICOES</t>
  </si>
  <si>
    <t>VENCIMENTOS E VANTAGENS FIXAS - PESSOAL CIVIL</t>
  </si>
  <si>
    <t>INDENIZACOES E RESTITUICOES TRABALHISTAS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</si>
  <si>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</si>
  <si>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</si>
  <si>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</si>
  <si>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</si>
  <si>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</si>
  <si>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AUXILIO-FUNERAL ATIVO CIVIL</t>
  </si>
  <si>
    <t>AUXILIO-FUNERAL INATIVO CIVIL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</si>
  <si>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</si>
  <si>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</si>
  <si>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</si>
  <si>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</si>
  <si>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</si>
  <si>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REESTRUTURACAO E MODERNIZACAO DAS INSTITUICOES DA REDE FEDER</t>
  </si>
  <si>
    <t>OBRAS EM ANDAMENTO</t>
  </si>
  <si>
    <t>MAQUINAS E EQUIPAMENTOS ENERGETICOS</t>
  </si>
  <si>
    <t>OUTROS SERVICOS DE TERCEIROS-PESSOA JURIDICA</t>
  </si>
  <si>
    <t>APARELHOS DE MEDICAO E ORIENTACAO</t>
  </si>
  <si>
    <t>APAR.EQUIP.UTENS.MED.,ODONT,LABOR.HOSPIT.</t>
  </si>
  <si>
    <t>APARELHOS E EQUIP. P/ ESPORTES E DIVERSOES</t>
  </si>
  <si>
    <t>APARELHOS E UTENSILIOS DOMESTICOS</t>
  </si>
  <si>
    <t>ARMAMENTOS</t>
  </si>
  <si>
    <t>COLECOES E MATERIAIS BIBLIOGRAFICOS</t>
  </si>
  <si>
    <t>EQUIPAMENTO DE PROTECAO, SEGURANCA E  SOCORRO</t>
  </si>
  <si>
    <t>INSTRUMENTOS MUSICAIS E ARTISTICOS</t>
  </si>
  <si>
    <t>MAQUINAS E EQUIPAMENTOS DE NATUREZA INDUSTRIAL</t>
  </si>
  <si>
    <t>EQUIPAMENTOS PARA AUDIO, VIDEO E FOTO</t>
  </si>
  <si>
    <t>MAQUINAS, UTENSILIOS E EQUIPAMENTOS  DIVERSOS</t>
  </si>
  <si>
    <t>MATERIAL DE TIC (PERMANENTE)</t>
  </si>
  <si>
    <t>EQUIPAMENTOS DE TIC - ATIVOS DE REDE</t>
  </si>
  <si>
    <t>MAQ., FERRAMENTAS  E  UTENSILIOS  DE  OFICINA</t>
  </si>
  <si>
    <t>EQUIP. E UTENSILIOS HIDRAULICOS E ELETRICOS</t>
  </si>
  <si>
    <t>MAQUINAS E EQUIPAMENTOS AGRIC. E  RODOVIARIOS</t>
  </si>
  <si>
    <t>EQUIPAMENTOS DE TIC - COMPUTADORES</t>
  </si>
  <si>
    <t>MOBILIARIO EM GERAL</t>
  </si>
  <si>
    <t>EQUIPAMENTOS DE TIC - SERVIDORES/STORAGE</t>
  </si>
  <si>
    <t>EQUIPAMENTOS DE TIC - IMPRESSORAS</t>
  </si>
  <si>
    <t>SEMOVENTES E EQUIPAMENTOS DE MONTARIA</t>
  </si>
  <si>
    <t>EQUIPAMENTOS DE TIC - TELEFONIA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</si>
</sst>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.00;\(#,##0.00\)"/>
    <numFmt numFmtId="165" formatCode="#,##0.00_);\(#,##0.00\)"/>
  </numFmts>
  <fonts count="14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  <font>
      <sz val="8"/>
      <color rgb="FF000000"/>
      <name val="Verdana"/>
    </font>
    <font>
      <b/>
      <sz val="8"/>
      <color rgb="FFFFFFFF"/>
      <name val="Verdana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</cellStyleXfs>
  <cellXfs count="107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4" fontId="1" fillId="5" borderId="8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5" fillId="5" borderId="8" xfId="0" applyNumberFormat="1" applyFont="1" applyFill="1" applyBorder="1" applyAlignment="1">
      <alignment horizontal="right" vertical="center"/>
    </xf>
    <xf numFmtId="44" fontId="5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0" fontId="6" fillId="4" borderId="9" xfId="3" applyNumberFormat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center" wrapText="1"/>
    </xf>
    <xf numFmtId="44" fontId="7" fillId="3" borderId="4" xfId="3" applyNumberFormat="1" applyFont="1" applyFill="1" applyBorder="1" applyAlignment="1">
      <alignment horizontal="left" vertical="center" wrapText="1"/>
    </xf>
    <xf numFmtId="10" fontId="7" fillId="3" borderId="4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/>
    </xf>
    <xf numFmtId="164" fontId="7" fillId="2" borderId="6" xfId="3" applyNumberFormat="1" applyFont="1" applyFill="1" applyBorder="1" applyAlignment="1">
      <alignment horizontal="right" vertical="center"/>
    </xf>
    <xf numFmtId="0" fontId="7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right" vertical="center"/>
    </xf>
    <xf numFmtId="0" fontId="0" fillId="7" borderId="0" xfId="0" applyFill="1"/>
    <xf numFmtId="0" fontId="6" fillId="4" borderId="9" xfId="3" applyFont="1" applyFill="1" applyBorder="1" applyAlignment="1">
      <alignment horizontal="center" vertical="center" wrapText="1"/>
    </xf>
    <xf numFmtId="164" fontId="10" fillId="5" borderId="8" xfId="0" applyNumberFormat="1" applyFont="1" applyFill="1" applyBorder="1" applyAlignment="1">
      <alignment horizontal="right" vertical="center"/>
    </xf>
    <xf numFmtId="0" fontId="6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9" fontId="7" fillId="2" borderId="7" xfId="3" applyNumberFormat="1" applyFont="1" applyFill="1" applyBorder="1" applyAlignment="1">
      <alignment horizontal="center" vertical="center"/>
    </xf>
    <xf numFmtId="0" fontId="4" fillId="0" borderId="0" xfId="0" applyFont="1"/>
    <xf numFmtId="10" fontId="7" fillId="2" borderId="7" xfId="3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9" fontId="3" fillId="2" borderId="6" xfId="2" applyFont="1" applyFill="1" applyBorder="1" applyAlignment="1">
      <alignment horizontal="right" vertical="center"/>
    </xf>
    <xf numFmtId="9" fontId="3" fillId="2" borderId="7" xfId="2" applyFont="1" applyFill="1" applyBorder="1" applyAlignment="1">
      <alignment horizontal="right" vertical="center"/>
    </xf>
    <xf numFmtId="44" fontId="10" fillId="5" borderId="8" xfId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0" fillId="0" borderId="0" xfId="0" applyAlignment="1"/>
    <xf numFmtId="0" fontId="9" fillId="6" borderId="0" xfId="3" applyFont="1" applyFill="1" applyAlignment="1">
      <alignment horizontal="center" vertical="center"/>
    </xf>
    <xf numFmtId="0" fontId="9" fillId="7" borderId="13" xfId="3" applyFont="1" applyFill="1" applyBorder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9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165" fontId="11" fillId="5" borderId="8" xfId="0" applyNumberFormat="1" applyFont="1" applyFill="1" applyBorder="1" applyAlignment="1">
      <alignment horizontal="right" vertical="center"/>
    </xf>
    <xf numFmtId="165" fontId="11" fillId="5" borderId="4" xfId="0" applyNumberFormat="1" applyFont="1" applyFill="1" applyBorder="1" applyAlignment="1">
      <alignment horizontal="right" vertical="center"/>
    </xf>
    <xf numFmtId="0" fontId="12" fillId="3" borderId="4" xfId="0" applyFont="1" applyFill="1" applyBorder="1" applyAlignment="1">
      <alignment horizontal="left" vertical="center" wrapText="1"/>
    </xf>
    <xf numFmtId="165" fontId="11" fillId="5" borderId="8" xfId="0" applyNumberFormat="1" applyFont="1" applyFill="1" applyBorder="1" applyAlignment="1">
      <alignment horizontal="right" vertical="center"/>
    </xf>
    <xf numFmtId="165" fontId="11" fillId="5" borderId="4" xfId="0" applyNumberFormat="1" applyFont="1" applyFill="1" applyBorder="1" applyAlignment="1">
      <alignment horizontal="right" vertical="center"/>
    </xf>
    <xf numFmtId="0" fontId="0" fillId="0" borderId="0" xfId="0"/>
    <xf numFmtId="0" fontId="13" fillId="0" borderId="0" xfId="0" applyFont="1"/>
    <xf numFmtId="165" fontId="0" fillId="0" borderId="0" xfId="0" applyNumberFormat="1"/>
    <xf numFmtId="0" fontId="12" fillId="3" borderId="15" xfId="0" applyFont="1" applyFill="1" applyBorder="1" applyAlignment="1">
      <alignment vertical="center" wrapText="1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165" fontId="1" fillId="5" borderId="4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165" fontId="1" fillId="5" borderId="4" xfId="4" applyNumberFormat="1" applyFont="1" applyFill="1" applyBorder="1" applyAlignment="1">
      <alignment horizontal="right" vertical="center"/>
    </xf>
    <xf numFmtId="0" fontId="3" fillId="3" borderId="14" xfId="4" applyFont="1" applyFill="1" applyBorder="1" applyAlignment="1">
      <alignment horizontal="left" vertical="center" wrapText="1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165" fontId="1" fillId="5" borderId="4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165" fontId="1" fillId="5" borderId="4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165" fontId="1" fillId="5" borderId="4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165" fontId="1" fillId="5" borderId="4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165" fontId="1" fillId="5" borderId="4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165" fontId="1" fillId="5" borderId="4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165" fontId="1" fillId="5" borderId="4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165" fontId="1" fillId="5" borderId="4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4" xfId="4" applyNumberFormat="1" applyFont="1" applyFill="1" applyBorder="1" applyAlignment="1">
      <alignment horizontal="right" vertical="center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4" xfId="4" applyFont="1" applyFill="1" applyBorder="1" applyAlignment="1">
      <alignment horizontal="left" vertical="center" wrapText="1"/>
    </xf>
    <xf numFmtId="165" fontId="1" fillId="5" borderId="8" xfId="4" applyNumberFormat="1" applyFont="1" applyFill="1" applyBorder="1" applyAlignment="1">
      <alignment horizontal="right" vertical="center"/>
    </xf>
    <xf numFmtId="0" fontId="3" fillId="3" borderId="15" xfId="4" applyFont="1" applyFill="1" applyBorder="1" applyAlignment="1">
      <alignment horizontal="left" vertical="center" wrapText="1"/>
    </xf>
    <xf numFmtId="0" fontId="3" fillId="3" borderId="16" xfId="4" applyFont="1" applyFill="1" applyBorder="1" applyAlignment="1">
      <alignment horizontal="left" vertical="center" wrapText="1"/>
    </xf>
    <xf numFmtId="0" fontId="3" fillId="3" borderId="4" xfId="4" applyFont="1" applyFill="1" applyBorder="1" applyAlignment="1">
      <alignment horizontal="left" vertical="center" wrapText="1"/>
    </xf>
    <xf numFmtId="165" fontId="1" fillId="5" borderId="4" xfId="4" applyNumberFormat="1" applyFont="1" applyFill="1" applyBorder="1" applyAlignment="1">
      <alignment horizontal="right" vertical="center"/>
    </xf>
    <xf numFmtId="165" fontId="1" fillId="5" borderId="8" xfId="4" applyNumberFormat="1" applyFont="1" applyFill="1" applyBorder="1" applyAlignment="1">
      <alignment horizontal="right" vertical="center"/>
    </xf>
  </cellXfs>
  <cellStyles count="5">
    <cellStyle name="Hiperlink" xfId="3" builtinId="8"/>
    <cellStyle name="Moeda" xfId="1" builtinId="4"/>
    <cellStyle name="Normal" xfId="0" builtinId="0"/>
    <cellStyle name="Normal 2" xfId="4"/>
    <cellStyle name="Porcentagem" xfId="2" builtinId="5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2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5069444444444444"/>
          <c:w val="0.93547619047619046"/>
          <c:h val="0.84560185185185199"/>
        </c:manualLayout>
      </c:layout>
      <c:pie3DChart>
        <c:varyColors val="1"/>
        <c:ser>
          <c:idx val="0"/>
          <c:order val="0"/>
          <c:dLbls>
            <c:dLbl>
              <c:idx val="2"/>
              <c:layout>
                <c:manualLayout>
                  <c:x val="0.12837969017422216"/>
                  <c:y val="-5.898202192903843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8.8973713082020428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9383626885934711E-2"/>
                  <c:y val="5.4297556278846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BOLSAS DE ESTUDO NO PAIS</c:v>
                </c:pt>
                <c:pt idx="6">
                  <c:v>OUTROS</c:v>
                </c:pt>
              </c:strCache>
            </c:strRef>
          </c:cat>
          <c:val>
            <c:numRef>
              <c:f>'4º Trimestre'!$C$6:$C$12</c:f>
              <c:numCache>
                <c:formatCode>_("R$"* #,##0.00_);_("R$"* \(#,##0.00\);_("R$"* "-"??_);_(@_)</c:formatCode>
                <c:ptCount val="7"/>
                <c:pt idx="0">
                  <c:v>2391569.41</c:v>
                </c:pt>
                <c:pt idx="1">
                  <c:v>2791088.19</c:v>
                </c:pt>
                <c:pt idx="2">
                  <c:v>2268403.4</c:v>
                </c:pt>
                <c:pt idx="3">
                  <c:v>1969930.55</c:v>
                </c:pt>
                <c:pt idx="4">
                  <c:v>2123495.77</c:v>
                </c:pt>
                <c:pt idx="5">
                  <c:v>2863782.24</c:v>
                </c:pt>
                <c:pt idx="6">
                  <c:v>19022993.710000001</c:v>
                </c:pt>
              </c:numCache>
            </c:numRef>
          </c:val>
        </c:ser>
        <c:ser>
          <c:idx val="1"/>
          <c:order val="1"/>
          <c:cat>
            <c:strRef>
              <c:f>'4º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BOLSAS DE ESTUDO NO PAIS</c:v>
                </c:pt>
                <c:pt idx="6">
                  <c:v>OUTROS</c:v>
                </c:pt>
              </c:strCache>
            </c:strRef>
          </c:cat>
          <c:val>
            <c:numRef>
              <c:f>'4º Trimestre'!$D$6:$D$12</c:f>
              <c:numCache>
                <c:formatCode>0.00%</c:formatCode>
                <c:ptCount val="7"/>
                <c:pt idx="0">
                  <c:v>7.1536914135880328E-2</c:v>
                </c:pt>
                <c:pt idx="1">
                  <c:v>8.348736831924089E-2</c:v>
                </c:pt>
                <c:pt idx="2">
                  <c:v>6.7852757512623887E-2</c:v>
                </c:pt>
                <c:pt idx="3">
                  <c:v>5.8924801437812965E-2</c:v>
                </c:pt>
                <c:pt idx="4">
                  <c:v>6.3518262916063592E-2</c:v>
                </c:pt>
                <c:pt idx="5">
                  <c:v>8.5661801555966144E-2</c:v>
                </c:pt>
                <c:pt idx="6">
                  <c:v>0.56901809412241211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20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9.7498800537797956E-2"/>
                  <c:y val="-8.37439488243430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6.1726953026210833E-3"/>
                  <c:y val="-2.02473712749905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Trimestre'!$B$17:$B$21</c:f>
              <c:strCache>
                <c:ptCount val="5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13º SALARIO</c:v>
                </c:pt>
                <c:pt idx="4">
                  <c:v>OUTROS</c:v>
                </c:pt>
              </c:strCache>
            </c:strRef>
          </c:cat>
          <c:val>
            <c:numRef>
              <c:f>'4º Trimestre'!$C$17:$C$21</c:f>
              <c:numCache>
                <c:formatCode>_("R$"* #,##0.00_);_("R$"* \(#,##0.00\);_("R$"* "-"??_);_(@_)</c:formatCode>
                <c:ptCount val="5"/>
                <c:pt idx="0">
                  <c:v>41449951.259999998</c:v>
                </c:pt>
                <c:pt idx="1">
                  <c:v>92652851.030000001</c:v>
                </c:pt>
                <c:pt idx="2">
                  <c:v>78880251.069999993</c:v>
                </c:pt>
                <c:pt idx="3">
                  <c:v>15913513.220000001</c:v>
                </c:pt>
                <c:pt idx="4">
                  <c:v>60805367.049999952</c:v>
                </c:pt>
              </c:numCache>
            </c:numRef>
          </c:val>
        </c:ser>
        <c:ser>
          <c:idx val="1"/>
          <c:order val="1"/>
          <c:cat>
            <c:strRef>
              <c:f>'4º Trimestre'!$B$17:$B$21</c:f>
              <c:strCache>
                <c:ptCount val="5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13º SALARIO</c:v>
                </c:pt>
                <c:pt idx="4">
                  <c:v>OUTROS</c:v>
                </c:pt>
              </c:strCache>
            </c:strRef>
          </c:cat>
          <c:val>
            <c:numRef>
              <c:f>'4º Trimestre'!$D$17:$D$21</c:f>
              <c:numCache>
                <c:formatCode>0.00%</c:formatCode>
                <c:ptCount val="5"/>
                <c:pt idx="0">
                  <c:v>0.1430779240601785</c:v>
                </c:pt>
                <c:pt idx="1">
                  <c:v>0.31982130691724658</c:v>
                </c:pt>
                <c:pt idx="2">
                  <c:v>0.27228071998561071</c:v>
                </c:pt>
                <c:pt idx="3">
                  <c:v>5.4930642058897479E-2</c:v>
                </c:pt>
                <c:pt idx="4">
                  <c:v>0.20988940697806679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21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38095238095236E-3"/>
          <c:y val="9.1898148148148145E-2"/>
          <c:w val="0.99797619047619046"/>
          <c:h val="0.9043981481481482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6669365079365081E-2"/>
                  <c:y val="-1.7792592592592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678"/>
                  <c:y val="9.93566707971912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083234093432221"/>
                  <c:y val="0.268305957514652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3903333333333339E-2"/>
                  <c:y val="-0.14816294919454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Trimestre'!$B$28:$B$35</c:f>
              <c:strCache>
                <c:ptCount val="5"/>
                <c:pt idx="0">
                  <c:v>OBRAS EM ANDAMENTO</c:v>
                </c:pt>
                <c:pt idx="1">
                  <c:v>MATERIAL DE TIC (PERMANENTE)</c:v>
                </c:pt>
                <c:pt idx="2">
                  <c:v>EQUIPAMENTOS DE TIC - COMPUTADORES</c:v>
                </c:pt>
                <c:pt idx="3">
                  <c:v>MOBILIARIO EM GERAL</c:v>
                </c:pt>
                <c:pt idx="4">
                  <c:v>OUTROS</c:v>
                </c:pt>
              </c:strCache>
            </c:strRef>
          </c:cat>
          <c:val>
            <c:numRef>
              <c:f>'4º Trimestre'!$C$28:$C$35</c:f>
              <c:numCache>
                <c:formatCode>_("R$"* #,##0.00_);_("R$"* \(#,##0.00\);_("R$"* "-"??_);_(@_)</c:formatCode>
                <c:ptCount val="8"/>
                <c:pt idx="0">
                  <c:v>2920009.23</c:v>
                </c:pt>
                <c:pt idx="1">
                  <c:v>1123938.6000000001</c:v>
                </c:pt>
                <c:pt idx="2">
                  <c:v>1135007.3400000001</c:v>
                </c:pt>
                <c:pt idx="3">
                  <c:v>838757.55999999994</c:v>
                </c:pt>
                <c:pt idx="4">
                  <c:v>4217929.22</c:v>
                </c:pt>
              </c:numCache>
            </c:numRef>
          </c:val>
        </c:ser>
        <c:ser>
          <c:idx val="1"/>
          <c:order val="1"/>
          <c:cat>
            <c:strRef>
              <c:f>'4º Trimestre'!$B$28:$B$35</c:f>
              <c:strCache>
                <c:ptCount val="5"/>
                <c:pt idx="0">
                  <c:v>OBRAS EM ANDAMENTO</c:v>
                </c:pt>
                <c:pt idx="1">
                  <c:v>MATERIAL DE TIC (PERMANENTE)</c:v>
                </c:pt>
                <c:pt idx="2">
                  <c:v>EQUIPAMENTOS DE TIC - COMPUTADORES</c:v>
                </c:pt>
                <c:pt idx="3">
                  <c:v>MOBILIARIO EM GERAL</c:v>
                </c:pt>
                <c:pt idx="4">
                  <c:v>OUTROS</c:v>
                </c:pt>
              </c:strCache>
            </c:strRef>
          </c:cat>
          <c:val>
            <c:numRef>
              <c:f>'4º Trimestre'!$D$28:$D$35</c:f>
              <c:numCache>
                <c:formatCode>0.00%</c:formatCode>
                <c:ptCount val="8"/>
                <c:pt idx="0">
                  <c:v>0.28527856330496204</c:v>
                </c:pt>
                <c:pt idx="1">
                  <c:v>0.10980636148571025</c:v>
                </c:pt>
                <c:pt idx="2">
                  <c:v>0.11088775335678874</c:v>
                </c:pt>
                <c:pt idx="3">
                  <c:v>8.1944792920389323E-2</c:v>
                </c:pt>
                <c:pt idx="4">
                  <c:v>0.41208252893214969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362E-6"/>
          <c:y val="2.1546296854484362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669315873015873"/>
                  <c:y val="8.17286493034524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9563650793650801E-2"/>
                  <c:y val="5.38687664041994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'4º Trimestre'!$Q$6:$Q$8</c:f>
              <c:numCache>
                <c:formatCode>_("R$"* #,##0.00_);_("R$"* \(#,##0.00\);_("R$"* "-"??_);_(@_)</c:formatCode>
                <c:ptCount val="3"/>
                <c:pt idx="0">
                  <c:v>33431263.270000003</c:v>
                </c:pt>
                <c:pt idx="1">
                  <c:v>289701933.62999994</c:v>
                </c:pt>
                <c:pt idx="2">
                  <c:v>10235641.949999999</c:v>
                </c:pt>
              </c:numCache>
            </c:numRef>
          </c:val>
        </c:ser>
        <c:ser>
          <c:idx val="1"/>
          <c:order val="1"/>
          <c:cat>
            <c:strRef>
              <c:f>'4º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'4º Trimestre'!$R$6:$R$8</c:f>
              <c:numCache>
                <c:formatCode>0.00%</c:formatCode>
                <c:ptCount val="3"/>
                <c:pt idx="0">
                  <c:v>0.10028310799931267</c:v>
                </c:pt>
                <c:pt idx="1">
                  <c:v>0.86901323659813334</c:v>
                </c:pt>
                <c:pt idx="2">
                  <c:v>3.0703655402554139E-2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'4º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'4º Trimestre'!$C$41:$C$51</c:f>
              <c:numCache>
                <c:formatCode>_("R$"* #,##0.00_);_("R$"* \(#,##0.00\);_("R$"* "-"??_);_(@_)</c:formatCode>
                <c:ptCount val="11"/>
                <c:pt idx="0">
                  <c:v>6111202.9999999991</c:v>
                </c:pt>
                <c:pt idx="1">
                  <c:v>1314199.8799999999</c:v>
                </c:pt>
                <c:pt idx="2">
                  <c:v>4764511.7600000007</c:v>
                </c:pt>
                <c:pt idx="3">
                  <c:v>4540428.8899999997</c:v>
                </c:pt>
                <c:pt idx="4">
                  <c:v>2939736.379999999</c:v>
                </c:pt>
                <c:pt idx="5">
                  <c:v>3278269.870000001</c:v>
                </c:pt>
                <c:pt idx="6">
                  <c:v>2453350.379999999</c:v>
                </c:pt>
                <c:pt idx="7">
                  <c:v>1856846.4699999997</c:v>
                </c:pt>
                <c:pt idx="8">
                  <c:v>1533205.2999999998</c:v>
                </c:pt>
                <c:pt idx="9">
                  <c:v>1539125.9699999995</c:v>
                </c:pt>
                <c:pt idx="10">
                  <c:v>3100385.37</c:v>
                </c:pt>
              </c:numCache>
            </c:numRef>
          </c:val>
        </c:ser>
        <c:ser>
          <c:idx val="1"/>
          <c:order val="1"/>
          <c:cat>
            <c:strRef>
              <c:f>'4º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'4º Trimestre'!$D$41:$D$51</c:f>
              <c:numCache>
                <c:formatCode>0.00%</c:formatCode>
                <c:ptCount val="11"/>
                <c:pt idx="0">
                  <c:v>0.18279904503291597</c:v>
                </c:pt>
                <c:pt idx="1">
                  <c:v>3.9310506138705056E-2</c:v>
                </c:pt>
                <c:pt idx="2">
                  <c:v>0.14251665339477315</c:v>
                </c:pt>
                <c:pt idx="3">
                  <c:v>0.13581385942045496</c:v>
                </c:pt>
                <c:pt idx="4">
                  <c:v>8.7933751000011162E-2</c:v>
                </c:pt>
                <c:pt idx="5">
                  <c:v>9.8060005795288063E-2</c:v>
                </c:pt>
                <c:pt idx="6">
                  <c:v>7.3384914000588983E-2</c:v>
                </c:pt>
                <c:pt idx="7">
                  <c:v>5.5542216727007931E-2</c:v>
                </c:pt>
                <c:pt idx="8">
                  <c:v>4.5861422813054227E-2</c:v>
                </c:pt>
                <c:pt idx="9">
                  <c:v>4.6038522611891702E-2</c:v>
                </c:pt>
                <c:pt idx="10">
                  <c:v>9.2739103065308734E-2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12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12</xdr:row>
      <xdr:rowOff>137583</xdr:rowOff>
    </xdr:from>
    <xdr:to>
      <xdr:col>14</xdr:col>
      <xdr:colOff>161667</xdr:colOff>
      <xdr:row>23</xdr:row>
      <xdr:rowOff>137583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36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9</xdr:row>
      <xdr:rowOff>42332</xdr:rowOff>
    </xdr:from>
    <xdr:to>
      <xdr:col>18</xdr:col>
      <xdr:colOff>362749</xdr:colOff>
      <xdr:row>37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244928</xdr:colOff>
      <xdr:row>37</xdr:row>
      <xdr:rowOff>105834</xdr:rowOff>
    </xdr:from>
    <xdr:to>
      <xdr:col>15</xdr:col>
      <xdr:colOff>11987</xdr:colOff>
      <xdr:row>54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tabSelected="1" zoomScale="80" zoomScaleNormal="80" workbookViewId="0"/>
  </sheetViews>
  <sheetFormatPr defaultRowHeight="12.75" x14ac:dyDescent="0.2"/>
  <cols>
    <col min="2" max="2" width="48.7109375" style="5" bestFit="1" customWidth="1"/>
    <col min="3" max="3" width="24.85546875" customWidth="1"/>
    <col min="4" max="4" width="13.140625" customWidth="1"/>
    <col min="5" max="5" width="5.28515625" customWidth="1"/>
    <col min="6" max="6" width="5.42578125" customWidth="1"/>
    <col min="14" max="14" width="7.85546875" customWidth="1"/>
    <col min="15" max="15" width="4.42578125" customWidth="1"/>
    <col min="16" max="16" width="48.7109375" style="5" customWidth="1"/>
    <col min="17" max="17" width="24.85546875" customWidth="1"/>
    <col min="18" max="18" width="13.140625" customWidth="1"/>
  </cols>
  <sheetData>
    <row r="1" spans="1:18" ht="58.5" customHeight="1" x14ac:dyDescent="0.2">
      <c r="A1" s="32"/>
      <c r="B1" s="42" t="s">
        <v>27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ht="12.7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24" customFormat="1" ht="14.25" customHeight="1" x14ac:dyDescent="0.2">
      <c r="B3" s="43" t="s">
        <v>14</v>
      </c>
      <c r="C3" s="43"/>
      <c r="D3" s="4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43" t="s">
        <v>14</v>
      </c>
      <c r="Q3" s="43"/>
      <c r="R3" s="43"/>
    </row>
    <row r="4" spans="1:18" ht="13.5" thickBot="1" x14ac:dyDescent="0.25">
      <c r="B4" s="45" t="s">
        <v>7</v>
      </c>
      <c r="C4" s="45"/>
      <c r="D4" s="46"/>
      <c r="P4" s="47" t="s">
        <v>9</v>
      </c>
      <c r="Q4" s="47"/>
      <c r="R4" s="48"/>
    </row>
    <row r="5" spans="1:18" ht="14.25" thickTop="1" thickBot="1" x14ac:dyDescent="0.25">
      <c r="B5" s="25" t="s">
        <v>2</v>
      </c>
      <c r="C5" s="25" t="s">
        <v>3</v>
      </c>
      <c r="D5" s="14" t="s">
        <v>6</v>
      </c>
      <c r="P5" s="13" t="s">
        <v>4</v>
      </c>
      <c r="Q5" s="13" t="s">
        <v>3</v>
      </c>
      <c r="R5" s="14" t="s">
        <v>6</v>
      </c>
    </row>
    <row r="6" spans="1:18" ht="22.5" thickTop="1" thickBot="1" x14ac:dyDescent="0.25">
      <c r="B6" s="15" t="str">
        <f>'Despesas Correntes'!C54</f>
        <v>APOIO ADMINISTRATIVO, TECNICO E OPERACIONAL</v>
      </c>
      <c r="C6" s="16">
        <f>'Despesas Correntes'!F54</f>
        <v>2391569.41</v>
      </c>
      <c r="D6" s="17">
        <f>'Despesas Correntes'!G54</f>
        <v>7.1536914135880328E-2</v>
      </c>
      <c r="P6" s="15" t="str">
        <f>B4</f>
        <v>DESPESAS CORRENTES</v>
      </c>
      <c r="Q6" s="16">
        <f>C13</f>
        <v>33431263.270000003</v>
      </c>
      <c r="R6" s="17">
        <f>Q6/$Q$9</f>
        <v>0.10028310799931267</v>
      </c>
    </row>
    <row r="7" spans="1:18" ht="14.25" thickTop="1" thickBot="1" x14ac:dyDescent="0.25">
      <c r="B7" s="15" t="str">
        <f>'Despesas Correntes'!C55</f>
        <v>LIMPEZA E CONSERVACAO</v>
      </c>
      <c r="C7" s="16">
        <f>'Despesas Correntes'!F55</f>
        <v>2791088.19</v>
      </c>
      <c r="D7" s="17">
        <f>'Despesas Correntes'!G55</f>
        <v>8.348736831924089E-2</v>
      </c>
      <c r="P7" s="15" t="str">
        <f>B15</f>
        <v>FOLHA</v>
      </c>
      <c r="Q7" s="16">
        <f>C24</f>
        <v>289701933.62999994</v>
      </c>
      <c r="R7" s="17">
        <f>Q7/$Q$9</f>
        <v>0.86901323659813334</v>
      </c>
    </row>
    <row r="8" spans="1:18" ht="14.25" thickTop="1" thickBot="1" x14ac:dyDescent="0.25">
      <c r="B8" s="15" t="str">
        <f>'Despesas Correntes'!C56</f>
        <v>VIGILANCIA OSTENSIVA</v>
      </c>
      <c r="C8" s="16">
        <f>'Despesas Correntes'!F56</f>
        <v>2268403.4</v>
      </c>
      <c r="D8" s="17">
        <f>'Despesas Correntes'!G56</f>
        <v>6.7852757512623887E-2</v>
      </c>
      <c r="P8" s="15" t="str">
        <f>B26</f>
        <v>INVESTIMENTOS</v>
      </c>
      <c r="Q8" s="16">
        <f>C36</f>
        <v>10235641.949999999</v>
      </c>
      <c r="R8" s="17">
        <f>Q8/$Q$9</f>
        <v>3.0703655402554139E-2</v>
      </c>
    </row>
    <row r="9" spans="1:18" ht="14.25" thickTop="1" thickBot="1" x14ac:dyDescent="0.25">
      <c r="B9" s="15" t="str">
        <f>'Despesas Correntes'!C65</f>
        <v>MANUTENCAO E CONSERV. DE BENS IMOVEIS</v>
      </c>
      <c r="C9" s="16">
        <f>'Despesas Correntes'!F65</f>
        <v>1969930.55</v>
      </c>
      <c r="D9" s="17">
        <f>'Despesas Correntes'!G65</f>
        <v>5.8924801437812965E-2</v>
      </c>
      <c r="P9" s="18" t="s">
        <v>9</v>
      </c>
      <c r="Q9" s="19">
        <f>SUM(Q6:Q8)</f>
        <v>333368838.8499999</v>
      </c>
      <c r="R9" s="31">
        <f>SUM(R6:R8)</f>
        <v>1.0000000000000002</v>
      </c>
    </row>
    <row r="10" spans="1:18" ht="14.25" thickTop="1" thickBot="1" x14ac:dyDescent="0.25">
      <c r="B10" s="15" t="str">
        <f>'Despesas Correntes'!C71</f>
        <v>SERVICOS DE ENERGIA ELETRICA</v>
      </c>
      <c r="C10" s="16">
        <f>'Despesas Correntes'!F71</f>
        <v>2123495.77</v>
      </c>
      <c r="D10" s="17">
        <f>'Despesas Correntes'!G71</f>
        <v>6.3518262916063592E-2</v>
      </c>
    </row>
    <row r="11" spans="1:18" ht="14.25" thickTop="1" thickBot="1" x14ac:dyDescent="0.25">
      <c r="B11" s="15" t="str">
        <f>'Despesas Correntes'!C123</f>
        <v>BOLSAS DE ESTUDO NO PAIS</v>
      </c>
      <c r="C11" s="16">
        <f>'Despesas Correntes'!F123</f>
        <v>2863782.24</v>
      </c>
      <c r="D11" s="17">
        <f>'Despesas Correntes'!G123</f>
        <v>8.5661801555966144E-2</v>
      </c>
    </row>
    <row r="12" spans="1:18" ht="14.25" thickTop="1" thickBot="1" x14ac:dyDescent="0.25">
      <c r="B12" s="15" t="s">
        <v>8</v>
      </c>
      <c r="C12" s="16">
        <f>'Despesas Correntes'!F159-(SUM(C6:C11))</f>
        <v>19022993.710000001</v>
      </c>
      <c r="D12" s="17">
        <f>C12/C13</f>
        <v>0.56901809412241211</v>
      </c>
    </row>
    <row r="13" spans="1:18" ht="13.5" thickTop="1" x14ac:dyDescent="0.2">
      <c r="B13" s="20" t="s">
        <v>9</v>
      </c>
      <c r="C13" s="19">
        <f>SUM(C6:C12)</f>
        <v>33431263.270000003</v>
      </c>
      <c r="D13" s="33">
        <f>SUM(D6:D12)</f>
        <v>1</v>
      </c>
    </row>
    <row r="15" spans="1:18" ht="13.5" thickBot="1" x14ac:dyDescent="0.25">
      <c r="B15" s="45" t="s">
        <v>10</v>
      </c>
      <c r="C15" s="45"/>
      <c r="D15" s="46"/>
    </row>
    <row r="16" spans="1:18" ht="14.25" thickTop="1" thickBot="1" x14ac:dyDescent="0.25">
      <c r="B16" s="25" t="s">
        <v>2</v>
      </c>
      <c r="C16" s="25" t="s">
        <v>3</v>
      </c>
      <c r="D16" s="14" t="s">
        <v>6</v>
      </c>
    </row>
    <row r="17" spans="2:4" ht="14.25" thickTop="1" thickBot="1" x14ac:dyDescent="0.25">
      <c r="B17" s="15" t="str">
        <f>Folha!D18</f>
        <v>CONTRIBUICAO PATRONAL PARA O RPPS</v>
      </c>
      <c r="C17" s="16">
        <f>Folha!G18</f>
        <v>41449951.259999998</v>
      </c>
      <c r="D17" s="17">
        <f>Folha!H18</f>
        <v>0.1430779240601785</v>
      </c>
    </row>
    <row r="18" spans="2:4" ht="14.25" thickTop="1" thickBot="1" x14ac:dyDescent="0.25">
      <c r="B18" s="15" t="str">
        <f>Folha!D28</f>
        <v>VENCIMENTOS E SALARIOS</v>
      </c>
      <c r="C18" s="16">
        <f>Folha!G28</f>
        <v>92652851.030000001</v>
      </c>
      <c r="D18" s="17">
        <f>Folha!H28</f>
        <v>0.31982130691724658</v>
      </c>
    </row>
    <row r="19" spans="2:4" ht="22.5" customHeight="1" thickTop="1" thickBot="1" x14ac:dyDescent="0.25">
      <c r="B19" s="15" t="str">
        <f>Folha!D36</f>
        <v>GRATIFICACAO POR EXERCICIO DE CARGO EFETIVO</v>
      </c>
      <c r="C19" s="16">
        <f>Folha!G36</f>
        <v>78880251.069999993</v>
      </c>
      <c r="D19" s="17">
        <f>Folha!H36</f>
        <v>0.27228071998561071</v>
      </c>
    </row>
    <row r="20" spans="2:4" ht="14.25" thickTop="1" thickBot="1" x14ac:dyDescent="0.25">
      <c r="B20" s="15" t="str">
        <f>Folha!D41</f>
        <v>13º SALARIO</v>
      </c>
      <c r="C20" s="16">
        <f>Folha!G41</f>
        <v>15913513.220000001</v>
      </c>
      <c r="D20" s="17">
        <f>Folha!H41</f>
        <v>5.4930642058897479E-2</v>
      </c>
    </row>
    <row r="21" spans="2:4" ht="14.25" thickTop="1" thickBot="1" x14ac:dyDescent="0.25">
      <c r="B21" s="15" t="s">
        <v>8</v>
      </c>
      <c r="C21" s="16">
        <f>Folha!G64-(SUM(C17:C20))</f>
        <v>60805367.049999952</v>
      </c>
      <c r="D21" s="17">
        <f>C21/C24</f>
        <v>0.20988940697806679</v>
      </c>
    </row>
    <row r="22" spans="2:4" ht="14.25" thickTop="1" thickBot="1" x14ac:dyDescent="0.25">
      <c r="B22" s="15"/>
      <c r="C22" s="16"/>
      <c r="D22" s="17"/>
    </row>
    <row r="23" spans="2:4" ht="14.25" thickTop="1" thickBot="1" x14ac:dyDescent="0.25">
      <c r="B23" s="15"/>
      <c r="C23" s="16"/>
      <c r="D23" s="17"/>
    </row>
    <row r="24" spans="2:4" ht="13.5" thickTop="1" x14ac:dyDescent="0.2">
      <c r="B24" s="20" t="s">
        <v>9</v>
      </c>
      <c r="C24" s="19">
        <f>SUM(C17:C23)</f>
        <v>289701933.62999994</v>
      </c>
      <c r="D24" s="33">
        <f>SUM(D17:D23)</f>
        <v>1</v>
      </c>
    </row>
    <row r="26" spans="2:4" ht="13.5" thickBot="1" x14ac:dyDescent="0.25">
      <c r="B26" s="45" t="s">
        <v>11</v>
      </c>
      <c r="C26" s="45"/>
      <c r="D26" s="46"/>
    </row>
    <row r="27" spans="2:4" ht="14.25" thickTop="1" thickBot="1" x14ac:dyDescent="0.25">
      <c r="B27" s="25" t="s">
        <v>2</v>
      </c>
      <c r="C27" s="25" t="s">
        <v>3</v>
      </c>
      <c r="D27" s="14" t="s">
        <v>6</v>
      </c>
    </row>
    <row r="28" spans="2:4" ht="14.25" thickTop="1" thickBot="1" x14ac:dyDescent="0.25">
      <c r="B28" s="15" t="str">
        <f>Investimentos!C7</f>
        <v>OBRAS EM ANDAMENTO</v>
      </c>
      <c r="C28" s="16">
        <f>Investimentos!F7</f>
        <v>2920009.23</v>
      </c>
      <c r="D28" s="17">
        <f>Investimentos!G7</f>
        <v>0.28527856330496204</v>
      </c>
    </row>
    <row r="29" spans="2:4" ht="14.25" thickTop="1" thickBot="1" x14ac:dyDescent="0.25">
      <c r="B29" s="15" t="str">
        <f>Investimentos!C20</f>
        <v>MATERIAL DE TIC (PERMANENTE)</v>
      </c>
      <c r="C29" s="16">
        <f>Investimentos!F20</f>
        <v>1123938.6000000001</v>
      </c>
      <c r="D29" s="17">
        <f>Investimentos!G20</f>
        <v>0.10980636148571025</v>
      </c>
    </row>
    <row r="30" spans="2:4" ht="14.25" thickTop="1" thickBot="1" x14ac:dyDescent="0.25">
      <c r="B30" s="15" t="str">
        <f>Investimentos!C25</f>
        <v>EQUIPAMENTOS DE TIC - COMPUTADORES</v>
      </c>
      <c r="C30" s="16">
        <f>Investimentos!F25</f>
        <v>1135007.3400000001</v>
      </c>
      <c r="D30" s="17">
        <f>Investimentos!G25</f>
        <v>0.11088775335678874</v>
      </c>
    </row>
    <row r="31" spans="2:4" ht="14.25" thickTop="1" thickBot="1" x14ac:dyDescent="0.25">
      <c r="B31" s="15" t="str">
        <f>Investimentos!C26</f>
        <v>MOBILIARIO EM GERAL</v>
      </c>
      <c r="C31" s="16">
        <f>Investimentos!F26</f>
        <v>838757.55999999994</v>
      </c>
      <c r="D31" s="17">
        <f>Investimentos!G26</f>
        <v>8.1944792920389323E-2</v>
      </c>
    </row>
    <row r="32" spans="2:4" ht="14.25" thickTop="1" thickBot="1" x14ac:dyDescent="0.25">
      <c r="B32" s="15" t="s">
        <v>8</v>
      </c>
      <c r="C32" s="16">
        <f>Investimentos!F45-(SUM(C28:C31))</f>
        <v>4217929.22</v>
      </c>
      <c r="D32" s="17">
        <f>C32/C36</f>
        <v>0.41208252893214969</v>
      </c>
    </row>
    <row r="33" spans="2:4" ht="14.25" thickTop="1" thickBot="1" x14ac:dyDescent="0.25">
      <c r="B33" s="15"/>
      <c r="C33" s="16"/>
      <c r="D33" s="17"/>
    </row>
    <row r="34" spans="2:4" ht="14.25" thickTop="1" thickBot="1" x14ac:dyDescent="0.25">
      <c r="B34" s="15"/>
      <c r="C34" s="16"/>
      <c r="D34" s="17"/>
    </row>
    <row r="35" spans="2:4" ht="14.25" thickTop="1" thickBot="1" x14ac:dyDescent="0.25">
      <c r="B35" s="15"/>
      <c r="C35" s="16"/>
      <c r="D35" s="17"/>
    </row>
    <row r="36" spans="2:4" ht="13.5" thickTop="1" x14ac:dyDescent="0.2">
      <c r="B36" s="20" t="s">
        <v>9</v>
      </c>
      <c r="C36" s="19">
        <f>SUM(C28:C35)</f>
        <v>10235641.949999999</v>
      </c>
      <c r="D36" s="33">
        <f>SUM(D28:D35)</f>
        <v>1</v>
      </c>
    </row>
    <row r="38" spans="2:4" ht="15.75" x14ac:dyDescent="0.2">
      <c r="B38" s="44" t="s">
        <v>13</v>
      </c>
      <c r="C38" s="44"/>
      <c r="D38" s="44"/>
    </row>
    <row r="39" spans="2:4" ht="13.5" thickBot="1" x14ac:dyDescent="0.25">
      <c r="B39" s="45" t="s">
        <v>26</v>
      </c>
      <c r="C39" s="45"/>
      <c r="D39" s="46"/>
    </row>
    <row r="40" spans="2:4" ht="14.25" thickTop="1" thickBot="1" x14ac:dyDescent="0.25">
      <c r="B40" s="27" t="s">
        <v>2</v>
      </c>
      <c r="C40" s="27" t="s">
        <v>3</v>
      </c>
      <c r="D40" s="14" t="s">
        <v>6</v>
      </c>
    </row>
    <row r="41" spans="2:4" ht="14.25" thickTop="1" thickBot="1" x14ac:dyDescent="0.25">
      <c r="B41" s="15" t="s">
        <v>15</v>
      </c>
      <c r="C41" s="16">
        <f>Reitoria!F63</f>
        <v>6111202.9999999991</v>
      </c>
      <c r="D41" s="17">
        <f>C41/$C$52</f>
        <v>0.18279904503291597</v>
      </c>
    </row>
    <row r="42" spans="2:4" ht="14.25" thickTop="1" thickBot="1" x14ac:dyDescent="0.25">
      <c r="B42" s="15" t="s">
        <v>16</v>
      </c>
      <c r="C42" s="16">
        <f>'Santo Augusto'!F53</f>
        <v>1314199.8799999999</v>
      </c>
      <c r="D42" s="17">
        <f t="shared" ref="D42:D51" si="0">C42/$C$52</f>
        <v>3.9310506138705056E-2</v>
      </c>
    </row>
    <row r="43" spans="2:4" ht="14.25" thickTop="1" thickBot="1" x14ac:dyDescent="0.25">
      <c r="B43" s="15" t="s">
        <v>17</v>
      </c>
      <c r="C43" s="16">
        <f>Alegrete!F51</f>
        <v>4764511.7600000007</v>
      </c>
      <c r="D43" s="17">
        <f t="shared" si="0"/>
        <v>0.14251665339477315</v>
      </c>
    </row>
    <row r="44" spans="2:4" ht="14.25" thickTop="1" thickBot="1" x14ac:dyDescent="0.25">
      <c r="B44" s="15" t="s">
        <v>18</v>
      </c>
      <c r="C44" s="16">
        <f>'São Vicente do Sul'!F65</f>
        <v>4540428.8899999997</v>
      </c>
      <c r="D44" s="17">
        <f t="shared" si="0"/>
        <v>0.13581385942045496</v>
      </c>
    </row>
    <row r="45" spans="2:4" ht="14.25" thickTop="1" thickBot="1" x14ac:dyDescent="0.25">
      <c r="B45" s="15" t="s">
        <v>19</v>
      </c>
      <c r="C45" s="16">
        <f>'Júlio de Castilhos'!F61</f>
        <v>2939736.379999999</v>
      </c>
      <c r="D45" s="17">
        <f t="shared" si="0"/>
        <v>8.7933751000011162E-2</v>
      </c>
    </row>
    <row r="46" spans="2:4" ht="14.25" thickTop="1" thickBot="1" x14ac:dyDescent="0.25">
      <c r="B46" s="15" t="s">
        <v>20</v>
      </c>
      <c r="C46" s="16">
        <f>'São Borja'!F59</f>
        <v>3278269.870000001</v>
      </c>
      <c r="D46" s="17">
        <f t="shared" si="0"/>
        <v>9.8060005795288063E-2</v>
      </c>
    </row>
    <row r="47" spans="2:4" ht="14.25" thickTop="1" thickBot="1" x14ac:dyDescent="0.25">
      <c r="B47" s="15" t="s">
        <v>21</v>
      </c>
      <c r="C47" s="16">
        <f>'Santa Rosa'!F50</f>
        <v>2453350.379999999</v>
      </c>
      <c r="D47" s="17">
        <f t="shared" si="0"/>
        <v>7.3384914000588983E-2</v>
      </c>
    </row>
    <row r="48" spans="2:4" ht="14.25" thickTop="1" thickBot="1" x14ac:dyDescent="0.25">
      <c r="B48" s="15" t="s">
        <v>22</v>
      </c>
      <c r="C48" s="16">
        <f>Panambi!F62</f>
        <v>1856846.4699999997</v>
      </c>
      <c r="D48" s="17">
        <f t="shared" si="0"/>
        <v>5.5542216727007931E-2</v>
      </c>
    </row>
    <row r="49" spans="2:4" ht="14.25" thickTop="1" thickBot="1" x14ac:dyDescent="0.25">
      <c r="B49" s="15" t="s">
        <v>23</v>
      </c>
      <c r="C49" s="16">
        <f>Jaguari!F44</f>
        <v>1533205.2999999998</v>
      </c>
      <c r="D49" s="17">
        <f t="shared" si="0"/>
        <v>4.5861422813054227E-2</v>
      </c>
    </row>
    <row r="50" spans="2:4" ht="14.25" thickTop="1" thickBot="1" x14ac:dyDescent="0.25">
      <c r="B50" s="15" t="s">
        <v>24</v>
      </c>
      <c r="C50" s="16">
        <f>'Santo Ângelo'!F47</f>
        <v>1539125.9699999995</v>
      </c>
      <c r="D50" s="17">
        <f t="shared" si="0"/>
        <v>4.6038522611891702E-2</v>
      </c>
    </row>
    <row r="51" spans="2:4" ht="14.25" thickTop="1" thickBot="1" x14ac:dyDescent="0.25">
      <c r="B51" s="15" t="s">
        <v>25</v>
      </c>
      <c r="C51" s="16">
        <f>'Frederico Westphalen'!F56</f>
        <v>3100385.37</v>
      </c>
      <c r="D51" s="17">
        <f t="shared" si="0"/>
        <v>9.2739103065308734E-2</v>
      </c>
    </row>
    <row r="52" spans="2:4" ht="13.5" thickTop="1" x14ac:dyDescent="0.2">
      <c r="B52" s="20" t="s">
        <v>9</v>
      </c>
      <c r="C52" s="19">
        <f>SUM(C41:C51)</f>
        <v>33431263.27</v>
      </c>
      <c r="D52" s="33">
        <f>SUM(D41:D51)</f>
        <v>1</v>
      </c>
    </row>
    <row r="55" spans="2:4" x14ac:dyDescent="0.2">
      <c r="C55" s="30"/>
    </row>
  </sheetData>
  <mergeCells count="9">
    <mergeCell ref="B1:R1"/>
    <mergeCell ref="P3:R3"/>
    <mergeCell ref="B38:D38"/>
    <mergeCell ref="B3:D3"/>
    <mergeCell ref="B39:D39"/>
    <mergeCell ref="B4:D4"/>
    <mergeCell ref="B15:D15"/>
    <mergeCell ref="B26:D26"/>
    <mergeCell ref="P4:R4"/>
  </mergeCells>
  <hyperlinks>
    <hyperlink ref="P6:R6" location="'Despesas Correntes'!A1" display="'Despesas Correntes'!A1"/>
    <hyperlink ref="P7:R7" location="Folha!A1" display="Folha!A1"/>
    <hyperlink ref="P8:R8" location="Investimentos!A1" display="Investimentos!A1"/>
    <hyperlink ref="B41:D41" location="Reitoria!A1" display="REITORIA"/>
    <hyperlink ref="B42:D42" location="'Santo Augusto'!A1" display="SANTO AUGUSTO"/>
    <hyperlink ref="B43:D43" location="Alegrete!A1" display="ALEGRETE"/>
    <hyperlink ref="B44:D44" location="'São Vicente do Sul'!A1" display="SÃO VICENTE DO SUL"/>
    <hyperlink ref="B45:D45" location="'Júlio de Castilhos'!A1" display="JÚLIO DE CASTILHOS"/>
    <hyperlink ref="B46:D46" location="'São Borja'!A1" display="SÃO BORJA"/>
    <hyperlink ref="B47:D47" location="'Santa Rosa'!A1" display="SANTA ROSA"/>
    <hyperlink ref="B48:D48" location="Panambi!A1" display="PANAMBI"/>
    <hyperlink ref="B49:D49" location="Jaguari!A1" display="JAGUARI"/>
    <hyperlink ref="B50:D50" location="'Santo Ângelo'!A1" display="SANTO ÂNGELO"/>
    <hyperlink ref="B51:D51" location="'Frederico Westphalen'!A1" display="FREDERICO WESTPHALEN"/>
    <hyperlink ref="B1:G1" location="'1º Trimestre'!A1" display="DEMONSTRAÇÃO DE DOTAÇÃO ORÇAMENTÁRIA"/>
    <hyperlink ref="B1:F1" location="ANUAL!A1" display="DEMONSTRAÇÃO DE DESPESAS COM INVESTIMENTO"/>
    <hyperlink ref="B1:D1" location="'NATUREZA DE DESPESA'!A1" display="DEMONSTRAÇÃO DE DESPESAS DE CUSTEIO EMPENHADAS E PAGAS IFFAR JULHO DE 2019"/>
    <hyperlink ref="B12" location="Folha!A1" display="Folha!A1"/>
    <hyperlink ref="C12" location="'Despesas Correntes'!A1" display="'Despesas Correntes'!A1"/>
    <hyperlink ref="B6:D12" location="'Despesas Correntes'!A1" display="'Despesas Correntes'!A1"/>
    <hyperlink ref="B21" location="Folha!A1" display="Folha!A1"/>
    <hyperlink ref="C21" location="'Despesas Correntes'!A1" display="'Despesas Correntes'!A1"/>
    <hyperlink ref="B21:D21" location="'Despesas Correntes'!A1" display="'Despesas Correntes'!A1"/>
    <hyperlink ref="B17:D23" location="Folha!A1" display="Folha!A1"/>
    <hyperlink ref="B32" location="Folha!A1" display="Folha!A1"/>
    <hyperlink ref="C32" location="'Despesas Correntes'!A1" display="'Despesas Correntes'!A1"/>
    <hyperlink ref="B32:D32" location="'Despesas Correntes'!A1" display="'Despesas Correntes'!A1"/>
    <hyperlink ref="B28:D35" location="Investimentos!A1" display="Investimentos!A1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0"/>
  <sheetViews>
    <sheetView showGridLines="0" zoomScale="80" zoomScaleNormal="80" workbookViewId="0">
      <pane ySplit="1" topLeftCell="A2" activePane="bottomLeft" state="frozen"/>
      <selection activeCell="B60" sqref="B60:B6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5</v>
      </c>
      <c r="C3" s="11" t="s">
        <v>2</v>
      </c>
      <c r="D3" s="22" t="s">
        <v>12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8" t="s">
        <v>32</v>
      </c>
      <c r="C4" s="79" t="s">
        <v>33</v>
      </c>
      <c r="D4" s="81">
        <v>1353.12</v>
      </c>
      <c r="E4" s="80"/>
      <c r="F4" s="26">
        <f>SUM(D4,E4)</f>
        <v>1353.12</v>
      </c>
      <c r="G4" s="9">
        <f>F4/$F$59</f>
        <v>4.1275430445267139E-4</v>
      </c>
    </row>
    <row r="5" spans="2:7" ht="14.25" thickTop="1" thickBot="1" x14ac:dyDescent="0.25">
      <c r="B5" s="68"/>
      <c r="C5" s="79" t="s">
        <v>34</v>
      </c>
      <c r="D5" s="81">
        <v>78446.820000000007</v>
      </c>
      <c r="E5" s="80">
        <v>6600</v>
      </c>
      <c r="F5" s="26">
        <f t="shared" ref="F5:F58" si="0">SUM(D5,E5)</f>
        <v>85046.82</v>
      </c>
      <c r="G5" s="9">
        <f>F5/$F$59</f>
        <v>2.5942592700582023E-2</v>
      </c>
    </row>
    <row r="6" spans="2:7" ht="14.25" thickTop="1" thickBot="1" x14ac:dyDescent="0.25">
      <c r="B6" s="68"/>
      <c r="C6" s="79" t="s">
        <v>114</v>
      </c>
      <c r="D6" s="81">
        <v>93282.8</v>
      </c>
      <c r="E6" s="80">
        <v>1763.38</v>
      </c>
      <c r="F6" s="26">
        <f t="shared" si="0"/>
        <v>95046.180000000008</v>
      </c>
      <c r="G6" s="9">
        <f>F6/$F$59</f>
        <v>2.8992786978821843E-2</v>
      </c>
    </row>
    <row r="7" spans="2:7" ht="14.25" thickTop="1" thickBot="1" x14ac:dyDescent="0.25">
      <c r="B7" s="68"/>
      <c r="C7" s="79" t="s">
        <v>131</v>
      </c>
      <c r="D7" s="81"/>
      <c r="E7" s="80">
        <v>2261.1999999999998</v>
      </c>
      <c r="F7" s="26">
        <f t="shared" si="0"/>
        <v>2261.1999999999998</v>
      </c>
      <c r="G7" s="9">
        <f>F7/$F$59</f>
        <v>6.8975407445635308E-4</v>
      </c>
    </row>
    <row r="8" spans="2:7" ht="14.25" thickTop="1" thickBot="1" x14ac:dyDescent="0.25">
      <c r="B8" s="68"/>
      <c r="C8" s="79" t="s">
        <v>107</v>
      </c>
      <c r="D8" s="81"/>
      <c r="E8" s="80">
        <v>7600</v>
      </c>
      <c r="F8" s="26">
        <f t="shared" si="0"/>
        <v>7600</v>
      </c>
      <c r="G8" s="9">
        <f>F8/$F$59</f>
        <v>2.3182960224076969E-3</v>
      </c>
    </row>
    <row r="9" spans="2:7" ht="14.25" thickTop="1" thickBot="1" x14ac:dyDescent="0.25">
      <c r="B9" s="68"/>
      <c r="C9" s="79" t="s">
        <v>37</v>
      </c>
      <c r="D9" s="81">
        <v>565</v>
      </c>
      <c r="E9" s="80">
        <v>4026</v>
      </c>
      <c r="F9" s="26">
        <f t="shared" si="0"/>
        <v>4591</v>
      </c>
      <c r="G9" s="9">
        <f>F9/$F$59</f>
        <v>1.400433820904439E-3</v>
      </c>
    </row>
    <row r="10" spans="2:7" ht="14.25" thickTop="1" thickBot="1" x14ac:dyDescent="0.25">
      <c r="B10" s="68"/>
      <c r="C10" s="79" t="s">
        <v>92</v>
      </c>
      <c r="D10" s="81">
        <v>138</v>
      </c>
      <c r="E10" s="80"/>
      <c r="F10" s="26">
        <f t="shared" si="0"/>
        <v>138</v>
      </c>
      <c r="G10" s="9">
        <f>F10/$F$59</f>
        <v>4.2095375143718704E-5</v>
      </c>
    </row>
    <row r="11" spans="2:7" ht="14.25" thickTop="1" thickBot="1" x14ac:dyDescent="0.25">
      <c r="B11" s="68"/>
      <c r="C11" s="79" t="s">
        <v>93</v>
      </c>
      <c r="D11" s="81">
        <v>196.8</v>
      </c>
      <c r="E11" s="80"/>
      <c r="F11" s="26">
        <f t="shared" si="0"/>
        <v>196.8</v>
      </c>
      <c r="G11" s="9">
        <f>F11/$F$59</f>
        <v>6.0031665422346681E-5</v>
      </c>
    </row>
    <row r="12" spans="2:7" ht="14.25" thickTop="1" thickBot="1" x14ac:dyDescent="0.25">
      <c r="B12" s="68"/>
      <c r="C12" s="79" t="s">
        <v>94</v>
      </c>
      <c r="D12" s="81"/>
      <c r="E12" s="80">
        <v>735.28</v>
      </c>
      <c r="F12" s="26">
        <f t="shared" si="0"/>
        <v>735.28</v>
      </c>
      <c r="G12" s="9">
        <f>F12/$F$59</f>
        <v>2.2428903938893834E-4</v>
      </c>
    </row>
    <row r="13" spans="2:7" ht="14.25" thickTop="1" thickBot="1" x14ac:dyDescent="0.25">
      <c r="B13" s="68"/>
      <c r="C13" s="79" t="s">
        <v>38</v>
      </c>
      <c r="D13" s="81">
        <v>32515.83</v>
      </c>
      <c r="E13" s="80">
        <v>58466.75</v>
      </c>
      <c r="F13" s="26">
        <f t="shared" si="0"/>
        <v>90982.58</v>
      </c>
      <c r="G13" s="9">
        <f>F13/$F$59</f>
        <v>2.7753230700314484E-2</v>
      </c>
    </row>
    <row r="14" spans="2:7" ht="14.25" thickTop="1" thickBot="1" x14ac:dyDescent="0.25">
      <c r="B14" s="68"/>
      <c r="C14" s="79" t="s">
        <v>39</v>
      </c>
      <c r="D14" s="81">
        <v>14008.49</v>
      </c>
      <c r="E14" s="80">
        <v>25655.19</v>
      </c>
      <c r="F14" s="26">
        <f t="shared" si="0"/>
        <v>39663.68</v>
      </c>
      <c r="G14" s="9">
        <f>F14/$F$59</f>
        <v>1.2098967312901542E-2</v>
      </c>
    </row>
    <row r="15" spans="2:7" ht="14.25" thickTop="1" thickBot="1" x14ac:dyDescent="0.25">
      <c r="B15" s="68"/>
      <c r="C15" s="79" t="s">
        <v>40</v>
      </c>
      <c r="D15" s="81"/>
      <c r="E15" s="80">
        <v>477</v>
      </c>
      <c r="F15" s="26">
        <f t="shared" si="0"/>
        <v>477</v>
      </c>
      <c r="G15" s="9">
        <f>F15/$F$59</f>
        <v>1.4550357930111465E-4</v>
      </c>
    </row>
    <row r="16" spans="2:7" ht="14.25" thickTop="1" thickBot="1" x14ac:dyDescent="0.25">
      <c r="B16" s="68"/>
      <c r="C16" s="79" t="s">
        <v>97</v>
      </c>
      <c r="D16" s="81">
        <v>226</v>
      </c>
      <c r="E16" s="80"/>
      <c r="F16" s="26">
        <f t="shared" si="0"/>
        <v>226</v>
      </c>
      <c r="G16" s="9">
        <f>F16/$F$59</f>
        <v>6.8938802771597308E-5</v>
      </c>
    </row>
    <row r="17" spans="2:7" ht="14.25" thickTop="1" thickBot="1" x14ac:dyDescent="0.25">
      <c r="B17" s="68"/>
      <c r="C17" s="79" t="s">
        <v>101</v>
      </c>
      <c r="D17" s="81">
        <v>92788.61</v>
      </c>
      <c r="E17" s="80">
        <v>139877.57</v>
      </c>
      <c r="F17" s="6">
        <f t="shared" si="0"/>
        <v>232666.18</v>
      </c>
      <c r="G17" s="9">
        <f>F17/$F$59</f>
        <v>7.0972247321420157E-2</v>
      </c>
    </row>
    <row r="18" spans="2:7" ht="14.25" thickTop="1" thickBot="1" x14ac:dyDescent="0.25">
      <c r="B18" s="68"/>
      <c r="C18" s="79" t="s">
        <v>64</v>
      </c>
      <c r="D18" s="81">
        <v>277361.58</v>
      </c>
      <c r="E18" s="80">
        <v>260294.87</v>
      </c>
      <c r="F18" s="6">
        <f t="shared" si="0"/>
        <v>537656.44999999995</v>
      </c>
      <c r="G18" s="9">
        <f>F18/$F$59</f>
        <v>0.16400615913905825</v>
      </c>
    </row>
    <row r="19" spans="2:7" ht="14.25" thickTop="1" thickBot="1" x14ac:dyDescent="0.25">
      <c r="B19" s="68"/>
      <c r="C19" s="79" t="s">
        <v>46</v>
      </c>
      <c r="D19" s="81">
        <v>185942.2</v>
      </c>
      <c r="E19" s="80">
        <v>74016.88</v>
      </c>
      <c r="F19" s="6">
        <f t="shared" si="0"/>
        <v>259959.08000000002</v>
      </c>
      <c r="G19" s="9">
        <f>F19/$F$59</f>
        <v>7.9297644888521618E-2</v>
      </c>
    </row>
    <row r="20" spans="2:7" ht="14.25" thickTop="1" thickBot="1" x14ac:dyDescent="0.25">
      <c r="B20" s="68"/>
      <c r="C20" s="79" t="s">
        <v>120</v>
      </c>
      <c r="D20" s="81">
        <v>82224.55</v>
      </c>
      <c r="E20" s="80">
        <v>13501</v>
      </c>
      <c r="F20" s="26">
        <f t="shared" si="0"/>
        <v>95725.55</v>
      </c>
      <c r="G20" s="9">
        <f>F20/$F$59</f>
        <v>2.9200021290498569E-2</v>
      </c>
    </row>
    <row r="21" spans="2:7" ht="14.25" thickTop="1" thickBot="1" x14ac:dyDescent="0.25">
      <c r="B21" s="68"/>
      <c r="C21" s="79" t="s">
        <v>102</v>
      </c>
      <c r="D21" s="81">
        <v>9164.2199999999993</v>
      </c>
      <c r="E21" s="80">
        <v>47541.38</v>
      </c>
      <c r="F21" s="26">
        <f t="shared" si="0"/>
        <v>56705.599999999999</v>
      </c>
      <c r="G21" s="9">
        <f>F21/$F$59</f>
        <v>1.7297416701084461E-2</v>
      </c>
    </row>
    <row r="22" spans="2:7" ht="14.25" thickTop="1" thickBot="1" x14ac:dyDescent="0.25">
      <c r="B22" s="68"/>
      <c r="C22" s="79" t="s">
        <v>52</v>
      </c>
      <c r="D22" s="81">
        <v>26648.07</v>
      </c>
      <c r="E22" s="80">
        <v>21655.62</v>
      </c>
      <c r="F22" s="26">
        <f t="shared" si="0"/>
        <v>48303.69</v>
      </c>
      <c r="G22" s="9">
        <f>F22/$F$59</f>
        <v>1.4734506894028217E-2</v>
      </c>
    </row>
    <row r="23" spans="2:7" ht="14.25" thickTop="1" thickBot="1" x14ac:dyDescent="0.25">
      <c r="B23" s="68"/>
      <c r="C23" s="79" t="s">
        <v>129</v>
      </c>
      <c r="D23" s="81"/>
      <c r="E23" s="80">
        <v>1006</v>
      </c>
      <c r="F23" s="26">
        <f t="shared" si="0"/>
        <v>1006</v>
      </c>
      <c r="G23" s="9">
        <f>F23/$F$59</f>
        <v>3.0686918401870303E-4</v>
      </c>
    </row>
    <row r="24" spans="2:7" ht="14.25" thickTop="1" thickBot="1" x14ac:dyDescent="0.25">
      <c r="B24" s="68"/>
      <c r="C24" s="79" t="s">
        <v>54</v>
      </c>
      <c r="D24" s="81">
        <v>114686.63</v>
      </c>
      <c r="E24" s="80">
        <v>98657.74</v>
      </c>
      <c r="F24" s="6">
        <f t="shared" si="0"/>
        <v>213344.37</v>
      </c>
      <c r="G24" s="9">
        <f>F24/$F$59</f>
        <v>6.507834268079947E-2</v>
      </c>
    </row>
    <row r="25" spans="2:7" ht="14.25" thickTop="1" thickBot="1" x14ac:dyDescent="0.25">
      <c r="B25" s="68"/>
      <c r="C25" s="79" t="s">
        <v>55</v>
      </c>
      <c r="D25" s="81">
        <v>21366.1</v>
      </c>
      <c r="E25" s="80">
        <v>19409.2</v>
      </c>
      <c r="F25" s="26">
        <f t="shared" si="0"/>
        <v>40775.300000000003</v>
      </c>
      <c r="G25" s="9">
        <f>F25/$F$59</f>
        <v>1.2438054710852707E-2</v>
      </c>
    </row>
    <row r="26" spans="2:7" ht="14.25" thickTop="1" thickBot="1" x14ac:dyDescent="0.25">
      <c r="B26" s="68"/>
      <c r="C26" s="79" t="s">
        <v>56</v>
      </c>
      <c r="D26" s="81">
        <v>397.94</v>
      </c>
      <c r="E26" s="80">
        <v>24.32</v>
      </c>
      <c r="F26" s="26">
        <f t="shared" si="0"/>
        <v>422.26</v>
      </c>
      <c r="G26" s="9">
        <f>F26/$F$59</f>
        <v>1.2880574716077291E-4</v>
      </c>
    </row>
    <row r="27" spans="2:7" ht="14.25" thickTop="1" thickBot="1" x14ac:dyDescent="0.25">
      <c r="B27" s="68"/>
      <c r="C27" s="79" t="s">
        <v>58</v>
      </c>
      <c r="D27" s="81">
        <v>9615.06</v>
      </c>
      <c r="E27" s="80">
        <v>6248.16</v>
      </c>
      <c r="F27" s="26">
        <f t="shared" si="0"/>
        <v>15863.22</v>
      </c>
      <c r="G27" s="9">
        <f>F27/$F$59</f>
        <v>4.8388999774445027E-3</v>
      </c>
    </row>
    <row r="28" spans="2:7" ht="14.25" thickTop="1" thickBot="1" x14ac:dyDescent="0.25">
      <c r="B28" s="68"/>
      <c r="C28" s="79" t="s">
        <v>60</v>
      </c>
      <c r="D28" s="81"/>
      <c r="E28" s="80">
        <v>1400</v>
      </c>
      <c r="F28" s="26">
        <f t="shared" si="0"/>
        <v>1400</v>
      </c>
      <c r="G28" s="9">
        <f>F28/$F$59</f>
        <v>4.270545304435231E-4</v>
      </c>
    </row>
    <row r="29" spans="2:7" ht="14.25" thickTop="1" thickBot="1" x14ac:dyDescent="0.25">
      <c r="B29" s="68"/>
      <c r="C29" s="79" t="s">
        <v>62</v>
      </c>
      <c r="D29" s="81">
        <v>2209</v>
      </c>
      <c r="E29" s="80"/>
      <c r="F29" s="26">
        <f t="shared" si="0"/>
        <v>2209</v>
      </c>
      <c r="G29" s="9">
        <f>F29/$F$59</f>
        <v>6.7383104124981612E-4</v>
      </c>
    </row>
    <row r="30" spans="2:7" ht="14.25" thickTop="1" thickBot="1" x14ac:dyDescent="0.25">
      <c r="B30" s="68"/>
      <c r="C30" s="79" t="s">
        <v>63</v>
      </c>
      <c r="D30" s="81">
        <v>94651.78</v>
      </c>
      <c r="E30" s="80">
        <v>40601.599999999999</v>
      </c>
      <c r="F30" s="26">
        <f t="shared" si="0"/>
        <v>135253.38</v>
      </c>
      <c r="G30" s="9">
        <f>F30/$F$59</f>
        <v>4.125754906199957E-2</v>
      </c>
    </row>
    <row r="31" spans="2:7" ht="14.25" thickTop="1" thickBot="1" x14ac:dyDescent="0.25">
      <c r="B31" s="68"/>
      <c r="C31" s="79" t="s">
        <v>65</v>
      </c>
      <c r="D31" s="81">
        <v>89145.24</v>
      </c>
      <c r="E31" s="80">
        <v>42049.64</v>
      </c>
      <c r="F31" s="26">
        <f t="shared" si="0"/>
        <v>131194.88</v>
      </c>
      <c r="G31" s="9">
        <f>F31/$F$59</f>
        <v>4.0019548482138831E-2</v>
      </c>
    </row>
    <row r="32" spans="2:7" ht="14.25" thickTop="1" thickBot="1" x14ac:dyDescent="0.25">
      <c r="B32" s="68"/>
      <c r="C32" s="79" t="s">
        <v>67</v>
      </c>
      <c r="D32" s="81">
        <v>730</v>
      </c>
      <c r="E32" s="80"/>
      <c r="F32" s="26">
        <f t="shared" si="0"/>
        <v>730</v>
      </c>
      <c r="G32" s="9">
        <f>F32/$F$59</f>
        <v>2.2267843373126561E-4</v>
      </c>
    </row>
    <row r="33" spans="2:7" ht="14.25" thickTop="1" thickBot="1" x14ac:dyDescent="0.25">
      <c r="B33" s="68"/>
      <c r="C33" s="79" t="s">
        <v>111</v>
      </c>
      <c r="D33" s="81">
        <v>2376</v>
      </c>
      <c r="E33" s="80"/>
      <c r="F33" s="26">
        <f t="shared" si="0"/>
        <v>2376</v>
      </c>
      <c r="G33" s="9">
        <f>F33/$F$59</f>
        <v>7.247725459527221E-4</v>
      </c>
    </row>
    <row r="34" spans="2:7" ht="14.25" thickTop="1" thickBot="1" x14ac:dyDescent="0.25">
      <c r="B34" s="68"/>
      <c r="C34" s="79" t="s">
        <v>70</v>
      </c>
      <c r="D34" s="81">
        <v>2883.4</v>
      </c>
      <c r="E34" s="80">
        <v>1146.04</v>
      </c>
      <c r="F34" s="26">
        <f t="shared" si="0"/>
        <v>4029.44</v>
      </c>
      <c r="G34" s="9">
        <f>F34/$F$59</f>
        <v>1.2291361479645356E-3</v>
      </c>
    </row>
    <row r="35" spans="2:7" ht="14.25" thickTop="1" thickBot="1" x14ac:dyDescent="0.25">
      <c r="B35" s="68"/>
      <c r="C35" s="79" t="s">
        <v>132</v>
      </c>
      <c r="D35" s="81">
        <v>21299.14</v>
      </c>
      <c r="E35" s="80"/>
      <c r="F35" s="26">
        <f t="shared" si="0"/>
        <v>21299.14</v>
      </c>
      <c r="G35" s="9">
        <f>F35/$F$59</f>
        <v>6.4970673082506147E-3</v>
      </c>
    </row>
    <row r="36" spans="2:7" ht="14.25" thickTop="1" thickBot="1" x14ac:dyDescent="0.25">
      <c r="B36" s="68"/>
      <c r="C36" s="79" t="s">
        <v>73</v>
      </c>
      <c r="D36" s="81">
        <v>5518.91</v>
      </c>
      <c r="E36" s="80"/>
      <c r="F36" s="26">
        <f t="shared" si="0"/>
        <v>5518.91</v>
      </c>
      <c r="G36" s="9">
        <f>F36/$F$59</f>
        <v>1.683482513292903E-3</v>
      </c>
    </row>
    <row r="37" spans="2:7" ht="14.25" thickTop="1" thickBot="1" x14ac:dyDescent="0.25">
      <c r="B37" s="68"/>
      <c r="C37" s="79" t="s">
        <v>82</v>
      </c>
      <c r="D37" s="81">
        <v>43.6</v>
      </c>
      <c r="E37" s="80"/>
      <c r="F37" s="26">
        <f t="shared" si="0"/>
        <v>43.6</v>
      </c>
      <c r="G37" s="9">
        <f>F37/$F$59</f>
        <v>1.3299698233812578E-5</v>
      </c>
    </row>
    <row r="38" spans="2:7" ht="14.25" customHeight="1" thickTop="1" thickBot="1" x14ac:dyDescent="0.25">
      <c r="B38" s="68"/>
      <c r="C38" s="79" t="s">
        <v>105</v>
      </c>
      <c r="D38" s="81">
        <v>102.14</v>
      </c>
      <c r="E38" s="80"/>
      <c r="F38" s="26">
        <f t="shared" si="0"/>
        <v>102.14</v>
      </c>
      <c r="G38" s="9">
        <f>F38/$F$59</f>
        <v>3.1156678385358181E-5</v>
      </c>
    </row>
    <row r="39" spans="2:7" ht="14.25" thickTop="1" thickBot="1" x14ac:dyDescent="0.25">
      <c r="B39" s="68"/>
      <c r="C39" s="79" t="s">
        <v>74</v>
      </c>
      <c r="D39" s="81">
        <v>2271.16</v>
      </c>
      <c r="E39" s="80">
        <v>1340.96</v>
      </c>
      <c r="F39" s="26">
        <f t="shared" si="0"/>
        <v>3612.12</v>
      </c>
      <c r="G39" s="9">
        <f>F39/$F$59</f>
        <v>1.1018372932183277E-3</v>
      </c>
    </row>
    <row r="40" spans="2:7" ht="14.25" thickTop="1" thickBot="1" x14ac:dyDescent="0.25">
      <c r="B40" s="68"/>
      <c r="C40" s="79" t="s">
        <v>77</v>
      </c>
      <c r="D40" s="81">
        <v>1900.37</v>
      </c>
      <c r="E40" s="80"/>
      <c r="F40" s="26">
        <f t="shared" si="0"/>
        <v>1900.37</v>
      </c>
      <c r="G40" s="9">
        <f>F40/$F$59</f>
        <v>5.796868700135414E-4</v>
      </c>
    </row>
    <row r="41" spans="2:7" ht="14.25" thickTop="1" thickBot="1" x14ac:dyDescent="0.25">
      <c r="B41" s="68" t="s">
        <v>86</v>
      </c>
      <c r="C41" s="79" t="s">
        <v>34</v>
      </c>
      <c r="D41" s="81">
        <v>552896.24</v>
      </c>
      <c r="E41" s="80"/>
      <c r="F41" s="6">
        <f t="shared" si="0"/>
        <v>552896.24</v>
      </c>
      <c r="G41" s="9">
        <f>F41/$F$59</f>
        <v>0.16865488868370676</v>
      </c>
    </row>
    <row r="42" spans="2:7" ht="14.25" thickTop="1" thickBot="1" x14ac:dyDescent="0.25">
      <c r="B42" s="68"/>
      <c r="C42" s="79" t="s">
        <v>114</v>
      </c>
      <c r="D42" s="81">
        <v>68803.45</v>
      </c>
      <c r="E42" s="80">
        <v>30282.03</v>
      </c>
      <c r="F42" s="26">
        <f t="shared" si="0"/>
        <v>99085.48</v>
      </c>
      <c r="G42" s="9">
        <f>F42/$F$59</f>
        <v>3.0224930810836499E-2</v>
      </c>
    </row>
    <row r="43" spans="2:7" ht="14.25" thickTop="1" thickBot="1" x14ac:dyDescent="0.25">
      <c r="B43" s="68"/>
      <c r="C43" s="79" t="s">
        <v>37</v>
      </c>
      <c r="D43" s="81">
        <v>46360</v>
      </c>
      <c r="E43" s="80">
        <v>57794</v>
      </c>
      <c r="F43" s="26">
        <f t="shared" si="0"/>
        <v>104154</v>
      </c>
      <c r="G43" s="9">
        <f>F43/$F$59</f>
        <v>3.177102683129622E-2</v>
      </c>
    </row>
    <row r="44" spans="2:7" ht="14.25" thickTop="1" thickBot="1" x14ac:dyDescent="0.25">
      <c r="B44" s="68"/>
      <c r="C44" s="79" t="s">
        <v>92</v>
      </c>
      <c r="D44" s="81"/>
      <c r="E44" s="80">
        <v>15660.47</v>
      </c>
      <c r="F44" s="26">
        <f t="shared" si="0"/>
        <v>15660.47</v>
      </c>
      <c r="G44" s="9">
        <f>F44/$F$59</f>
        <v>4.7770533302677713E-3</v>
      </c>
    </row>
    <row r="45" spans="2:7" ht="14.25" thickTop="1" thickBot="1" x14ac:dyDescent="0.25">
      <c r="B45" s="68"/>
      <c r="C45" s="79" t="s">
        <v>133</v>
      </c>
      <c r="D45" s="81"/>
      <c r="E45" s="80">
        <v>5914.28</v>
      </c>
      <c r="F45" s="26">
        <f t="shared" si="0"/>
        <v>5914.28</v>
      </c>
      <c r="G45" s="9">
        <f>F45/$F$59</f>
        <v>1.8040857630796569E-3</v>
      </c>
    </row>
    <row r="46" spans="2:7" ht="14.25" thickTop="1" thickBot="1" x14ac:dyDescent="0.25">
      <c r="B46" s="68"/>
      <c r="C46" s="79" t="s">
        <v>93</v>
      </c>
      <c r="D46" s="81"/>
      <c r="E46" s="80">
        <v>50774.39</v>
      </c>
      <c r="F46" s="26">
        <f t="shared" si="0"/>
        <v>50774.39</v>
      </c>
      <c r="G46" s="9">
        <f>F46/$F$59</f>
        <v>1.5488166628575939E-2</v>
      </c>
    </row>
    <row r="47" spans="2:7" ht="14.25" thickTop="1" thickBot="1" x14ac:dyDescent="0.25">
      <c r="B47" s="68"/>
      <c r="C47" s="79" t="s">
        <v>38</v>
      </c>
      <c r="D47" s="81"/>
      <c r="E47" s="80">
        <v>1322.56</v>
      </c>
      <c r="F47" s="26">
        <f t="shared" si="0"/>
        <v>1322.56</v>
      </c>
      <c r="G47" s="9">
        <f>F47/$F$59</f>
        <v>4.0343231413098995E-4</v>
      </c>
    </row>
    <row r="48" spans="2:7" ht="14.25" thickTop="1" thickBot="1" x14ac:dyDescent="0.25">
      <c r="B48" s="68"/>
      <c r="C48" s="79" t="s">
        <v>39</v>
      </c>
      <c r="D48" s="81"/>
      <c r="E48" s="80">
        <v>15113.8</v>
      </c>
      <c r="F48" s="26">
        <f t="shared" si="0"/>
        <v>15113.8</v>
      </c>
      <c r="G48" s="9">
        <f>F48/$F$59</f>
        <v>4.6102976872980849E-3</v>
      </c>
    </row>
    <row r="49" spans="2:7" ht="14.25" thickTop="1" thickBot="1" x14ac:dyDescent="0.25">
      <c r="B49" s="68"/>
      <c r="C49" s="79" t="s">
        <v>87</v>
      </c>
      <c r="D49" s="81"/>
      <c r="E49" s="80">
        <v>42826.02</v>
      </c>
      <c r="F49" s="26">
        <f t="shared" si="0"/>
        <v>42826.02</v>
      </c>
      <c r="G49" s="9">
        <f>F49/$F$59</f>
        <v>1.3063604187046378E-2</v>
      </c>
    </row>
    <row r="50" spans="2:7" ht="14.25" thickTop="1" thickBot="1" x14ac:dyDescent="0.25">
      <c r="B50" s="68"/>
      <c r="C50" s="79" t="s">
        <v>99</v>
      </c>
      <c r="D50" s="81"/>
      <c r="E50" s="80">
        <v>2670.04</v>
      </c>
      <c r="F50" s="26">
        <f>SUM(D50,E50)</f>
        <v>2670.04</v>
      </c>
      <c r="G50" s="9">
        <f>F50/$F$59</f>
        <v>8.1446619890387462E-4</v>
      </c>
    </row>
    <row r="51" spans="2:7" ht="14.25" thickTop="1" thickBot="1" x14ac:dyDescent="0.25">
      <c r="B51" s="68"/>
      <c r="C51" s="79" t="s">
        <v>100</v>
      </c>
      <c r="D51" s="81"/>
      <c r="E51" s="80">
        <v>75</v>
      </c>
      <c r="F51" s="26">
        <f t="shared" si="0"/>
        <v>75</v>
      </c>
      <c r="G51" s="9">
        <f>F51/$F$59</f>
        <v>2.2877921273760168E-5</v>
      </c>
    </row>
    <row r="52" spans="2:7" ht="14.25" thickTop="1" thickBot="1" x14ac:dyDescent="0.25">
      <c r="B52" s="68"/>
      <c r="C52" s="79" t="s">
        <v>134</v>
      </c>
      <c r="D52" s="81"/>
      <c r="E52" s="80">
        <v>1636.7</v>
      </c>
      <c r="F52" s="26">
        <f t="shared" si="0"/>
        <v>1636.7</v>
      </c>
      <c r="G52" s="9">
        <f>F52/$F$59</f>
        <v>4.9925724998351026E-4</v>
      </c>
    </row>
    <row r="53" spans="2:7" ht="14.25" thickTop="1" thickBot="1" x14ac:dyDescent="0.25">
      <c r="B53" s="68"/>
      <c r="C53" s="79" t="s">
        <v>101</v>
      </c>
      <c r="D53" s="81"/>
      <c r="E53" s="80">
        <v>106157.08</v>
      </c>
      <c r="F53" s="26">
        <f t="shared" si="0"/>
        <v>106157.08</v>
      </c>
      <c r="G53" s="9">
        <f>F53/$F$59</f>
        <v>3.2382044251896801E-2</v>
      </c>
    </row>
    <row r="54" spans="2:7" ht="14.25" thickTop="1" thickBot="1" x14ac:dyDescent="0.25">
      <c r="B54" s="68"/>
      <c r="C54" s="79" t="s">
        <v>46</v>
      </c>
      <c r="D54" s="81">
        <v>60579.69</v>
      </c>
      <c r="E54" s="80">
        <v>8677.15</v>
      </c>
      <c r="F54" s="26">
        <f t="shared" si="0"/>
        <v>69256.84</v>
      </c>
      <c r="G54" s="9">
        <f>F54/$F$59</f>
        <v>2.112603377585872E-2</v>
      </c>
    </row>
    <row r="55" spans="2:7" ht="14.25" thickTop="1" thickBot="1" x14ac:dyDescent="0.25">
      <c r="B55" s="68"/>
      <c r="C55" s="79" t="s">
        <v>52</v>
      </c>
      <c r="D55" s="81"/>
      <c r="E55" s="80">
        <v>6546.52</v>
      </c>
      <c r="F55" s="26">
        <f t="shared" si="0"/>
        <v>6546.52</v>
      </c>
      <c r="G55" s="9">
        <f>F55/$F$59</f>
        <v>1.9969435890279524E-3</v>
      </c>
    </row>
    <row r="56" spans="2:7" ht="14.25" thickTop="1" thickBot="1" x14ac:dyDescent="0.25">
      <c r="B56" s="68"/>
      <c r="C56" s="79" t="s">
        <v>54</v>
      </c>
      <c r="D56" s="81"/>
      <c r="E56" s="80">
        <v>12845.63</v>
      </c>
      <c r="F56" s="26">
        <f t="shared" si="0"/>
        <v>12845.63</v>
      </c>
      <c r="G56" s="9">
        <f>F56/$F$59</f>
        <v>3.9184174913580241E-3</v>
      </c>
    </row>
    <row r="57" spans="2:7" ht="14.25" thickTop="1" thickBot="1" x14ac:dyDescent="0.25">
      <c r="B57" s="68"/>
      <c r="C57" s="79" t="s">
        <v>63</v>
      </c>
      <c r="D57" s="81"/>
      <c r="E57" s="80">
        <v>27870.48</v>
      </c>
      <c r="F57" s="26">
        <f t="shared" si="0"/>
        <v>27870.48</v>
      </c>
      <c r="G57" s="9">
        <f>F57/$F$59</f>
        <v>8.50158196402543E-3</v>
      </c>
    </row>
    <row r="58" spans="2:7" ht="14.25" thickTop="1" thickBot="1" x14ac:dyDescent="0.25">
      <c r="B58" s="68"/>
      <c r="C58" s="79" t="s">
        <v>111</v>
      </c>
      <c r="D58" s="81">
        <v>3840</v>
      </c>
      <c r="E58" s="80">
        <v>19210</v>
      </c>
      <c r="F58" s="26">
        <f t="shared" si="0"/>
        <v>23050</v>
      </c>
      <c r="G58" s="9">
        <f>F58/$F$59</f>
        <v>7.0311478048022914E-3</v>
      </c>
    </row>
    <row r="59" spans="2:7" ht="13.5" thickTop="1" x14ac:dyDescent="0.2">
      <c r="B59" s="40"/>
      <c r="C59" s="10"/>
      <c r="D59" s="35">
        <f>SUM(D4:D58)</f>
        <v>1996537.9399999995</v>
      </c>
      <c r="E59" s="35">
        <f t="shared" ref="E59:G59" si="1">SUM(E4:E58)</f>
        <v>1281731.93</v>
      </c>
      <c r="F59" s="35">
        <f t="shared" si="1"/>
        <v>3278269.870000001</v>
      </c>
      <c r="G59" s="37">
        <f t="shared" si="1"/>
        <v>0.99999999999999956</v>
      </c>
    </row>
    <row r="60" spans="2:7" x14ac:dyDescent="0.2">
      <c r="B60" s="41"/>
      <c r="D60" s="63"/>
      <c r="E60" s="63"/>
    </row>
    <row r="61" spans="2:7" x14ac:dyDescent="0.2">
      <c r="B61" s="41"/>
    </row>
    <row r="62" spans="2:7" x14ac:dyDescent="0.2">
      <c r="B62" s="41"/>
    </row>
    <row r="63" spans="2:7" x14ac:dyDescent="0.2">
      <c r="B63" s="41"/>
    </row>
    <row r="64" spans="2:7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  <row r="137" spans="2:2" x14ac:dyDescent="0.2">
      <c r="B137" s="41"/>
    </row>
    <row r="138" spans="2:2" x14ac:dyDescent="0.2">
      <c r="B138" s="41"/>
    </row>
    <row r="139" spans="2:2" x14ac:dyDescent="0.2">
      <c r="B139" s="41"/>
    </row>
    <row r="140" spans="2:2" x14ac:dyDescent="0.2">
      <c r="B140" s="41"/>
    </row>
    <row r="141" spans="2:2" x14ac:dyDescent="0.2">
      <c r="B141" s="41"/>
    </row>
    <row r="142" spans="2:2" x14ac:dyDescent="0.2">
      <c r="B142" s="41"/>
    </row>
    <row r="143" spans="2:2" x14ac:dyDescent="0.2">
      <c r="B143" s="41"/>
    </row>
    <row r="144" spans="2:2" x14ac:dyDescent="0.2">
      <c r="B144" s="41"/>
    </row>
    <row r="145" spans="2:2" x14ac:dyDescent="0.2">
      <c r="B145" s="41"/>
    </row>
    <row r="146" spans="2:2" x14ac:dyDescent="0.2">
      <c r="B146" s="41"/>
    </row>
    <row r="147" spans="2:2" x14ac:dyDescent="0.2">
      <c r="B147" s="41"/>
    </row>
    <row r="148" spans="2:2" x14ac:dyDescent="0.2">
      <c r="B148" s="41"/>
    </row>
    <row r="149" spans="2:2" x14ac:dyDescent="0.2">
      <c r="B149" s="41"/>
    </row>
    <row r="150" spans="2:2" x14ac:dyDescent="0.2">
      <c r="B150" s="41"/>
    </row>
  </sheetData>
  <mergeCells count="3">
    <mergeCell ref="B1:G1"/>
    <mergeCell ref="B4:B40"/>
    <mergeCell ref="B41:B58"/>
  </mergeCells>
  <conditionalFormatting sqref="G4:G58">
    <cfRule type="cellIs" dxfId="7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9"/>
  <sheetViews>
    <sheetView showGridLines="0" zoomScale="80" zoomScaleNormal="80" workbookViewId="0">
      <pane ySplit="1" topLeftCell="A2" activePane="bottomLeft" state="frozen"/>
      <selection activeCell="B60" sqref="B60:B6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5</v>
      </c>
      <c r="C3" s="11" t="s">
        <v>2</v>
      </c>
      <c r="D3" s="22" t="s">
        <v>12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8" t="s">
        <v>32</v>
      </c>
      <c r="C4" s="82" t="s">
        <v>33</v>
      </c>
      <c r="D4" s="84">
        <v>1348.05</v>
      </c>
      <c r="E4" s="83"/>
      <c r="F4" s="26">
        <f>SUM(D4,E4)</f>
        <v>1348.05</v>
      </c>
      <c r="G4" s="9">
        <f>F4/$F$50</f>
        <v>5.494730842318579E-4</v>
      </c>
    </row>
    <row r="5" spans="2:7" ht="14.25" thickTop="1" thickBot="1" x14ac:dyDescent="0.25">
      <c r="B5" s="68"/>
      <c r="C5" s="82" t="s">
        <v>34</v>
      </c>
      <c r="D5" s="84">
        <v>71020</v>
      </c>
      <c r="E5" s="83"/>
      <c r="F5" s="26">
        <f t="shared" ref="F5:F49" si="0">SUM(D5,E5)</f>
        <v>71020</v>
      </c>
      <c r="G5" s="9">
        <f t="shared" ref="G5:G49" si="1">F5/$F$50</f>
        <v>2.8948168422644967E-2</v>
      </c>
    </row>
    <row r="6" spans="2:7" ht="14.25" thickTop="1" thickBot="1" x14ac:dyDescent="0.25">
      <c r="B6" s="68"/>
      <c r="C6" s="82" t="s">
        <v>135</v>
      </c>
      <c r="D6" s="84">
        <v>2000</v>
      </c>
      <c r="E6" s="83"/>
      <c r="F6" s="26">
        <f t="shared" si="0"/>
        <v>2000</v>
      </c>
      <c r="G6" s="9">
        <f t="shared" si="1"/>
        <v>8.152117269119957E-4</v>
      </c>
    </row>
    <row r="7" spans="2:7" ht="14.25" thickTop="1" thickBot="1" x14ac:dyDescent="0.25">
      <c r="B7" s="68"/>
      <c r="C7" s="82" t="s">
        <v>35</v>
      </c>
      <c r="D7" s="84">
        <v>18680.419999999998</v>
      </c>
      <c r="E7" s="83"/>
      <c r="F7" s="26">
        <f t="shared" si="0"/>
        <v>18680.419999999998</v>
      </c>
      <c r="G7" s="9">
        <f t="shared" si="1"/>
        <v>7.6142487238206906E-3</v>
      </c>
    </row>
    <row r="8" spans="2:7" ht="14.25" thickTop="1" thickBot="1" x14ac:dyDescent="0.25">
      <c r="B8" s="68"/>
      <c r="C8" s="82" t="s">
        <v>114</v>
      </c>
      <c r="D8" s="84"/>
      <c r="E8" s="83">
        <v>118571.69</v>
      </c>
      <c r="F8" s="26">
        <f t="shared" si="0"/>
        <v>118571.69</v>
      </c>
      <c r="G8" s="9">
        <f t="shared" si="1"/>
        <v>4.8330516083886908E-2</v>
      </c>
    </row>
    <row r="9" spans="2:7" ht="14.25" thickTop="1" thickBot="1" x14ac:dyDescent="0.25">
      <c r="B9" s="68"/>
      <c r="C9" s="82" t="s">
        <v>89</v>
      </c>
      <c r="D9" s="84">
        <v>120</v>
      </c>
      <c r="E9" s="83"/>
      <c r="F9" s="26">
        <f t="shared" si="0"/>
        <v>120</v>
      </c>
      <c r="G9" s="9">
        <f t="shared" si="1"/>
        <v>4.891270361471974E-5</v>
      </c>
    </row>
    <row r="10" spans="2:7" ht="14.25" thickTop="1" thickBot="1" x14ac:dyDescent="0.25">
      <c r="B10" s="68"/>
      <c r="C10" s="82" t="s">
        <v>90</v>
      </c>
      <c r="D10" s="84"/>
      <c r="E10" s="83">
        <v>850</v>
      </c>
      <c r="F10" s="26">
        <f t="shared" si="0"/>
        <v>850</v>
      </c>
      <c r="G10" s="9">
        <f t="shared" si="1"/>
        <v>3.4646498393759817E-4</v>
      </c>
    </row>
    <row r="11" spans="2:7" ht="14.25" thickTop="1" thickBot="1" x14ac:dyDescent="0.25">
      <c r="B11" s="68"/>
      <c r="C11" s="82" t="s">
        <v>131</v>
      </c>
      <c r="D11" s="84"/>
      <c r="E11" s="83">
        <v>990.36</v>
      </c>
      <c r="F11" s="26">
        <f t="shared" si="0"/>
        <v>990.36</v>
      </c>
      <c r="G11" s="9">
        <f t="shared" si="1"/>
        <v>4.0367654293228203E-4</v>
      </c>
    </row>
    <row r="12" spans="2:7" ht="14.25" thickTop="1" thickBot="1" x14ac:dyDescent="0.25">
      <c r="B12" s="68"/>
      <c r="C12" s="82" t="s">
        <v>37</v>
      </c>
      <c r="D12" s="84">
        <v>379</v>
      </c>
      <c r="E12" s="83">
        <v>565</v>
      </c>
      <c r="F12" s="26">
        <f t="shared" si="0"/>
        <v>944</v>
      </c>
      <c r="G12" s="9">
        <f t="shared" si="1"/>
        <v>3.8477993510246196E-4</v>
      </c>
    </row>
    <row r="13" spans="2:7" ht="14.25" thickTop="1" thickBot="1" x14ac:dyDescent="0.25">
      <c r="B13" s="68"/>
      <c r="C13" s="82" t="s">
        <v>92</v>
      </c>
      <c r="D13" s="84">
        <v>8340</v>
      </c>
      <c r="E13" s="83">
        <v>9121.18</v>
      </c>
      <c r="F13" s="26">
        <f t="shared" si="0"/>
        <v>17461.18</v>
      </c>
      <c r="G13" s="9">
        <f t="shared" si="1"/>
        <v>7.1172793508606008E-3</v>
      </c>
    </row>
    <row r="14" spans="2:7" ht="14.25" thickTop="1" thickBot="1" x14ac:dyDescent="0.25">
      <c r="B14" s="68"/>
      <c r="C14" s="82" t="s">
        <v>93</v>
      </c>
      <c r="D14" s="84"/>
      <c r="E14" s="83">
        <v>35467.21</v>
      </c>
      <c r="F14" s="26">
        <f t="shared" si="0"/>
        <v>35467.21</v>
      </c>
      <c r="G14" s="9">
        <f t="shared" si="1"/>
        <v>1.4456642756425201E-2</v>
      </c>
    </row>
    <row r="15" spans="2:7" ht="14.25" thickTop="1" thickBot="1" x14ac:dyDescent="0.25">
      <c r="B15" s="68"/>
      <c r="C15" s="82" t="s">
        <v>94</v>
      </c>
      <c r="D15" s="84">
        <v>1192</v>
      </c>
      <c r="E15" s="83"/>
      <c r="F15" s="26">
        <f t="shared" si="0"/>
        <v>1192</v>
      </c>
      <c r="G15" s="9">
        <f t="shared" si="1"/>
        <v>4.8586618923954943E-4</v>
      </c>
    </row>
    <row r="16" spans="2:7" ht="14.25" thickTop="1" thickBot="1" x14ac:dyDescent="0.25">
      <c r="B16" s="68"/>
      <c r="C16" s="82" t="s">
        <v>39</v>
      </c>
      <c r="D16" s="84"/>
      <c r="E16" s="83">
        <v>3614.62</v>
      </c>
      <c r="F16" s="26">
        <f t="shared" si="0"/>
        <v>3614.62</v>
      </c>
      <c r="G16" s="9">
        <f t="shared" si="1"/>
        <v>1.4733403061653189E-3</v>
      </c>
    </row>
    <row r="17" spans="2:7" ht="14.25" thickTop="1" thickBot="1" x14ac:dyDescent="0.25">
      <c r="B17" s="68"/>
      <c r="C17" s="82" t="s">
        <v>40</v>
      </c>
      <c r="D17" s="84"/>
      <c r="E17" s="83">
        <v>4066.99</v>
      </c>
      <c r="F17" s="26">
        <f t="shared" si="0"/>
        <v>4066.99</v>
      </c>
      <c r="G17" s="9">
        <f t="shared" si="1"/>
        <v>1.6577289706169085E-3</v>
      </c>
    </row>
    <row r="18" spans="2:7" ht="14.25" thickTop="1" thickBot="1" x14ac:dyDescent="0.25">
      <c r="B18" s="68"/>
      <c r="C18" s="82" t="s">
        <v>87</v>
      </c>
      <c r="D18" s="84"/>
      <c r="E18" s="83">
        <v>24933.09</v>
      </c>
      <c r="F18" s="26">
        <f t="shared" si="0"/>
        <v>24933.09</v>
      </c>
      <c r="G18" s="9">
        <f t="shared" si="1"/>
        <v>1.0162873678076105E-2</v>
      </c>
    </row>
    <row r="19" spans="2:7" ht="14.25" thickTop="1" thickBot="1" x14ac:dyDescent="0.25">
      <c r="B19" s="68"/>
      <c r="C19" s="82" t="s">
        <v>136</v>
      </c>
      <c r="D19" s="84"/>
      <c r="E19" s="83">
        <v>13800</v>
      </c>
      <c r="F19" s="26">
        <f t="shared" si="0"/>
        <v>13800</v>
      </c>
      <c r="G19" s="9">
        <f t="shared" si="1"/>
        <v>5.6249609156927699E-3</v>
      </c>
    </row>
    <row r="20" spans="2:7" ht="14.25" thickTop="1" thickBot="1" x14ac:dyDescent="0.25">
      <c r="B20" s="68"/>
      <c r="C20" s="82" t="s">
        <v>96</v>
      </c>
      <c r="D20" s="84">
        <v>3385.43</v>
      </c>
      <c r="E20" s="83"/>
      <c r="F20" s="26">
        <f t="shared" si="0"/>
        <v>3385.43</v>
      </c>
      <c r="G20" s="9">
        <f t="shared" si="1"/>
        <v>1.3799211183198386E-3</v>
      </c>
    </row>
    <row r="21" spans="2:7" ht="14.25" thickTop="1" thickBot="1" x14ac:dyDescent="0.25">
      <c r="B21" s="68"/>
      <c r="C21" s="82" t="s">
        <v>97</v>
      </c>
      <c r="D21" s="84"/>
      <c r="E21" s="83">
        <v>1356</v>
      </c>
      <c r="F21" s="26">
        <f t="shared" si="0"/>
        <v>1356</v>
      </c>
      <c r="G21" s="9">
        <f t="shared" si="1"/>
        <v>5.527135508463331E-4</v>
      </c>
    </row>
    <row r="22" spans="2:7" ht="14.25" thickTop="1" thickBot="1" x14ac:dyDescent="0.25">
      <c r="B22" s="68"/>
      <c r="C22" s="82" t="s">
        <v>108</v>
      </c>
      <c r="D22" s="84">
        <v>1650</v>
      </c>
      <c r="E22" s="83"/>
      <c r="F22" s="26">
        <f t="shared" si="0"/>
        <v>1650</v>
      </c>
      <c r="G22" s="9">
        <f t="shared" si="1"/>
        <v>6.7254967470239642E-4</v>
      </c>
    </row>
    <row r="23" spans="2:7" ht="14.25" thickTop="1" thickBot="1" x14ac:dyDescent="0.25">
      <c r="B23" s="68"/>
      <c r="C23" s="82" t="s">
        <v>100</v>
      </c>
      <c r="D23" s="84"/>
      <c r="E23" s="83">
        <v>150</v>
      </c>
      <c r="F23" s="26">
        <f t="shared" si="0"/>
        <v>150</v>
      </c>
      <c r="G23" s="9">
        <f t="shared" si="1"/>
        <v>6.114087951839968E-5</v>
      </c>
    </row>
    <row r="24" spans="2:7" ht="14.25" thickTop="1" thickBot="1" x14ac:dyDescent="0.25">
      <c r="B24" s="68"/>
      <c r="C24" s="82" t="s">
        <v>44</v>
      </c>
      <c r="D24" s="84">
        <v>1458</v>
      </c>
      <c r="E24" s="83"/>
      <c r="F24" s="26">
        <f t="shared" si="0"/>
        <v>1458</v>
      </c>
      <c r="G24" s="9">
        <f t="shared" si="1"/>
        <v>5.942893489188449E-4</v>
      </c>
    </row>
    <row r="25" spans="2:7" ht="14.25" thickTop="1" thickBot="1" x14ac:dyDescent="0.25">
      <c r="B25" s="68"/>
      <c r="C25" s="82" t="s">
        <v>65</v>
      </c>
      <c r="D25" s="84">
        <v>884.1</v>
      </c>
      <c r="E25" s="83"/>
      <c r="F25" s="26">
        <f t="shared" si="0"/>
        <v>884.1</v>
      </c>
      <c r="G25" s="9">
        <f t="shared" si="1"/>
        <v>3.6036434388144768E-4</v>
      </c>
    </row>
    <row r="26" spans="2:7" ht="14.25" thickTop="1" thickBot="1" x14ac:dyDescent="0.25">
      <c r="B26" s="68"/>
      <c r="C26" s="82" t="s">
        <v>101</v>
      </c>
      <c r="D26" s="84">
        <v>120632.38</v>
      </c>
      <c r="E26" s="83">
        <v>35860.26</v>
      </c>
      <c r="F26" s="6">
        <f t="shared" si="0"/>
        <v>156492.64000000001</v>
      </c>
      <c r="G26" s="9">
        <f t="shared" si="1"/>
        <v>6.3787317651708628E-2</v>
      </c>
    </row>
    <row r="27" spans="2:7" ht="14.25" thickTop="1" thickBot="1" x14ac:dyDescent="0.25">
      <c r="B27" s="68"/>
      <c r="C27" s="82" t="s">
        <v>64</v>
      </c>
      <c r="D27" s="84">
        <v>155269.39000000001</v>
      </c>
      <c r="E27" s="83">
        <v>78837.33</v>
      </c>
      <c r="F27" s="6">
        <f t="shared" si="0"/>
        <v>234106.72000000003</v>
      </c>
      <c r="G27" s="9">
        <f t="shared" si="1"/>
        <v>9.542327174645153E-2</v>
      </c>
    </row>
    <row r="28" spans="2:7" ht="14.25" thickTop="1" thickBot="1" x14ac:dyDescent="0.25">
      <c r="B28" s="68"/>
      <c r="C28" s="82" t="s">
        <v>46</v>
      </c>
      <c r="D28" s="84">
        <v>167965.94</v>
      </c>
      <c r="E28" s="83">
        <v>41812.54</v>
      </c>
      <c r="F28" s="6">
        <f t="shared" si="0"/>
        <v>209778.48</v>
      </c>
      <c r="G28" s="9">
        <f t="shared" si="1"/>
        <v>8.5506938474886773E-2</v>
      </c>
    </row>
    <row r="29" spans="2:7" ht="14.25" thickTop="1" thickBot="1" x14ac:dyDescent="0.25">
      <c r="B29" s="68"/>
      <c r="C29" s="82" t="s">
        <v>50</v>
      </c>
      <c r="D29" s="84">
        <v>14000</v>
      </c>
      <c r="E29" s="83"/>
      <c r="F29" s="26">
        <f t="shared" si="0"/>
        <v>14000</v>
      </c>
      <c r="G29" s="9">
        <f t="shared" si="1"/>
        <v>5.70648208838397E-3</v>
      </c>
    </row>
    <row r="30" spans="2:7" ht="14.25" thickTop="1" thickBot="1" x14ac:dyDescent="0.25">
      <c r="B30" s="68"/>
      <c r="C30" s="82" t="s">
        <v>102</v>
      </c>
      <c r="D30" s="84">
        <v>504865.43</v>
      </c>
      <c r="E30" s="83">
        <v>225000.76</v>
      </c>
      <c r="F30" s="6">
        <f t="shared" si="0"/>
        <v>729866.19</v>
      </c>
      <c r="G30" s="9">
        <f t="shared" si="1"/>
        <v>0.29749773858228934</v>
      </c>
    </row>
    <row r="31" spans="2:7" ht="14.25" thickTop="1" thickBot="1" x14ac:dyDescent="0.25">
      <c r="B31" s="68"/>
      <c r="C31" s="82" t="s">
        <v>52</v>
      </c>
      <c r="D31" s="84">
        <v>22662.47</v>
      </c>
      <c r="E31" s="83">
        <v>16697.48</v>
      </c>
      <c r="F31" s="26">
        <f t="shared" si="0"/>
        <v>39359.949999999997</v>
      </c>
      <c r="G31" s="9">
        <f t="shared" si="1"/>
        <v>1.6043346405334901E-2</v>
      </c>
    </row>
    <row r="32" spans="2:7" ht="14.25" thickTop="1" thickBot="1" x14ac:dyDescent="0.25">
      <c r="B32" s="68"/>
      <c r="C32" s="82" t="s">
        <v>54</v>
      </c>
      <c r="D32" s="84">
        <v>105229.52</v>
      </c>
      <c r="E32" s="83">
        <v>40386.879999999997</v>
      </c>
      <c r="F32" s="6">
        <f t="shared" si="0"/>
        <v>145616.4</v>
      </c>
      <c r="G32" s="9">
        <f t="shared" si="1"/>
        <v>5.9354098455353964E-2</v>
      </c>
    </row>
    <row r="33" spans="2:7" ht="14.25" thickTop="1" thickBot="1" x14ac:dyDescent="0.25">
      <c r="B33" s="68"/>
      <c r="C33" s="82" t="s">
        <v>55</v>
      </c>
      <c r="D33" s="84">
        <v>25817.74</v>
      </c>
      <c r="E33" s="83">
        <v>9129.9699999999993</v>
      </c>
      <c r="F33" s="26">
        <f t="shared" si="0"/>
        <v>34947.71</v>
      </c>
      <c r="G33" s="9">
        <f t="shared" si="1"/>
        <v>1.4244891510359811E-2</v>
      </c>
    </row>
    <row r="34" spans="2:7" ht="14.25" thickTop="1" thickBot="1" x14ac:dyDescent="0.25">
      <c r="B34" s="68"/>
      <c r="C34" s="82" t="s">
        <v>56</v>
      </c>
      <c r="D34" s="84"/>
      <c r="E34" s="83">
        <v>21.5</v>
      </c>
      <c r="F34" s="26">
        <f t="shared" si="0"/>
        <v>21.5</v>
      </c>
      <c r="G34" s="9">
        <f t="shared" si="1"/>
        <v>8.7635260643039541E-6</v>
      </c>
    </row>
    <row r="35" spans="2:7" ht="14.25" thickTop="1" thickBot="1" x14ac:dyDescent="0.25">
      <c r="B35" s="68"/>
      <c r="C35" s="82" t="s">
        <v>58</v>
      </c>
      <c r="D35" s="84">
        <v>10948.42</v>
      </c>
      <c r="E35" s="83">
        <v>5240.24</v>
      </c>
      <c r="F35" s="26">
        <f t="shared" si="0"/>
        <v>16188.66</v>
      </c>
      <c r="G35" s="9">
        <f t="shared" si="1"/>
        <v>6.5985927374955736E-3</v>
      </c>
    </row>
    <row r="36" spans="2:7" ht="14.25" thickTop="1" thickBot="1" x14ac:dyDescent="0.25">
      <c r="B36" s="68"/>
      <c r="C36" s="82" t="s">
        <v>60</v>
      </c>
      <c r="D36" s="84"/>
      <c r="E36" s="83">
        <v>25874.91</v>
      </c>
      <c r="F36" s="26">
        <f t="shared" si="0"/>
        <v>25874.91</v>
      </c>
      <c r="G36" s="9">
        <f t="shared" si="1"/>
        <v>1.0546765032396233E-2</v>
      </c>
    </row>
    <row r="37" spans="2:7" ht="14.25" thickTop="1" thickBot="1" x14ac:dyDescent="0.25">
      <c r="B37" s="68"/>
      <c r="C37" s="82" t="s">
        <v>62</v>
      </c>
      <c r="D37" s="84">
        <v>14650</v>
      </c>
      <c r="E37" s="83"/>
      <c r="F37" s="26">
        <f t="shared" si="0"/>
        <v>14650</v>
      </c>
      <c r="G37" s="9">
        <f t="shared" si="1"/>
        <v>5.9714258996303683E-3</v>
      </c>
    </row>
    <row r="38" spans="2:7" ht="14.25" thickTop="1" thickBot="1" x14ac:dyDescent="0.25">
      <c r="B38" s="68"/>
      <c r="C38" s="82" t="s">
        <v>64</v>
      </c>
      <c r="D38" s="84"/>
      <c r="E38" s="83">
        <v>2698.55</v>
      </c>
      <c r="F38" s="26">
        <f t="shared" si="0"/>
        <v>2698.55</v>
      </c>
      <c r="G38" s="9">
        <f t="shared" si="1"/>
        <v>1.099944802829183E-3</v>
      </c>
    </row>
    <row r="39" spans="2:7" ht="14.25" thickTop="1" thickBot="1" x14ac:dyDescent="0.25">
      <c r="B39" s="68"/>
      <c r="C39" s="82" t="s">
        <v>122</v>
      </c>
      <c r="D39" s="84">
        <v>73</v>
      </c>
      <c r="E39" s="83">
        <v>739.68</v>
      </c>
      <c r="F39" s="26">
        <f t="shared" si="0"/>
        <v>812.68</v>
      </c>
      <c r="G39" s="9">
        <f t="shared" si="1"/>
        <v>3.3125313311342029E-4</v>
      </c>
    </row>
    <row r="40" spans="2:7" ht="22.5" thickTop="1" thickBot="1" x14ac:dyDescent="0.25">
      <c r="B40" s="68"/>
      <c r="C40" s="82" t="s">
        <v>68</v>
      </c>
      <c r="D40" s="84">
        <v>3150</v>
      </c>
      <c r="E40" s="83"/>
      <c r="F40" s="26">
        <f t="shared" si="0"/>
        <v>3150</v>
      </c>
      <c r="G40" s="9">
        <f t="shared" si="1"/>
        <v>1.2839584698863932E-3</v>
      </c>
    </row>
    <row r="41" spans="2:7" ht="14.25" thickTop="1" thickBot="1" x14ac:dyDescent="0.25">
      <c r="B41" s="68"/>
      <c r="C41" s="82" t="s">
        <v>111</v>
      </c>
      <c r="D41" s="84">
        <v>56850</v>
      </c>
      <c r="E41" s="83">
        <v>26724.14</v>
      </c>
      <c r="F41" s="26">
        <f t="shared" si="0"/>
        <v>83574.14</v>
      </c>
      <c r="G41" s="9">
        <f t="shared" si="1"/>
        <v>3.4065309497292445E-2</v>
      </c>
    </row>
    <row r="42" spans="2:7" ht="14.25" thickTop="1" thickBot="1" x14ac:dyDescent="0.25">
      <c r="B42" s="68"/>
      <c r="C42" s="82" t="s">
        <v>70</v>
      </c>
      <c r="D42" s="84"/>
      <c r="E42" s="83">
        <v>2042.97</v>
      </c>
      <c r="F42" s="26">
        <f t="shared" si="0"/>
        <v>2042.97</v>
      </c>
      <c r="G42" s="9">
        <f t="shared" si="1"/>
        <v>8.3272655086469988E-4</v>
      </c>
    </row>
    <row r="43" spans="2:7" ht="14.25" thickTop="1" thickBot="1" x14ac:dyDescent="0.25">
      <c r="B43" s="68"/>
      <c r="C43" s="82" t="s">
        <v>73</v>
      </c>
      <c r="D43" s="84">
        <v>204.78</v>
      </c>
      <c r="E43" s="83"/>
      <c r="F43" s="26">
        <f t="shared" si="0"/>
        <v>204.78</v>
      </c>
      <c r="G43" s="9">
        <f t="shared" si="1"/>
        <v>8.3469528718519239E-5</v>
      </c>
    </row>
    <row r="44" spans="2:7" ht="14.25" thickTop="1" thickBot="1" x14ac:dyDescent="0.25">
      <c r="B44" s="68"/>
      <c r="C44" s="82" t="s">
        <v>81</v>
      </c>
      <c r="D44" s="84">
        <v>91.71</v>
      </c>
      <c r="E44" s="83"/>
      <c r="F44" s="26">
        <f t="shared" si="0"/>
        <v>91.71</v>
      </c>
      <c r="G44" s="9">
        <f t="shared" si="1"/>
        <v>3.7381533737549559E-5</v>
      </c>
    </row>
    <row r="45" spans="2:7" ht="14.25" thickTop="1" thickBot="1" x14ac:dyDescent="0.25">
      <c r="B45" s="68" t="s">
        <v>86</v>
      </c>
      <c r="C45" s="82" t="s">
        <v>34</v>
      </c>
      <c r="D45" s="84">
        <v>126480</v>
      </c>
      <c r="E45" s="83"/>
      <c r="F45" s="6">
        <f t="shared" si="0"/>
        <v>126480</v>
      </c>
      <c r="G45" s="9">
        <f t="shared" si="1"/>
        <v>5.1553989609914606E-2</v>
      </c>
    </row>
    <row r="46" spans="2:7" ht="14.25" thickTop="1" thickBot="1" x14ac:dyDescent="0.25">
      <c r="B46" s="68"/>
      <c r="C46" s="82" t="s">
        <v>101</v>
      </c>
      <c r="D46" s="84"/>
      <c r="E46" s="83">
        <v>73545.259999999995</v>
      </c>
      <c r="F46" s="26">
        <f t="shared" si="0"/>
        <v>73545.259999999995</v>
      </c>
      <c r="G46" s="9">
        <f t="shared" si="1"/>
        <v>2.9977479205395858E-2</v>
      </c>
    </row>
    <row r="47" spans="2:7" ht="14.25" customHeight="1" thickTop="1" thickBot="1" x14ac:dyDescent="0.25">
      <c r="B47" s="68"/>
      <c r="C47" s="82" t="s">
        <v>64</v>
      </c>
      <c r="D47" s="84"/>
      <c r="E47" s="83">
        <v>115661.55</v>
      </c>
      <c r="F47" s="26">
        <f t="shared" si="0"/>
        <v>115661.55</v>
      </c>
      <c r="G47" s="9">
        <f t="shared" si="1"/>
        <v>4.7144325956409071E-2</v>
      </c>
    </row>
    <row r="48" spans="2:7" ht="14.25" thickTop="1" thickBot="1" x14ac:dyDescent="0.25">
      <c r="B48" s="68"/>
      <c r="C48" s="82" t="s">
        <v>46</v>
      </c>
      <c r="D48" s="84"/>
      <c r="E48" s="83">
        <v>53837.54</v>
      </c>
      <c r="F48" s="26">
        <f t="shared" si="0"/>
        <v>53837.54</v>
      </c>
      <c r="G48" s="9">
        <f t="shared" si="1"/>
        <v>2.1944496978046821E-2</v>
      </c>
    </row>
    <row r="49" spans="2:7" ht="14.25" thickTop="1" thickBot="1" x14ac:dyDescent="0.25">
      <c r="B49" s="68"/>
      <c r="C49" s="82" t="s">
        <v>137</v>
      </c>
      <c r="D49" s="84"/>
      <c r="E49" s="83">
        <v>46404.9</v>
      </c>
      <c r="F49" s="26">
        <f t="shared" si="0"/>
        <v>46404.9</v>
      </c>
      <c r="G49" s="9">
        <f t="shared" si="1"/>
        <v>1.8914909333089234E-2</v>
      </c>
    </row>
    <row r="50" spans="2:7" ht="13.5" thickTop="1" x14ac:dyDescent="0.2">
      <c r="B50" s="40"/>
      <c r="C50" s="10"/>
      <c r="D50" s="35">
        <f>SUM(D4:D49)</f>
        <v>1439347.7799999998</v>
      </c>
      <c r="E50" s="35">
        <f t="shared" ref="E50:G50" si="2">SUM(E4:E49)</f>
        <v>1014002.6000000002</v>
      </c>
      <c r="F50" s="35">
        <f t="shared" si="2"/>
        <v>2453350.379999999</v>
      </c>
      <c r="G50" s="37">
        <f t="shared" si="2"/>
        <v>1.0000000000000004</v>
      </c>
    </row>
    <row r="51" spans="2:7" x14ac:dyDescent="0.2">
      <c r="B51" s="41"/>
    </row>
    <row r="52" spans="2:7" x14ac:dyDescent="0.2">
      <c r="B52" s="41"/>
    </row>
    <row r="53" spans="2:7" x14ac:dyDescent="0.2">
      <c r="B53" s="41"/>
    </row>
    <row r="54" spans="2:7" x14ac:dyDescent="0.2">
      <c r="B54" s="41"/>
    </row>
    <row r="55" spans="2:7" x14ac:dyDescent="0.2">
      <c r="B55" s="41"/>
    </row>
    <row r="56" spans="2:7" x14ac:dyDescent="0.2">
      <c r="B56" s="41"/>
    </row>
    <row r="57" spans="2:7" x14ac:dyDescent="0.2">
      <c r="B57" s="41"/>
    </row>
    <row r="58" spans="2:7" x14ac:dyDescent="0.2">
      <c r="B58" s="41"/>
    </row>
    <row r="59" spans="2:7" x14ac:dyDescent="0.2">
      <c r="B59" s="41"/>
    </row>
    <row r="60" spans="2:7" x14ac:dyDescent="0.2">
      <c r="B60" s="41"/>
    </row>
    <row r="61" spans="2:7" x14ac:dyDescent="0.2">
      <c r="B61" s="41"/>
    </row>
    <row r="62" spans="2:7" x14ac:dyDescent="0.2">
      <c r="B62" s="41"/>
    </row>
    <row r="63" spans="2:7" x14ac:dyDescent="0.2">
      <c r="B63" s="41"/>
    </row>
    <row r="64" spans="2:7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  <row r="137" spans="2:2" x14ac:dyDescent="0.2">
      <c r="B137" s="41"/>
    </row>
    <row r="138" spans="2:2" x14ac:dyDescent="0.2">
      <c r="B138" s="41"/>
    </row>
    <row r="139" spans="2:2" x14ac:dyDescent="0.2">
      <c r="B139" s="41"/>
    </row>
  </sheetData>
  <mergeCells count="3">
    <mergeCell ref="B1:G1"/>
    <mergeCell ref="B4:B44"/>
    <mergeCell ref="B45:B49"/>
  </mergeCells>
  <conditionalFormatting sqref="G4:G49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6"/>
  <sheetViews>
    <sheetView showGridLines="0" zoomScale="80" zoomScaleNormal="80" workbookViewId="0">
      <pane ySplit="1" topLeftCell="A2" activePane="bottomLeft" state="frozen"/>
      <selection activeCell="B60" sqref="B60:B6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5</v>
      </c>
      <c r="C3" s="11" t="s">
        <v>2</v>
      </c>
      <c r="D3" s="22" t="s">
        <v>12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8" t="s">
        <v>32</v>
      </c>
      <c r="C4" s="85" t="s">
        <v>33</v>
      </c>
      <c r="D4" s="87">
        <v>3128.49</v>
      </c>
      <c r="E4" s="86"/>
      <c r="F4" s="26">
        <f>SUM(D4,E4)</f>
        <v>3128.49</v>
      </c>
      <c r="G4" s="9">
        <f>F4/$F$62</f>
        <v>1.6848404273294604E-3</v>
      </c>
    </row>
    <row r="5" spans="2:7" ht="14.25" thickTop="1" thickBot="1" x14ac:dyDescent="0.25">
      <c r="B5" s="68"/>
      <c r="C5" s="85" t="s">
        <v>34</v>
      </c>
      <c r="D5" s="87">
        <v>65660</v>
      </c>
      <c r="E5" s="86"/>
      <c r="F5" s="26">
        <f t="shared" ref="F5:F61" si="0">SUM(D5,E5)</f>
        <v>65660</v>
      </c>
      <c r="G5" s="9">
        <f t="shared" ref="G5:G61" si="1">F5/$F$62</f>
        <v>3.5361027990644812E-2</v>
      </c>
    </row>
    <row r="6" spans="2:7" ht="14.25" thickTop="1" thickBot="1" x14ac:dyDescent="0.25">
      <c r="B6" s="68"/>
      <c r="C6" s="85" t="s">
        <v>35</v>
      </c>
      <c r="D6" s="87">
        <v>7526.72</v>
      </c>
      <c r="E6" s="86"/>
      <c r="F6" s="26">
        <f t="shared" si="0"/>
        <v>7526.72</v>
      </c>
      <c r="G6" s="9">
        <f t="shared" si="1"/>
        <v>4.0534961406906199E-3</v>
      </c>
    </row>
    <row r="7" spans="2:7" ht="14.25" thickTop="1" thickBot="1" x14ac:dyDescent="0.25">
      <c r="B7" s="68"/>
      <c r="C7" s="85" t="s">
        <v>89</v>
      </c>
      <c r="D7" s="87">
        <v>1100.43</v>
      </c>
      <c r="E7" s="86"/>
      <c r="F7" s="26">
        <f t="shared" si="0"/>
        <v>1100.43</v>
      </c>
      <c r="G7" s="9">
        <f t="shared" si="1"/>
        <v>5.9263381102262066E-4</v>
      </c>
    </row>
    <row r="8" spans="2:7" ht="14.25" thickTop="1" thickBot="1" x14ac:dyDescent="0.25">
      <c r="B8" s="68"/>
      <c r="C8" s="85" t="s">
        <v>131</v>
      </c>
      <c r="D8" s="87"/>
      <c r="E8" s="86">
        <v>428</v>
      </c>
      <c r="F8" s="26">
        <f t="shared" si="0"/>
        <v>428</v>
      </c>
      <c r="G8" s="9">
        <f t="shared" si="1"/>
        <v>2.3049832439835485E-4</v>
      </c>
    </row>
    <row r="9" spans="2:7" ht="14.25" thickTop="1" thickBot="1" x14ac:dyDescent="0.25">
      <c r="B9" s="68"/>
      <c r="C9" s="85" t="s">
        <v>37</v>
      </c>
      <c r="D9" s="87">
        <v>14893</v>
      </c>
      <c r="E9" s="86">
        <v>8195.1</v>
      </c>
      <c r="F9" s="26">
        <f t="shared" si="0"/>
        <v>23088.1</v>
      </c>
      <c r="G9" s="9">
        <f t="shared" si="1"/>
        <v>1.2434038232573963E-2</v>
      </c>
    </row>
    <row r="10" spans="2:7" ht="14.25" thickTop="1" thickBot="1" x14ac:dyDescent="0.25">
      <c r="B10" s="68"/>
      <c r="C10" s="85" t="s">
        <v>133</v>
      </c>
      <c r="D10" s="87"/>
      <c r="E10" s="86">
        <v>1987.62</v>
      </c>
      <c r="F10" s="26">
        <f t="shared" si="0"/>
        <v>1987.62</v>
      </c>
      <c r="G10" s="9">
        <f t="shared" si="1"/>
        <v>1.070427755936117E-3</v>
      </c>
    </row>
    <row r="11" spans="2:7" ht="14.25" thickTop="1" thickBot="1" x14ac:dyDescent="0.25">
      <c r="B11" s="68"/>
      <c r="C11" s="85" t="s">
        <v>93</v>
      </c>
      <c r="D11" s="87">
        <v>483</v>
      </c>
      <c r="E11" s="86">
        <v>479.4</v>
      </c>
      <c r="F11" s="26">
        <f t="shared" si="0"/>
        <v>962.4</v>
      </c>
      <c r="G11" s="9">
        <f t="shared" si="1"/>
        <v>5.1829810140415118E-4</v>
      </c>
    </row>
    <row r="12" spans="2:7" ht="14.25" thickTop="1" thickBot="1" x14ac:dyDescent="0.25">
      <c r="B12" s="68"/>
      <c r="C12" s="85" t="s">
        <v>94</v>
      </c>
      <c r="D12" s="87">
        <v>2648</v>
      </c>
      <c r="E12" s="86"/>
      <c r="F12" s="26">
        <f t="shared" si="0"/>
        <v>2648</v>
      </c>
      <c r="G12" s="9">
        <f t="shared" si="1"/>
        <v>1.4260737453430925E-3</v>
      </c>
    </row>
    <row r="13" spans="2:7" ht="14.25" thickTop="1" thickBot="1" x14ac:dyDescent="0.25">
      <c r="B13" s="68"/>
      <c r="C13" s="85" t="s">
        <v>38</v>
      </c>
      <c r="D13" s="87">
        <v>2674.9</v>
      </c>
      <c r="E13" s="86">
        <v>5360</v>
      </c>
      <c r="F13" s="26">
        <f t="shared" si="0"/>
        <v>8034.9</v>
      </c>
      <c r="G13" s="9">
        <f t="shared" si="1"/>
        <v>4.3271752025895822E-3</v>
      </c>
    </row>
    <row r="14" spans="2:7" ht="14.25" thickTop="1" thickBot="1" x14ac:dyDescent="0.25">
      <c r="B14" s="68"/>
      <c r="C14" s="85" t="s">
        <v>40</v>
      </c>
      <c r="D14" s="87"/>
      <c r="E14" s="86">
        <v>13641.81</v>
      </c>
      <c r="F14" s="26">
        <f t="shared" si="0"/>
        <v>13641.81</v>
      </c>
      <c r="G14" s="9">
        <f t="shared" si="1"/>
        <v>7.3467624924315909E-3</v>
      </c>
    </row>
    <row r="15" spans="2:7" ht="14.25" thickTop="1" thickBot="1" x14ac:dyDescent="0.25">
      <c r="B15" s="68"/>
      <c r="C15" s="85" t="s">
        <v>138</v>
      </c>
      <c r="D15" s="87"/>
      <c r="E15" s="86">
        <v>207.56</v>
      </c>
      <c r="F15" s="26">
        <f t="shared" si="0"/>
        <v>207.56</v>
      </c>
      <c r="G15" s="9">
        <f t="shared" si="1"/>
        <v>1.1178091638346385E-4</v>
      </c>
    </row>
    <row r="16" spans="2:7" ht="14.25" thickTop="1" thickBot="1" x14ac:dyDescent="0.25">
      <c r="B16" s="68"/>
      <c r="C16" s="85" t="s">
        <v>87</v>
      </c>
      <c r="D16" s="87"/>
      <c r="E16" s="86">
        <v>2280</v>
      </c>
      <c r="F16" s="26">
        <f t="shared" si="0"/>
        <v>2280</v>
      </c>
      <c r="G16" s="9">
        <f t="shared" si="1"/>
        <v>1.2278882701594605E-3</v>
      </c>
    </row>
    <row r="17" spans="2:7" ht="14.25" thickTop="1" thickBot="1" x14ac:dyDescent="0.25">
      <c r="B17" s="68"/>
      <c r="C17" s="85" t="s">
        <v>41</v>
      </c>
      <c r="D17" s="87">
        <v>346.65</v>
      </c>
      <c r="E17" s="86"/>
      <c r="F17" s="26">
        <f t="shared" si="0"/>
        <v>346.65</v>
      </c>
      <c r="G17" s="9">
        <f t="shared" si="1"/>
        <v>1.8668748633806004E-4</v>
      </c>
    </row>
    <row r="18" spans="2:7" ht="14.25" thickTop="1" thickBot="1" x14ac:dyDescent="0.25">
      <c r="B18" s="68"/>
      <c r="C18" s="85" t="s">
        <v>95</v>
      </c>
      <c r="D18" s="87">
        <v>542.5</v>
      </c>
      <c r="E18" s="86"/>
      <c r="F18" s="26">
        <f t="shared" si="0"/>
        <v>542.5</v>
      </c>
      <c r="G18" s="9">
        <f t="shared" si="1"/>
        <v>2.9216201164978389E-4</v>
      </c>
    </row>
    <row r="19" spans="2:7" ht="14.25" thickTop="1" thickBot="1" x14ac:dyDescent="0.25">
      <c r="B19" s="68"/>
      <c r="C19" s="85" t="s">
        <v>96</v>
      </c>
      <c r="D19" s="87">
        <v>5838.8</v>
      </c>
      <c r="E19" s="86">
        <v>478.75</v>
      </c>
      <c r="F19" s="26">
        <f t="shared" si="0"/>
        <v>6317.55</v>
      </c>
      <c r="G19" s="9">
        <f t="shared" si="1"/>
        <v>3.4023006759411837E-3</v>
      </c>
    </row>
    <row r="20" spans="2:7" ht="14.25" thickTop="1" thickBot="1" x14ac:dyDescent="0.25">
      <c r="B20" s="68"/>
      <c r="C20" s="85" t="s">
        <v>108</v>
      </c>
      <c r="D20" s="87">
        <v>4310.3500000000004</v>
      </c>
      <c r="E20" s="86"/>
      <c r="F20" s="26">
        <f t="shared" si="0"/>
        <v>4310.3500000000004</v>
      </c>
      <c r="G20" s="9">
        <f t="shared" si="1"/>
        <v>2.3213281602113291E-3</v>
      </c>
    </row>
    <row r="21" spans="2:7" ht="14.25" thickTop="1" thickBot="1" x14ac:dyDescent="0.25">
      <c r="B21" s="68"/>
      <c r="C21" s="85" t="s">
        <v>101</v>
      </c>
      <c r="D21" s="87">
        <v>47766.7</v>
      </c>
      <c r="E21" s="86">
        <v>23407.94</v>
      </c>
      <c r="F21" s="26">
        <f t="shared" si="0"/>
        <v>71174.64</v>
      </c>
      <c r="G21" s="9">
        <f t="shared" si="1"/>
        <v>3.8330923503869442E-2</v>
      </c>
    </row>
    <row r="22" spans="2:7" ht="14.25" thickTop="1" thickBot="1" x14ac:dyDescent="0.25">
      <c r="B22" s="68"/>
      <c r="C22" s="85" t="s">
        <v>64</v>
      </c>
      <c r="D22" s="87">
        <v>207539.82</v>
      </c>
      <c r="E22" s="86">
        <v>94747.01</v>
      </c>
      <c r="F22" s="6">
        <f t="shared" si="0"/>
        <v>302286.83</v>
      </c>
      <c r="G22" s="9">
        <f t="shared" si="1"/>
        <v>0.16279581262310827</v>
      </c>
    </row>
    <row r="23" spans="2:7" ht="14.25" thickTop="1" thickBot="1" x14ac:dyDescent="0.25">
      <c r="B23" s="68"/>
      <c r="C23" s="85" t="s">
        <v>46</v>
      </c>
      <c r="D23" s="87">
        <v>249449.11</v>
      </c>
      <c r="E23" s="86">
        <v>102948.89</v>
      </c>
      <c r="F23" s="6">
        <f t="shared" si="0"/>
        <v>352398</v>
      </c>
      <c r="G23" s="9">
        <f t="shared" si="1"/>
        <v>0.18978305729283049</v>
      </c>
    </row>
    <row r="24" spans="2:7" ht="14.25" thickTop="1" thickBot="1" x14ac:dyDescent="0.25">
      <c r="B24" s="68"/>
      <c r="C24" s="85" t="s">
        <v>120</v>
      </c>
      <c r="D24" s="87">
        <v>66124.649999999994</v>
      </c>
      <c r="E24" s="86">
        <v>25555.4</v>
      </c>
      <c r="F24" s="26">
        <f t="shared" si="0"/>
        <v>91680.049999999988</v>
      </c>
      <c r="G24" s="9">
        <f t="shared" si="1"/>
        <v>4.9374060527470537E-2</v>
      </c>
    </row>
    <row r="25" spans="2:7" ht="14.25" thickTop="1" thickBot="1" x14ac:dyDescent="0.25">
      <c r="B25" s="68"/>
      <c r="C25" s="85" t="s">
        <v>50</v>
      </c>
      <c r="D25" s="87"/>
      <c r="E25" s="86">
        <v>19010.14</v>
      </c>
      <c r="F25" s="26">
        <f t="shared" si="0"/>
        <v>19010.14</v>
      </c>
      <c r="G25" s="9">
        <f t="shared" si="1"/>
        <v>1.0237863122846124E-2</v>
      </c>
    </row>
    <row r="26" spans="2:7" ht="14.25" thickTop="1" thickBot="1" x14ac:dyDescent="0.25">
      <c r="B26" s="68"/>
      <c r="C26" s="85" t="s">
        <v>139</v>
      </c>
      <c r="D26" s="87">
        <v>1479.2</v>
      </c>
      <c r="E26" s="86"/>
      <c r="F26" s="26">
        <f t="shared" si="0"/>
        <v>1479.2</v>
      </c>
      <c r="G26" s="9">
        <f t="shared" si="1"/>
        <v>7.9661944264029555E-4</v>
      </c>
    </row>
    <row r="27" spans="2:7" ht="14.25" thickTop="1" thickBot="1" x14ac:dyDescent="0.25">
      <c r="B27" s="68"/>
      <c r="C27" s="85" t="s">
        <v>102</v>
      </c>
      <c r="D27" s="87">
        <v>2078.77</v>
      </c>
      <c r="E27" s="86">
        <v>260264.54</v>
      </c>
      <c r="F27" s="6">
        <f t="shared" si="0"/>
        <v>262343.31</v>
      </c>
      <c r="G27" s="9">
        <f t="shared" si="1"/>
        <v>0.14128433030868731</v>
      </c>
    </row>
    <row r="28" spans="2:7" ht="14.25" thickTop="1" thickBot="1" x14ac:dyDescent="0.25">
      <c r="B28" s="68"/>
      <c r="C28" s="85" t="s">
        <v>52</v>
      </c>
      <c r="D28" s="87">
        <v>5293.65</v>
      </c>
      <c r="E28" s="86">
        <v>13725.09</v>
      </c>
      <c r="F28" s="26">
        <f t="shared" si="0"/>
        <v>19018.739999999998</v>
      </c>
      <c r="G28" s="9">
        <f t="shared" si="1"/>
        <v>1.0242494631233567E-2</v>
      </c>
    </row>
    <row r="29" spans="2:7" ht="14.25" thickTop="1" thickBot="1" x14ac:dyDescent="0.25">
      <c r="B29" s="68"/>
      <c r="C29" s="85" t="s">
        <v>137</v>
      </c>
      <c r="D29" s="87"/>
      <c r="E29" s="86">
        <v>2997.48</v>
      </c>
      <c r="F29" s="26">
        <f t="shared" si="0"/>
        <v>2997.48</v>
      </c>
      <c r="G29" s="9">
        <f t="shared" si="1"/>
        <v>1.6142853210691138E-3</v>
      </c>
    </row>
    <row r="30" spans="2:7" ht="14.25" thickTop="1" thickBot="1" x14ac:dyDescent="0.25">
      <c r="B30" s="68"/>
      <c r="C30" s="85" t="s">
        <v>54</v>
      </c>
      <c r="D30" s="87">
        <v>85936.41</v>
      </c>
      <c r="E30" s="86">
        <v>43490.52</v>
      </c>
      <c r="F30" s="6">
        <f t="shared" si="0"/>
        <v>129426.93</v>
      </c>
      <c r="G30" s="9">
        <f t="shared" si="1"/>
        <v>6.9702547890241037E-2</v>
      </c>
    </row>
    <row r="31" spans="2:7" ht="14.25" thickTop="1" thickBot="1" x14ac:dyDescent="0.25">
      <c r="B31" s="68"/>
      <c r="C31" s="85" t="s">
        <v>55</v>
      </c>
      <c r="D31" s="87">
        <v>10797.44</v>
      </c>
      <c r="E31" s="86">
        <v>5485.44</v>
      </c>
      <c r="F31" s="26">
        <f t="shared" si="0"/>
        <v>16282.880000000001</v>
      </c>
      <c r="G31" s="9">
        <f t="shared" si="1"/>
        <v>8.7691041036903842E-3</v>
      </c>
    </row>
    <row r="32" spans="2:7" ht="14.25" thickTop="1" thickBot="1" x14ac:dyDescent="0.25">
      <c r="B32" s="68"/>
      <c r="C32" s="85" t="s">
        <v>56</v>
      </c>
      <c r="D32" s="87">
        <v>95.72</v>
      </c>
      <c r="E32" s="86">
        <v>376.26</v>
      </c>
      <c r="F32" s="26">
        <f t="shared" si="0"/>
        <v>471.98</v>
      </c>
      <c r="G32" s="9">
        <f t="shared" si="1"/>
        <v>2.5418364287274652E-4</v>
      </c>
    </row>
    <row r="33" spans="2:7" ht="14.25" thickTop="1" thickBot="1" x14ac:dyDescent="0.25">
      <c r="B33" s="68"/>
      <c r="C33" s="85" t="s">
        <v>57</v>
      </c>
      <c r="D33" s="87">
        <v>9338</v>
      </c>
      <c r="E33" s="86">
        <v>9000</v>
      </c>
      <c r="F33" s="26">
        <f t="shared" si="0"/>
        <v>18338</v>
      </c>
      <c r="G33" s="9">
        <f t="shared" si="1"/>
        <v>9.8758838149930629E-3</v>
      </c>
    </row>
    <row r="34" spans="2:7" ht="14.25" thickTop="1" thickBot="1" x14ac:dyDescent="0.25">
      <c r="B34" s="68"/>
      <c r="C34" s="85" t="s">
        <v>58</v>
      </c>
      <c r="D34" s="87">
        <v>17088.62</v>
      </c>
      <c r="E34" s="86">
        <v>4959.8999999999996</v>
      </c>
      <c r="F34" s="26">
        <f t="shared" si="0"/>
        <v>22048.519999999997</v>
      </c>
      <c r="G34" s="9">
        <f t="shared" si="1"/>
        <v>1.1874175036129938E-2</v>
      </c>
    </row>
    <row r="35" spans="2:7" ht="14.25" thickTop="1" thickBot="1" x14ac:dyDescent="0.25">
      <c r="B35" s="68"/>
      <c r="C35" s="85" t="s">
        <v>59</v>
      </c>
      <c r="D35" s="87"/>
      <c r="E35" s="86">
        <v>849.9</v>
      </c>
      <c r="F35" s="26">
        <f t="shared" si="0"/>
        <v>849.9</v>
      </c>
      <c r="G35" s="9">
        <f t="shared" si="1"/>
        <v>4.5771150912654617E-4</v>
      </c>
    </row>
    <row r="36" spans="2:7" ht="14.25" thickTop="1" thickBot="1" x14ac:dyDescent="0.25">
      <c r="B36" s="68"/>
      <c r="C36" s="85" t="s">
        <v>60</v>
      </c>
      <c r="D36" s="87">
        <v>1454.6</v>
      </c>
      <c r="E36" s="86">
        <v>1289.3</v>
      </c>
      <c r="F36" s="26">
        <f t="shared" si="0"/>
        <v>2743.8999999999996</v>
      </c>
      <c r="G36" s="9">
        <f t="shared" si="1"/>
        <v>1.4777204493379573E-3</v>
      </c>
    </row>
    <row r="37" spans="2:7" ht="14.25" thickTop="1" thickBot="1" x14ac:dyDescent="0.25">
      <c r="B37" s="68"/>
      <c r="C37" s="85" t="s">
        <v>62</v>
      </c>
      <c r="D37" s="87">
        <v>5703.86</v>
      </c>
      <c r="E37" s="86"/>
      <c r="F37" s="26">
        <f t="shared" si="0"/>
        <v>5703.86</v>
      </c>
      <c r="G37" s="9">
        <f t="shared" si="1"/>
        <v>3.0717994686981311E-3</v>
      </c>
    </row>
    <row r="38" spans="2:7" ht="14.25" thickTop="1" thickBot="1" x14ac:dyDescent="0.25">
      <c r="B38" s="68"/>
      <c r="C38" s="85" t="s">
        <v>63</v>
      </c>
      <c r="D38" s="87">
        <v>31378.32</v>
      </c>
      <c r="E38" s="86">
        <v>4387.34</v>
      </c>
      <c r="F38" s="26">
        <f t="shared" si="0"/>
        <v>35765.660000000003</v>
      </c>
      <c r="G38" s="9">
        <f t="shared" si="1"/>
        <v>1.9261506310750617E-2</v>
      </c>
    </row>
    <row r="39" spans="2:7" ht="14.25" thickTop="1" thickBot="1" x14ac:dyDescent="0.25">
      <c r="B39" s="68"/>
      <c r="C39" s="85" t="s">
        <v>64</v>
      </c>
      <c r="D39" s="87">
        <v>9200</v>
      </c>
      <c r="E39" s="86"/>
      <c r="F39" s="26">
        <f t="shared" si="0"/>
        <v>9200</v>
      </c>
      <c r="G39" s="9">
        <f t="shared" si="1"/>
        <v>4.9546368795908048E-3</v>
      </c>
    </row>
    <row r="40" spans="2:7" ht="14.25" thickTop="1" thickBot="1" x14ac:dyDescent="0.25">
      <c r="B40" s="68"/>
      <c r="C40" s="85" t="s">
        <v>65</v>
      </c>
      <c r="D40" s="87"/>
      <c r="E40" s="86">
        <v>13649.85</v>
      </c>
      <c r="F40" s="26">
        <f t="shared" si="0"/>
        <v>13649.85</v>
      </c>
      <c r="G40" s="9">
        <f t="shared" si="1"/>
        <v>7.3510924142263642E-3</v>
      </c>
    </row>
    <row r="41" spans="2:7" ht="14.25" thickTop="1" thickBot="1" x14ac:dyDescent="0.25">
      <c r="B41" s="68"/>
      <c r="C41" s="85" t="s">
        <v>66</v>
      </c>
      <c r="D41" s="87">
        <v>157.5</v>
      </c>
      <c r="E41" s="86"/>
      <c r="F41" s="26">
        <f t="shared" si="0"/>
        <v>157.5</v>
      </c>
      <c r="G41" s="9">
        <f t="shared" si="1"/>
        <v>8.4821229188646936E-5</v>
      </c>
    </row>
    <row r="42" spans="2:7" ht="14.25" thickTop="1" thickBot="1" x14ac:dyDescent="0.25">
      <c r="B42" s="68"/>
      <c r="C42" s="85" t="s">
        <v>111</v>
      </c>
      <c r="D42" s="87">
        <v>957</v>
      </c>
      <c r="E42" s="86">
        <v>12218.5</v>
      </c>
      <c r="F42" s="26">
        <f t="shared" si="0"/>
        <v>13175.5</v>
      </c>
      <c r="G42" s="9">
        <f t="shared" si="1"/>
        <v>7.095632413809636E-3</v>
      </c>
    </row>
    <row r="43" spans="2:7" ht="14.25" thickTop="1" thickBot="1" x14ac:dyDescent="0.25">
      <c r="B43" s="68"/>
      <c r="C43" s="85" t="s">
        <v>104</v>
      </c>
      <c r="D43" s="87">
        <v>9019.89</v>
      </c>
      <c r="E43" s="86">
        <v>6029.8</v>
      </c>
      <c r="F43" s="26">
        <f t="shared" si="0"/>
        <v>15049.689999999999</v>
      </c>
      <c r="G43" s="9">
        <f t="shared" si="1"/>
        <v>8.104972728305319E-3</v>
      </c>
    </row>
    <row r="44" spans="2:7" ht="14.25" thickTop="1" thickBot="1" x14ac:dyDescent="0.25">
      <c r="B44" s="68"/>
      <c r="C44" s="85" t="s">
        <v>112</v>
      </c>
      <c r="D44" s="87">
        <v>552.94000000000005</v>
      </c>
      <c r="E44" s="86">
        <v>89.02</v>
      </c>
      <c r="F44" s="26">
        <f t="shared" si="0"/>
        <v>641.96</v>
      </c>
      <c r="G44" s="9">
        <f t="shared" si="1"/>
        <v>3.457259446980558E-4</v>
      </c>
    </row>
    <row r="45" spans="2:7" ht="14.25" customHeight="1" thickTop="1" thickBot="1" x14ac:dyDescent="0.25">
      <c r="B45" s="68"/>
      <c r="C45" s="85" t="s">
        <v>70</v>
      </c>
      <c r="D45" s="87">
        <v>2590.08</v>
      </c>
      <c r="E45" s="86">
        <v>300</v>
      </c>
      <c r="F45" s="26">
        <f t="shared" si="0"/>
        <v>2890.08</v>
      </c>
      <c r="G45" s="9">
        <f t="shared" si="1"/>
        <v>1.5564453209747601E-3</v>
      </c>
    </row>
    <row r="46" spans="2:7" ht="14.25" thickTop="1" thickBot="1" x14ac:dyDescent="0.25">
      <c r="B46" s="68"/>
      <c r="C46" s="85" t="s">
        <v>73</v>
      </c>
      <c r="D46" s="87">
        <v>5498.32</v>
      </c>
      <c r="E46" s="86"/>
      <c r="F46" s="26">
        <f t="shared" si="0"/>
        <v>5498.32</v>
      </c>
      <c r="G46" s="9">
        <f t="shared" si="1"/>
        <v>2.9611064182382299E-3</v>
      </c>
    </row>
    <row r="47" spans="2:7" ht="14.25" thickTop="1" thickBot="1" x14ac:dyDescent="0.25">
      <c r="B47" s="68"/>
      <c r="C47" s="85" t="s">
        <v>81</v>
      </c>
      <c r="D47" s="87">
        <v>83.74</v>
      </c>
      <c r="E47" s="86"/>
      <c r="F47" s="26">
        <f t="shared" si="0"/>
        <v>83.74</v>
      </c>
      <c r="G47" s="9">
        <f t="shared" si="1"/>
        <v>4.5097966554014565E-5</v>
      </c>
    </row>
    <row r="48" spans="2:7" ht="14.25" thickTop="1" thickBot="1" x14ac:dyDescent="0.25">
      <c r="B48" s="68"/>
      <c r="C48" s="85" t="s">
        <v>105</v>
      </c>
      <c r="D48" s="87">
        <v>0.44</v>
      </c>
      <c r="E48" s="86"/>
      <c r="F48" s="26">
        <f t="shared" si="0"/>
        <v>0.44</v>
      </c>
      <c r="G48" s="9">
        <f t="shared" si="1"/>
        <v>2.3696089424129937E-7</v>
      </c>
    </row>
    <row r="49" spans="2:7" ht="14.25" thickTop="1" thickBot="1" x14ac:dyDescent="0.25">
      <c r="B49" s="68"/>
      <c r="C49" s="85" t="s">
        <v>74</v>
      </c>
      <c r="D49" s="87"/>
      <c r="E49" s="86">
        <v>4113.95</v>
      </c>
      <c r="F49" s="26">
        <f t="shared" si="0"/>
        <v>4113.95</v>
      </c>
      <c r="G49" s="9">
        <f t="shared" si="1"/>
        <v>2.2155574337818034E-3</v>
      </c>
    </row>
    <row r="50" spans="2:7" ht="14.25" thickTop="1" thickBot="1" x14ac:dyDescent="0.25">
      <c r="B50" s="68"/>
      <c r="C50" s="85" t="s">
        <v>113</v>
      </c>
      <c r="D50" s="87">
        <v>2.2799999999999998</v>
      </c>
      <c r="E50" s="86"/>
      <c r="F50" s="26">
        <f t="shared" si="0"/>
        <v>2.2799999999999998</v>
      </c>
      <c r="G50" s="9">
        <f t="shared" si="1"/>
        <v>1.2278882701594602E-6</v>
      </c>
    </row>
    <row r="51" spans="2:7" ht="14.25" thickTop="1" thickBot="1" x14ac:dyDescent="0.25">
      <c r="B51" s="68"/>
      <c r="C51" s="85" t="s">
        <v>66</v>
      </c>
      <c r="D51" s="87">
        <v>6371.27</v>
      </c>
      <c r="E51" s="86">
        <v>24300</v>
      </c>
      <c r="F51" s="26">
        <f t="shared" si="0"/>
        <v>30671.27</v>
      </c>
      <c r="G51" s="9">
        <f t="shared" si="1"/>
        <v>1.6517935378900769E-2</v>
      </c>
    </row>
    <row r="52" spans="2:7" ht="14.25" thickTop="1" thickBot="1" x14ac:dyDescent="0.25">
      <c r="B52" s="68" t="s">
        <v>86</v>
      </c>
      <c r="C52" s="85" t="s">
        <v>34</v>
      </c>
      <c r="D52" s="87">
        <v>161510</v>
      </c>
      <c r="E52" s="86"/>
      <c r="F52" s="6">
        <f t="shared" si="0"/>
        <v>161510</v>
      </c>
      <c r="G52" s="9">
        <f t="shared" si="1"/>
        <v>8.6980804611164225E-2</v>
      </c>
    </row>
    <row r="53" spans="2:7" ht="14.25" thickTop="1" thickBot="1" x14ac:dyDescent="0.25">
      <c r="B53" s="68"/>
      <c r="C53" s="85" t="s">
        <v>114</v>
      </c>
      <c r="D53" s="87">
        <v>34487.19</v>
      </c>
      <c r="E53" s="86"/>
      <c r="F53" s="26">
        <f t="shared" si="0"/>
        <v>34487.19</v>
      </c>
      <c r="G53" s="9">
        <f t="shared" si="1"/>
        <v>1.8572989505158177E-2</v>
      </c>
    </row>
    <row r="54" spans="2:7" ht="14.25" thickTop="1" thickBot="1" x14ac:dyDescent="0.25">
      <c r="B54" s="68"/>
      <c r="C54" s="85" t="s">
        <v>131</v>
      </c>
      <c r="D54" s="87"/>
      <c r="E54" s="86">
        <v>10128.06</v>
      </c>
      <c r="F54" s="26">
        <f t="shared" si="0"/>
        <v>10128.06</v>
      </c>
      <c r="G54" s="9">
        <f t="shared" si="1"/>
        <v>5.4544412602943963E-3</v>
      </c>
    </row>
    <row r="55" spans="2:7" ht="14.25" thickTop="1" thickBot="1" x14ac:dyDescent="0.25">
      <c r="B55" s="68"/>
      <c r="C55" s="85" t="s">
        <v>37</v>
      </c>
      <c r="D55" s="87"/>
      <c r="E55" s="86">
        <v>226</v>
      </c>
      <c r="F55" s="26">
        <f t="shared" si="0"/>
        <v>226</v>
      </c>
      <c r="G55" s="9">
        <f t="shared" si="1"/>
        <v>1.2171173204212195E-4</v>
      </c>
    </row>
    <row r="56" spans="2:7" ht="14.25" thickTop="1" thickBot="1" x14ac:dyDescent="0.25">
      <c r="B56" s="68"/>
      <c r="C56" s="85" t="s">
        <v>92</v>
      </c>
      <c r="D56" s="87"/>
      <c r="E56" s="86">
        <v>3477.18</v>
      </c>
      <c r="F56" s="26">
        <f t="shared" si="0"/>
        <v>3477.18</v>
      </c>
      <c r="G56" s="9">
        <f t="shared" si="1"/>
        <v>1.8726265505408211E-3</v>
      </c>
    </row>
    <row r="57" spans="2:7" ht="14.25" thickTop="1" thickBot="1" x14ac:dyDescent="0.25">
      <c r="B57" s="68"/>
      <c r="C57" s="85" t="s">
        <v>93</v>
      </c>
      <c r="D57" s="87"/>
      <c r="E57" s="86">
        <v>11534.5</v>
      </c>
      <c r="F57" s="26">
        <f t="shared" si="0"/>
        <v>11534.5</v>
      </c>
      <c r="G57" s="9">
        <f t="shared" si="1"/>
        <v>6.2118759877869715E-3</v>
      </c>
    </row>
    <row r="58" spans="2:7" ht="14.25" thickTop="1" thickBot="1" x14ac:dyDescent="0.25">
      <c r="B58" s="68"/>
      <c r="C58" s="85" t="s">
        <v>87</v>
      </c>
      <c r="D58" s="87"/>
      <c r="E58" s="86">
        <v>19053.849999999999</v>
      </c>
      <c r="F58" s="26">
        <f t="shared" si="0"/>
        <v>19053.849999999999</v>
      </c>
      <c r="G58" s="9">
        <f t="shared" si="1"/>
        <v>1.026140303349905E-2</v>
      </c>
    </row>
    <row r="59" spans="2:7" ht="14.25" thickTop="1" thickBot="1" x14ac:dyDescent="0.25">
      <c r="B59" s="68"/>
      <c r="C59" s="85" t="s">
        <v>97</v>
      </c>
      <c r="D59" s="87"/>
      <c r="E59" s="86">
        <v>1130</v>
      </c>
      <c r="F59" s="26">
        <f t="shared" si="0"/>
        <v>1130</v>
      </c>
      <c r="G59" s="9">
        <f t="shared" si="1"/>
        <v>6.0855866021060974E-4</v>
      </c>
    </row>
    <row r="60" spans="2:7" ht="14.25" thickTop="1" thickBot="1" x14ac:dyDescent="0.25">
      <c r="B60" s="68"/>
      <c r="C60" s="85" t="s">
        <v>100</v>
      </c>
      <c r="D60" s="87"/>
      <c r="E60" s="86">
        <v>150</v>
      </c>
      <c r="F60" s="26">
        <f t="shared" si="0"/>
        <v>150</v>
      </c>
      <c r="G60" s="9">
        <f t="shared" si="1"/>
        <v>8.07821230368066E-5</v>
      </c>
    </row>
    <row r="61" spans="2:7" ht="14.25" thickTop="1" thickBot="1" x14ac:dyDescent="0.25">
      <c r="B61" s="68"/>
      <c r="C61" s="85" t="s">
        <v>101</v>
      </c>
      <c r="D61" s="87">
        <v>23784.01</v>
      </c>
      <c r="E61" s="86"/>
      <c r="F61" s="26">
        <f t="shared" si="0"/>
        <v>23784.01</v>
      </c>
      <c r="G61" s="9">
        <f t="shared" si="1"/>
        <v>1.2808818814190923E-2</v>
      </c>
    </row>
    <row r="62" spans="2:7" ht="13.5" thickTop="1" x14ac:dyDescent="0.2">
      <c r="B62" s="40"/>
      <c r="C62" s="10"/>
      <c r="D62" s="35">
        <f>SUM(D4:D61)</f>
        <v>1104892.3699999996</v>
      </c>
      <c r="E62" s="35">
        <f t="shared" ref="E62:G62" si="2">SUM(E4:E61)</f>
        <v>751954.10000000009</v>
      </c>
      <c r="F62" s="35">
        <f t="shared" si="2"/>
        <v>1856846.4699999997</v>
      </c>
      <c r="G62" s="37">
        <f t="shared" si="2"/>
        <v>1.0000000000000002</v>
      </c>
    </row>
    <row r="63" spans="2:7" x14ac:dyDescent="0.2">
      <c r="B63" s="41"/>
    </row>
    <row r="64" spans="2:7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</sheetData>
  <mergeCells count="3">
    <mergeCell ref="B4:B51"/>
    <mergeCell ref="B52:B61"/>
    <mergeCell ref="B1:G1"/>
  </mergeCells>
  <conditionalFormatting sqref="G4:G61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8"/>
  <sheetViews>
    <sheetView showGridLines="0" zoomScale="80" zoomScaleNormal="80" workbookViewId="0">
      <pane ySplit="1" topLeftCell="A2" activePane="bottomLeft" state="frozen"/>
      <selection activeCell="B60" sqref="B60:B6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5</v>
      </c>
      <c r="C3" s="11" t="s">
        <v>2</v>
      </c>
      <c r="D3" s="22" t="s">
        <v>12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8" t="s">
        <v>32</v>
      </c>
      <c r="C4" s="88" t="s">
        <v>33</v>
      </c>
      <c r="D4" s="90">
        <v>1927.53</v>
      </c>
      <c r="E4" s="89"/>
      <c r="F4" s="26">
        <f>SUM(D4,E4)</f>
        <v>1927.53</v>
      </c>
      <c r="G4" s="9">
        <f>F4/$F$44</f>
        <v>1.2571897579534848E-3</v>
      </c>
    </row>
    <row r="5" spans="2:7" ht="14.25" thickTop="1" thickBot="1" x14ac:dyDescent="0.25">
      <c r="B5" s="68"/>
      <c r="C5" s="88" t="s">
        <v>35</v>
      </c>
      <c r="D5" s="90">
        <v>31329.72</v>
      </c>
      <c r="E5" s="89"/>
      <c r="F5" s="26">
        <f t="shared" ref="F5:F43" si="0">SUM(D5,E5)</f>
        <v>31329.72</v>
      </c>
      <c r="G5" s="9">
        <f t="shared" ref="G5:G43" si="1">F5/$F$44</f>
        <v>2.0434132337006666E-2</v>
      </c>
    </row>
    <row r="6" spans="2:7" ht="14.25" thickTop="1" thickBot="1" x14ac:dyDescent="0.25">
      <c r="B6" s="68"/>
      <c r="C6" s="88" t="s">
        <v>106</v>
      </c>
      <c r="D6" s="90"/>
      <c r="E6" s="89">
        <v>9912.4</v>
      </c>
      <c r="F6" s="26">
        <f t="shared" si="0"/>
        <v>9912.4</v>
      </c>
      <c r="G6" s="9">
        <f t="shared" si="1"/>
        <v>6.4651485355548934E-3</v>
      </c>
    </row>
    <row r="7" spans="2:7" ht="14.25" thickTop="1" thickBot="1" x14ac:dyDescent="0.25">
      <c r="B7" s="68"/>
      <c r="C7" s="88" t="s">
        <v>89</v>
      </c>
      <c r="D7" s="90">
        <v>3326.01</v>
      </c>
      <c r="E7" s="89">
        <v>326.25</v>
      </c>
      <c r="F7" s="26">
        <f t="shared" si="0"/>
        <v>3652.26</v>
      </c>
      <c r="G7" s="9">
        <f t="shared" si="1"/>
        <v>2.3821076016369109E-3</v>
      </c>
    </row>
    <row r="8" spans="2:7" ht="14.25" thickTop="1" thickBot="1" x14ac:dyDescent="0.25">
      <c r="B8" s="68"/>
      <c r="C8" s="88" t="s">
        <v>37</v>
      </c>
      <c r="D8" s="90"/>
      <c r="E8" s="89">
        <v>3083.5</v>
      </c>
      <c r="F8" s="26">
        <f t="shared" si="0"/>
        <v>3083.5</v>
      </c>
      <c r="G8" s="9">
        <f t="shared" si="1"/>
        <v>2.011146191576562E-3</v>
      </c>
    </row>
    <row r="9" spans="2:7" ht="14.25" thickTop="1" thickBot="1" x14ac:dyDescent="0.25">
      <c r="B9" s="68"/>
      <c r="C9" s="88" t="s">
        <v>93</v>
      </c>
      <c r="D9" s="90"/>
      <c r="E9" s="89">
        <v>17981.77</v>
      </c>
      <c r="F9" s="26">
        <f t="shared" si="0"/>
        <v>17981.77</v>
      </c>
      <c r="G9" s="9">
        <f t="shared" si="1"/>
        <v>1.1728220610768827E-2</v>
      </c>
    </row>
    <row r="10" spans="2:7" ht="14.25" thickTop="1" thickBot="1" x14ac:dyDescent="0.25">
      <c r="B10" s="68"/>
      <c r="C10" s="88" t="s">
        <v>38</v>
      </c>
      <c r="D10" s="90">
        <v>2634.92</v>
      </c>
      <c r="E10" s="89">
        <v>3700.98</v>
      </c>
      <c r="F10" s="26">
        <f t="shared" si="0"/>
        <v>6335.9</v>
      </c>
      <c r="G10" s="9">
        <f t="shared" si="1"/>
        <v>4.1324537555407622E-3</v>
      </c>
    </row>
    <row r="11" spans="2:7" ht="14.25" thickTop="1" thickBot="1" x14ac:dyDescent="0.25">
      <c r="B11" s="68"/>
      <c r="C11" s="88" t="s">
        <v>40</v>
      </c>
      <c r="D11" s="90">
        <v>1187.5</v>
      </c>
      <c r="E11" s="89"/>
      <c r="F11" s="26">
        <f t="shared" si="0"/>
        <v>1187.5</v>
      </c>
      <c r="G11" s="9">
        <f t="shared" si="1"/>
        <v>7.745211942588511E-4</v>
      </c>
    </row>
    <row r="12" spans="2:7" ht="14.25" thickTop="1" thickBot="1" x14ac:dyDescent="0.25">
      <c r="B12" s="68"/>
      <c r="C12" s="88" t="s">
        <v>87</v>
      </c>
      <c r="D12" s="90"/>
      <c r="E12" s="89">
        <v>4745.04</v>
      </c>
      <c r="F12" s="26">
        <f t="shared" si="0"/>
        <v>4745.04</v>
      </c>
      <c r="G12" s="9">
        <f t="shared" si="1"/>
        <v>3.0948497242998057E-3</v>
      </c>
    </row>
    <row r="13" spans="2:7" ht="14.25" thickTop="1" thickBot="1" x14ac:dyDescent="0.25">
      <c r="B13" s="68"/>
      <c r="C13" s="88" t="s">
        <v>95</v>
      </c>
      <c r="D13" s="90">
        <v>50001</v>
      </c>
      <c r="E13" s="89">
        <v>13626.91</v>
      </c>
      <c r="F13" s="26">
        <f t="shared" si="0"/>
        <v>63627.91</v>
      </c>
      <c r="G13" s="9">
        <f t="shared" si="1"/>
        <v>4.1499928287490273E-2</v>
      </c>
    </row>
    <row r="14" spans="2:7" ht="14.25" thickTop="1" thickBot="1" x14ac:dyDescent="0.25">
      <c r="B14" s="68"/>
      <c r="C14" s="88" t="s">
        <v>97</v>
      </c>
      <c r="D14" s="90"/>
      <c r="E14" s="89">
        <v>452</v>
      </c>
      <c r="F14" s="26">
        <f t="shared" si="0"/>
        <v>452</v>
      </c>
      <c r="G14" s="9">
        <f t="shared" si="1"/>
        <v>2.9480722509894796E-4</v>
      </c>
    </row>
    <row r="15" spans="2:7" ht="14.25" thickTop="1" thickBot="1" x14ac:dyDescent="0.25">
      <c r="B15" s="68"/>
      <c r="C15" s="88" t="s">
        <v>99</v>
      </c>
      <c r="D15" s="90">
        <v>304.2</v>
      </c>
      <c r="E15" s="89">
        <v>2746.64</v>
      </c>
      <c r="F15" s="26">
        <f t="shared" si="0"/>
        <v>3050.8399999999997</v>
      </c>
      <c r="G15" s="9">
        <f t="shared" si="1"/>
        <v>1.9898444128780405E-3</v>
      </c>
    </row>
    <row r="16" spans="2:7" ht="14.25" thickTop="1" thickBot="1" x14ac:dyDescent="0.25">
      <c r="B16" s="68"/>
      <c r="C16" s="88" t="s">
        <v>128</v>
      </c>
      <c r="D16" s="90">
        <v>885</v>
      </c>
      <c r="E16" s="89"/>
      <c r="F16" s="26">
        <f t="shared" si="0"/>
        <v>885</v>
      </c>
      <c r="G16" s="9">
        <f t="shared" si="1"/>
        <v>5.7722211108975432E-4</v>
      </c>
    </row>
    <row r="17" spans="2:7" ht="14.25" thickTop="1" thickBot="1" x14ac:dyDescent="0.25">
      <c r="B17" s="68"/>
      <c r="C17" s="88" t="s">
        <v>101</v>
      </c>
      <c r="D17" s="90">
        <v>19945.66</v>
      </c>
      <c r="E17" s="89">
        <v>63395.27</v>
      </c>
      <c r="F17" s="6">
        <f t="shared" si="0"/>
        <v>83340.929999999993</v>
      </c>
      <c r="G17" s="9">
        <f t="shared" si="1"/>
        <v>5.4357319270941735E-2</v>
      </c>
    </row>
    <row r="18" spans="2:7" ht="14.25" thickTop="1" thickBot="1" x14ac:dyDescent="0.25">
      <c r="B18" s="68"/>
      <c r="C18" s="88" t="s">
        <v>64</v>
      </c>
      <c r="D18" s="90">
        <v>352600.71</v>
      </c>
      <c r="E18" s="89">
        <v>24428.400000000001</v>
      </c>
      <c r="F18" s="6">
        <f t="shared" si="0"/>
        <v>377029.11000000004</v>
      </c>
      <c r="G18" s="9">
        <f t="shared" si="1"/>
        <v>0.24590908340846468</v>
      </c>
    </row>
    <row r="19" spans="2:7" ht="14.25" thickTop="1" thickBot="1" x14ac:dyDescent="0.25">
      <c r="B19" s="68"/>
      <c r="C19" s="88" t="s">
        <v>46</v>
      </c>
      <c r="D19" s="90">
        <v>86399.91</v>
      </c>
      <c r="E19" s="89">
        <v>28799.97</v>
      </c>
      <c r="F19" s="6">
        <f t="shared" si="0"/>
        <v>115199.88</v>
      </c>
      <c r="G19" s="9">
        <f t="shared" si="1"/>
        <v>7.5136630430380075E-2</v>
      </c>
    </row>
    <row r="20" spans="2:7" ht="14.25" thickTop="1" thickBot="1" x14ac:dyDescent="0.25">
      <c r="B20" s="68"/>
      <c r="C20" s="88" t="s">
        <v>120</v>
      </c>
      <c r="D20" s="90">
        <v>87189.25</v>
      </c>
      <c r="E20" s="89">
        <v>8447.5400000000009</v>
      </c>
      <c r="F20" s="6">
        <f t="shared" si="0"/>
        <v>95636.790000000008</v>
      </c>
      <c r="G20" s="9">
        <f t="shared" si="1"/>
        <v>6.2377028047059337E-2</v>
      </c>
    </row>
    <row r="21" spans="2:7" ht="14.25" thickTop="1" thickBot="1" x14ac:dyDescent="0.25">
      <c r="B21" s="68"/>
      <c r="C21" s="88" t="s">
        <v>140</v>
      </c>
      <c r="D21" s="90">
        <v>53572</v>
      </c>
      <c r="E21" s="89"/>
      <c r="F21" s="26">
        <f t="shared" si="0"/>
        <v>53572</v>
      </c>
      <c r="G21" s="9">
        <f t="shared" si="1"/>
        <v>3.494117845796646E-2</v>
      </c>
    </row>
    <row r="22" spans="2:7" ht="14.25" thickTop="1" thickBot="1" x14ac:dyDescent="0.25">
      <c r="B22" s="68"/>
      <c r="C22" s="88" t="s">
        <v>52</v>
      </c>
      <c r="D22" s="90">
        <v>3193.6</v>
      </c>
      <c r="E22" s="89"/>
      <c r="F22" s="26">
        <f t="shared" si="0"/>
        <v>3193.6</v>
      </c>
      <c r="G22" s="9">
        <f t="shared" si="1"/>
        <v>2.082956535566372E-3</v>
      </c>
    </row>
    <row r="23" spans="2:7" ht="14.25" thickTop="1" thickBot="1" x14ac:dyDescent="0.25">
      <c r="B23" s="68"/>
      <c r="C23" s="88" t="s">
        <v>54</v>
      </c>
      <c r="D23" s="90">
        <v>9358.8700000000008</v>
      </c>
      <c r="E23" s="89">
        <v>11138.01</v>
      </c>
      <c r="F23" s="26">
        <f t="shared" si="0"/>
        <v>20496.88</v>
      </c>
      <c r="G23" s="9">
        <f t="shared" si="1"/>
        <v>1.3368646716783462E-2</v>
      </c>
    </row>
    <row r="24" spans="2:7" ht="14.25" thickTop="1" thickBot="1" x14ac:dyDescent="0.25">
      <c r="B24" s="68"/>
      <c r="C24" s="88" t="s">
        <v>56</v>
      </c>
      <c r="D24" s="90">
        <v>446.32</v>
      </c>
      <c r="E24" s="89">
        <v>151.44</v>
      </c>
      <c r="F24" s="26">
        <f t="shared" si="0"/>
        <v>597.76</v>
      </c>
      <c r="G24" s="9">
        <f t="shared" si="1"/>
        <v>3.8987603290961757E-4</v>
      </c>
    </row>
    <row r="25" spans="2:7" ht="14.25" thickTop="1" thickBot="1" x14ac:dyDescent="0.25">
      <c r="B25" s="68"/>
      <c r="C25" s="88" t="s">
        <v>58</v>
      </c>
      <c r="D25" s="90">
        <v>9075.27</v>
      </c>
      <c r="E25" s="89">
        <v>5110.82</v>
      </c>
      <c r="F25" s="26">
        <f t="shared" si="0"/>
        <v>14186.09</v>
      </c>
      <c r="G25" s="9">
        <f t="shared" si="1"/>
        <v>9.2525704157166693E-3</v>
      </c>
    </row>
    <row r="26" spans="2:7" ht="14.25" thickTop="1" thickBot="1" x14ac:dyDescent="0.25">
      <c r="B26" s="68"/>
      <c r="C26" s="88" t="s">
        <v>62</v>
      </c>
      <c r="D26" s="90">
        <v>2120</v>
      </c>
      <c r="E26" s="89"/>
      <c r="F26" s="26">
        <f t="shared" si="0"/>
        <v>2120</v>
      </c>
      <c r="G26" s="9">
        <f t="shared" si="1"/>
        <v>1.3827241531189595E-3</v>
      </c>
    </row>
    <row r="27" spans="2:7" ht="14.25" thickTop="1" thickBot="1" x14ac:dyDescent="0.25">
      <c r="B27" s="68"/>
      <c r="C27" s="88" t="s">
        <v>63</v>
      </c>
      <c r="D27" s="90">
        <v>44931.839999999997</v>
      </c>
      <c r="E27" s="89">
        <v>3194.38</v>
      </c>
      <c r="F27" s="26">
        <f t="shared" si="0"/>
        <v>48126.219999999994</v>
      </c>
      <c r="G27" s="9">
        <f t="shared" si="1"/>
        <v>3.1389286222790906E-2</v>
      </c>
    </row>
    <row r="28" spans="2:7" ht="14.25" thickTop="1" thickBot="1" x14ac:dyDescent="0.25">
      <c r="B28" s="68"/>
      <c r="C28" s="88" t="s">
        <v>141</v>
      </c>
      <c r="D28" s="90">
        <v>142</v>
      </c>
      <c r="E28" s="89"/>
      <c r="F28" s="26">
        <f t="shared" si="0"/>
        <v>142</v>
      </c>
      <c r="G28" s="9">
        <f t="shared" si="1"/>
        <v>9.2616429124005775E-5</v>
      </c>
    </row>
    <row r="29" spans="2:7" ht="14.25" thickTop="1" thickBot="1" x14ac:dyDescent="0.25">
      <c r="B29" s="68"/>
      <c r="C29" s="88" t="s">
        <v>111</v>
      </c>
      <c r="D29" s="90"/>
      <c r="E29" s="89">
        <v>1251.6500000000001</v>
      </c>
      <c r="F29" s="26">
        <f t="shared" si="0"/>
        <v>1251.6500000000001</v>
      </c>
      <c r="G29" s="9">
        <f t="shared" si="1"/>
        <v>8.1636164445818196E-4</v>
      </c>
    </row>
    <row r="30" spans="2:7" ht="14.25" thickTop="1" thickBot="1" x14ac:dyDescent="0.25">
      <c r="B30" s="68"/>
      <c r="C30" s="88" t="s">
        <v>70</v>
      </c>
      <c r="D30" s="90"/>
      <c r="E30" s="89">
        <v>3000</v>
      </c>
      <c r="F30" s="26">
        <f t="shared" si="0"/>
        <v>3000</v>
      </c>
      <c r="G30" s="9">
        <f t="shared" si="1"/>
        <v>1.9566851223381501E-3</v>
      </c>
    </row>
    <row r="31" spans="2:7" ht="14.25" thickTop="1" thickBot="1" x14ac:dyDescent="0.25">
      <c r="B31" s="68"/>
      <c r="C31" s="88" t="s">
        <v>73</v>
      </c>
      <c r="D31" s="90">
        <v>360</v>
      </c>
      <c r="E31" s="89"/>
      <c r="F31" s="26">
        <f t="shared" si="0"/>
        <v>360</v>
      </c>
      <c r="G31" s="9">
        <f t="shared" si="1"/>
        <v>2.3480221468057802E-4</v>
      </c>
    </row>
    <row r="32" spans="2:7" ht="14.25" thickTop="1" thickBot="1" x14ac:dyDescent="0.25">
      <c r="B32" s="68"/>
      <c r="C32" s="88" t="s">
        <v>78</v>
      </c>
      <c r="D32" s="90">
        <v>15888.98</v>
      </c>
      <c r="E32" s="89"/>
      <c r="F32" s="26">
        <f t="shared" si="0"/>
        <v>15888.98</v>
      </c>
      <c r="G32" s="9">
        <f t="shared" si="1"/>
        <v>1.0363243591709474E-2</v>
      </c>
    </row>
    <row r="33" spans="2:7" ht="14.25" thickTop="1" thickBot="1" x14ac:dyDescent="0.25">
      <c r="B33" s="68"/>
      <c r="C33" s="88" t="s">
        <v>66</v>
      </c>
      <c r="D33" s="90">
        <v>704</v>
      </c>
      <c r="E33" s="89">
        <v>11080.19</v>
      </c>
      <c r="F33" s="26">
        <f t="shared" si="0"/>
        <v>11784.19</v>
      </c>
      <c r="G33" s="9">
        <f t="shared" si="1"/>
        <v>7.6859830839353356E-3</v>
      </c>
    </row>
    <row r="34" spans="2:7" ht="14.25" customHeight="1" thickTop="1" thickBot="1" x14ac:dyDescent="0.25">
      <c r="B34" s="68" t="s">
        <v>86</v>
      </c>
      <c r="C34" s="88" t="s">
        <v>34</v>
      </c>
      <c r="D34" s="90">
        <v>162960</v>
      </c>
      <c r="E34" s="89"/>
      <c r="F34" s="6">
        <f t="shared" si="0"/>
        <v>162960</v>
      </c>
      <c r="G34" s="9">
        <f t="shared" si="1"/>
        <v>0.10628713584540832</v>
      </c>
    </row>
    <row r="35" spans="2:7" ht="14.25" thickTop="1" thickBot="1" x14ac:dyDescent="0.25">
      <c r="B35" s="68"/>
      <c r="C35" s="88" t="s">
        <v>89</v>
      </c>
      <c r="D35" s="90">
        <v>6568.23</v>
      </c>
      <c r="E35" s="89">
        <v>120.28</v>
      </c>
      <c r="F35" s="26">
        <f t="shared" si="0"/>
        <v>6688.5099999999993</v>
      </c>
      <c r="G35" s="9">
        <f t="shared" si="1"/>
        <v>4.362436002536647E-3</v>
      </c>
    </row>
    <row r="36" spans="2:7" ht="14.25" thickTop="1" thickBot="1" x14ac:dyDescent="0.25">
      <c r="B36" s="68"/>
      <c r="C36" s="88" t="s">
        <v>107</v>
      </c>
      <c r="D36" s="90">
        <v>22575</v>
      </c>
      <c r="E36" s="89"/>
      <c r="F36" s="26">
        <f t="shared" si="0"/>
        <v>22575</v>
      </c>
      <c r="G36" s="9">
        <f t="shared" si="1"/>
        <v>1.4724055545594581E-2</v>
      </c>
    </row>
    <row r="37" spans="2:7" ht="14.25" thickTop="1" thickBot="1" x14ac:dyDescent="0.25">
      <c r="B37" s="68"/>
      <c r="C37" s="88" t="s">
        <v>38</v>
      </c>
      <c r="D37" s="90">
        <v>23941.95</v>
      </c>
      <c r="E37" s="89"/>
      <c r="F37" s="26">
        <f t="shared" si="0"/>
        <v>23941.95</v>
      </c>
      <c r="G37" s="9">
        <f t="shared" si="1"/>
        <v>1.5615619121587959E-2</v>
      </c>
    </row>
    <row r="38" spans="2:7" ht="14.25" thickTop="1" thickBot="1" x14ac:dyDescent="0.25">
      <c r="B38" s="68"/>
      <c r="C38" s="88" t="s">
        <v>96</v>
      </c>
      <c r="D38" s="90"/>
      <c r="E38" s="89">
        <v>235.2</v>
      </c>
      <c r="F38" s="26">
        <f t="shared" si="0"/>
        <v>235.2</v>
      </c>
      <c r="G38" s="9">
        <f t="shared" si="1"/>
        <v>1.5340411359131097E-4</v>
      </c>
    </row>
    <row r="39" spans="2:7" ht="14.25" thickTop="1" thickBot="1" x14ac:dyDescent="0.25">
      <c r="B39" s="68"/>
      <c r="C39" s="88" t="s">
        <v>101</v>
      </c>
      <c r="D39" s="90">
        <v>49417.58</v>
      </c>
      <c r="E39" s="89"/>
      <c r="F39" s="26">
        <f t="shared" si="0"/>
        <v>49417.58</v>
      </c>
      <c r="G39" s="9">
        <f t="shared" si="1"/>
        <v>3.2231547855985108E-2</v>
      </c>
    </row>
    <row r="40" spans="2:7" ht="14.25" thickTop="1" thickBot="1" x14ac:dyDescent="0.25">
      <c r="B40" s="68"/>
      <c r="C40" s="88" t="s">
        <v>64</v>
      </c>
      <c r="D40" s="90">
        <v>15611.69</v>
      </c>
      <c r="E40" s="89"/>
      <c r="F40" s="26">
        <f t="shared" si="0"/>
        <v>15611.69</v>
      </c>
      <c r="G40" s="9">
        <f>F40/$F$44</f>
        <v>1.0182387185851759E-2</v>
      </c>
    </row>
    <row r="41" spans="2:7" ht="14.25" thickTop="1" thickBot="1" x14ac:dyDescent="0.25">
      <c r="B41" s="68"/>
      <c r="C41" s="88" t="s">
        <v>46</v>
      </c>
      <c r="D41" s="90">
        <v>150582.48000000001</v>
      </c>
      <c r="E41" s="89">
        <v>36753.440000000002</v>
      </c>
      <c r="F41" s="6">
        <f t="shared" si="0"/>
        <v>187335.92</v>
      </c>
      <c r="G41" s="9">
        <f t="shared" si="1"/>
        <v>0.12218580251450999</v>
      </c>
    </row>
    <row r="42" spans="2:7" ht="14.25" thickTop="1" thickBot="1" x14ac:dyDescent="0.25">
      <c r="B42" s="68"/>
      <c r="C42" s="88" t="s">
        <v>102</v>
      </c>
      <c r="D42" s="90"/>
      <c r="E42" s="89">
        <v>30208</v>
      </c>
      <c r="F42" s="26">
        <f t="shared" si="0"/>
        <v>30208</v>
      </c>
      <c r="G42" s="9">
        <f t="shared" si="1"/>
        <v>1.9702514725196948E-2</v>
      </c>
    </row>
    <row r="43" spans="2:7" ht="14.25" thickTop="1" thickBot="1" x14ac:dyDescent="0.25">
      <c r="B43" s="68"/>
      <c r="C43" s="88" t="s">
        <v>111</v>
      </c>
      <c r="D43" s="90"/>
      <c r="E43" s="89">
        <v>40134</v>
      </c>
      <c r="F43" s="26">
        <f t="shared" si="0"/>
        <v>40134</v>
      </c>
      <c r="G43" s="9">
        <f t="shared" si="1"/>
        <v>2.6176533566639775E-2</v>
      </c>
    </row>
    <row r="44" spans="2:7" ht="13.5" thickTop="1" x14ac:dyDescent="0.2">
      <c r="B44" s="40"/>
      <c r="C44" s="10"/>
      <c r="D44" s="35">
        <f>SUM(D4:D43)</f>
        <v>1209181.2199999997</v>
      </c>
      <c r="E44" s="35">
        <f t="shared" ref="E44:G44" si="2">SUM(E4:E43)</f>
        <v>324024.08000000007</v>
      </c>
      <c r="F44" s="35">
        <f t="shared" si="2"/>
        <v>1533205.2999999998</v>
      </c>
      <c r="G44" s="37">
        <f t="shared" si="2"/>
        <v>0.99999999999999989</v>
      </c>
    </row>
    <row r="45" spans="2:7" x14ac:dyDescent="0.2">
      <c r="B45" s="41"/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</sheetData>
  <mergeCells count="3">
    <mergeCell ref="B4:B33"/>
    <mergeCell ref="B34:B43"/>
    <mergeCell ref="B1:G1"/>
  </mergeCells>
  <conditionalFormatting sqref="G4:G43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6"/>
  <sheetViews>
    <sheetView showGridLines="0" zoomScale="80" zoomScaleNormal="80" workbookViewId="0">
      <pane ySplit="1" topLeftCell="A2" activePane="bottomLeft" state="frozen"/>
      <selection activeCell="B60" sqref="B60:B6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5</v>
      </c>
      <c r="C3" s="11" t="s">
        <v>2</v>
      </c>
      <c r="D3" s="22" t="s">
        <v>12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8" t="s">
        <v>32</v>
      </c>
      <c r="C4" s="91" t="s">
        <v>33</v>
      </c>
      <c r="D4" s="93">
        <v>1287.51</v>
      </c>
      <c r="E4" s="92"/>
      <c r="F4" s="26">
        <f>SUM(D4,E4)</f>
        <v>1287.51</v>
      </c>
      <c r="G4" s="9">
        <f>F4/$F$47</f>
        <v>8.3652022322773252E-4</v>
      </c>
    </row>
    <row r="5" spans="2:7" ht="14.25" thickTop="1" thickBot="1" x14ac:dyDescent="0.25">
      <c r="B5" s="68"/>
      <c r="C5" s="91" t="s">
        <v>34</v>
      </c>
      <c r="D5" s="93">
        <v>36850</v>
      </c>
      <c r="E5" s="92"/>
      <c r="F5" s="26">
        <f t="shared" ref="F5:F46" si="0">SUM(D5,E5)</f>
        <v>36850</v>
      </c>
      <c r="G5" s="9">
        <f t="shared" ref="G5:G46" si="1">F5/$F$47</f>
        <v>2.3942159848033759E-2</v>
      </c>
    </row>
    <row r="6" spans="2:7" ht="14.25" thickTop="1" thickBot="1" x14ac:dyDescent="0.25">
      <c r="B6" s="68"/>
      <c r="C6" s="91" t="s">
        <v>35</v>
      </c>
      <c r="D6" s="93">
        <v>1990.7</v>
      </c>
      <c r="E6" s="92"/>
      <c r="F6" s="26">
        <f t="shared" si="0"/>
        <v>1990.7</v>
      </c>
      <c r="G6" s="9">
        <f t="shared" si="1"/>
        <v>1.293396407312912E-3</v>
      </c>
    </row>
    <row r="7" spans="2:7" ht="14.25" thickTop="1" thickBot="1" x14ac:dyDescent="0.25">
      <c r="B7" s="68"/>
      <c r="C7" s="91" t="s">
        <v>89</v>
      </c>
      <c r="D7" s="93">
        <v>15602.25</v>
      </c>
      <c r="E7" s="92">
        <v>308.95999999999998</v>
      </c>
      <c r="F7" s="26">
        <f t="shared" si="0"/>
        <v>15911.21</v>
      </c>
      <c r="G7" s="9">
        <f t="shared" si="1"/>
        <v>1.0337821796353683E-2</v>
      </c>
    </row>
    <row r="8" spans="2:7" ht="14.25" thickTop="1" thickBot="1" x14ac:dyDescent="0.25">
      <c r="B8" s="68"/>
      <c r="C8" s="91" t="s">
        <v>37</v>
      </c>
      <c r="D8" s="93">
        <v>5659.4</v>
      </c>
      <c r="E8" s="92"/>
      <c r="F8" s="26">
        <f t="shared" si="0"/>
        <v>5659.4</v>
      </c>
      <c r="G8" s="9">
        <f t="shared" si="1"/>
        <v>3.6770219659148506E-3</v>
      </c>
    </row>
    <row r="9" spans="2:7" ht="14.25" thickTop="1" thickBot="1" x14ac:dyDescent="0.25">
      <c r="B9" s="68"/>
      <c r="C9" s="91" t="s">
        <v>92</v>
      </c>
      <c r="D9" s="93"/>
      <c r="E9" s="92">
        <v>1176.3</v>
      </c>
      <c r="F9" s="26">
        <f t="shared" si="0"/>
        <v>1176.3</v>
      </c>
      <c r="G9" s="9">
        <f t="shared" si="1"/>
        <v>7.6426492888038294E-4</v>
      </c>
    </row>
    <row r="10" spans="2:7" ht="14.25" thickTop="1" thickBot="1" x14ac:dyDescent="0.25">
      <c r="B10" s="68"/>
      <c r="C10" s="91" t="s">
        <v>93</v>
      </c>
      <c r="D10" s="93"/>
      <c r="E10" s="92">
        <v>13878</v>
      </c>
      <c r="F10" s="26">
        <f t="shared" si="0"/>
        <v>13878</v>
      </c>
      <c r="G10" s="9">
        <f t="shared" si="1"/>
        <v>9.0168058173951838E-3</v>
      </c>
    </row>
    <row r="11" spans="2:7" ht="14.25" thickTop="1" thickBot="1" x14ac:dyDescent="0.25">
      <c r="B11" s="68"/>
      <c r="C11" s="91" t="s">
        <v>38</v>
      </c>
      <c r="D11" s="93">
        <v>50499.14</v>
      </c>
      <c r="E11" s="92"/>
      <c r="F11" s="26">
        <f t="shared" si="0"/>
        <v>50499.14</v>
      </c>
      <c r="G11" s="9">
        <f t="shared" si="1"/>
        <v>3.281027088380558E-2</v>
      </c>
    </row>
    <row r="12" spans="2:7" ht="14.25" thickTop="1" thickBot="1" x14ac:dyDescent="0.25">
      <c r="B12" s="68"/>
      <c r="C12" s="91" t="s">
        <v>87</v>
      </c>
      <c r="D12" s="93">
        <v>11000</v>
      </c>
      <c r="E12" s="92">
        <v>505.85</v>
      </c>
      <c r="F12" s="26">
        <f t="shared" si="0"/>
        <v>11505.85</v>
      </c>
      <c r="G12" s="9">
        <f t="shared" si="1"/>
        <v>7.4755739453866822E-3</v>
      </c>
    </row>
    <row r="13" spans="2:7" ht="14.25" thickTop="1" thickBot="1" x14ac:dyDescent="0.25">
      <c r="B13" s="68"/>
      <c r="C13" s="91" t="s">
        <v>95</v>
      </c>
      <c r="D13" s="93">
        <v>3769.51</v>
      </c>
      <c r="E13" s="92"/>
      <c r="F13" s="26">
        <f t="shared" si="0"/>
        <v>3769.51</v>
      </c>
      <c r="G13" s="9">
        <f t="shared" si="1"/>
        <v>2.4491237712011326E-3</v>
      </c>
    </row>
    <row r="14" spans="2:7" ht="14.25" thickTop="1" thickBot="1" x14ac:dyDescent="0.25">
      <c r="B14" s="68"/>
      <c r="C14" s="91" t="s">
        <v>96</v>
      </c>
      <c r="D14" s="93"/>
      <c r="E14" s="92">
        <v>1450.28</v>
      </c>
      <c r="F14" s="26">
        <f t="shared" si="0"/>
        <v>1450.28</v>
      </c>
      <c r="G14" s="9">
        <f t="shared" si="1"/>
        <v>9.4227504978036366E-4</v>
      </c>
    </row>
    <row r="15" spans="2:7" ht="14.25" thickTop="1" thickBot="1" x14ac:dyDescent="0.25">
      <c r="B15" s="68"/>
      <c r="C15" s="91" t="s">
        <v>97</v>
      </c>
      <c r="D15" s="93">
        <v>16633.66</v>
      </c>
      <c r="E15" s="92"/>
      <c r="F15" s="26">
        <f t="shared" si="0"/>
        <v>16633.66</v>
      </c>
      <c r="G15" s="9">
        <f t="shared" si="1"/>
        <v>1.0807211576060929E-2</v>
      </c>
    </row>
    <row r="16" spans="2:7" ht="14.25" thickTop="1" thickBot="1" x14ac:dyDescent="0.25">
      <c r="B16" s="68"/>
      <c r="C16" s="91" t="s">
        <v>101</v>
      </c>
      <c r="D16" s="93">
        <v>108115.29</v>
      </c>
      <c r="E16" s="92">
        <v>32349.759999999998</v>
      </c>
      <c r="F16" s="6">
        <f t="shared" si="0"/>
        <v>140465.04999999999</v>
      </c>
      <c r="G16" s="9">
        <f t="shared" si="1"/>
        <v>9.1262867847002827E-2</v>
      </c>
    </row>
    <row r="17" spans="2:7" ht="14.25" thickTop="1" thickBot="1" x14ac:dyDescent="0.25">
      <c r="B17" s="68"/>
      <c r="C17" s="91" t="s">
        <v>64</v>
      </c>
      <c r="D17" s="93">
        <v>54208.08</v>
      </c>
      <c r="E17" s="92">
        <v>13307.04</v>
      </c>
      <c r="F17" s="26">
        <f t="shared" si="0"/>
        <v>67515.12</v>
      </c>
      <c r="G17" s="9">
        <f t="shared" si="1"/>
        <v>4.3865883180439103E-2</v>
      </c>
    </row>
    <row r="18" spans="2:7" ht="14.25" thickTop="1" thickBot="1" x14ac:dyDescent="0.25">
      <c r="B18" s="68"/>
      <c r="C18" s="91" t="s">
        <v>46</v>
      </c>
      <c r="D18" s="93">
        <v>325666.48</v>
      </c>
      <c r="E18" s="92">
        <v>60482.28</v>
      </c>
      <c r="F18" s="6">
        <f t="shared" si="0"/>
        <v>386148.76</v>
      </c>
      <c r="G18" s="9">
        <f t="shared" si="1"/>
        <v>0.25088834021818252</v>
      </c>
    </row>
    <row r="19" spans="2:7" ht="14.25" thickTop="1" thickBot="1" x14ac:dyDescent="0.25">
      <c r="B19" s="68"/>
      <c r="C19" s="91" t="s">
        <v>139</v>
      </c>
      <c r="D19" s="93">
        <v>19160.2</v>
      </c>
      <c r="E19" s="92"/>
      <c r="F19" s="26">
        <f t="shared" si="0"/>
        <v>19160.2</v>
      </c>
      <c r="G19" s="9">
        <f t="shared" si="1"/>
        <v>1.2448753626059605E-2</v>
      </c>
    </row>
    <row r="20" spans="2:7" ht="14.25" thickTop="1" thickBot="1" x14ac:dyDescent="0.25">
      <c r="B20" s="68"/>
      <c r="C20" s="91" t="s">
        <v>102</v>
      </c>
      <c r="D20" s="93">
        <v>63646.01</v>
      </c>
      <c r="E20" s="92">
        <v>107149.94</v>
      </c>
      <c r="F20" s="6">
        <f t="shared" si="0"/>
        <v>170795.95</v>
      </c>
      <c r="G20" s="9">
        <f t="shared" si="1"/>
        <v>0.11096944196192081</v>
      </c>
    </row>
    <row r="21" spans="2:7" ht="14.25" thickTop="1" thickBot="1" x14ac:dyDescent="0.25">
      <c r="B21" s="68"/>
      <c r="C21" s="91" t="s">
        <v>52</v>
      </c>
      <c r="D21" s="93">
        <v>7997.88</v>
      </c>
      <c r="E21" s="92">
        <v>4932.32</v>
      </c>
      <c r="F21" s="26">
        <f t="shared" si="0"/>
        <v>12930.2</v>
      </c>
      <c r="G21" s="9">
        <f t="shared" si="1"/>
        <v>8.4010017711545759E-3</v>
      </c>
    </row>
    <row r="22" spans="2:7" ht="14.25" thickTop="1" thickBot="1" x14ac:dyDescent="0.25">
      <c r="B22" s="68"/>
      <c r="C22" s="91" t="s">
        <v>54</v>
      </c>
      <c r="D22" s="93">
        <v>159339.69</v>
      </c>
      <c r="E22" s="92">
        <v>26131.21</v>
      </c>
      <c r="F22" s="6">
        <f t="shared" si="0"/>
        <v>185470.9</v>
      </c>
      <c r="G22" s="9">
        <f t="shared" si="1"/>
        <v>0.12050404165423838</v>
      </c>
    </row>
    <row r="23" spans="2:7" ht="14.25" thickTop="1" thickBot="1" x14ac:dyDescent="0.25">
      <c r="B23" s="68"/>
      <c r="C23" s="91" t="s">
        <v>55</v>
      </c>
      <c r="D23" s="93">
        <v>5592</v>
      </c>
      <c r="E23" s="92">
        <v>3040.71</v>
      </c>
      <c r="F23" s="26">
        <f t="shared" si="0"/>
        <v>8632.7099999999991</v>
      </c>
      <c r="G23" s="9">
        <f t="shared" si="1"/>
        <v>5.6088391517427269E-3</v>
      </c>
    </row>
    <row r="24" spans="2:7" ht="14.25" thickTop="1" thickBot="1" x14ac:dyDescent="0.25">
      <c r="B24" s="68"/>
      <c r="C24" s="91" t="s">
        <v>56</v>
      </c>
      <c r="D24" s="93"/>
      <c r="E24" s="92">
        <v>127.76</v>
      </c>
      <c r="F24" s="26">
        <f t="shared" si="0"/>
        <v>127.76</v>
      </c>
      <c r="G24" s="9">
        <f t="shared" si="1"/>
        <v>8.3008150398501855E-5</v>
      </c>
    </row>
    <row r="25" spans="2:7" ht="14.25" thickTop="1" thickBot="1" x14ac:dyDescent="0.25">
      <c r="B25" s="68"/>
      <c r="C25" s="91" t="s">
        <v>60</v>
      </c>
      <c r="D25" s="93">
        <v>103.75</v>
      </c>
      <c r="E25" s="92">
        <v>609.27</v>
      </c>
      <c r="F25" s="26">
        <f t="shared" si="0"/>
        <v>713.02</v>
      </c>
      <c r="G25" s="9">
        <f t="shared" si="1"/>
        <v>4.6326292577598456E-4</v>
      </c>
    </row>
    <row r="26" spans="2:7" ht="14.25" thickTop="1" thickBot="1" x14ac:dyDescent="0.25">
      <c r="B26" s="68"/>
      <c r="C26" s="91" t="s">
        <v>62</v>
      </c>
      <c r="D26" s="93"/>
      <c r="E26" s="92">
        <v>1533.19</v>
      </c>
      <c r="F26" s="26">
        <f t="shared" si="0"/>
        <v>1533.19</v>
      </c>
      <c r="G26" s="9">
        <f t="shared" si="1"/>
        <v>9.9614328513994237E-4</v>
      </c>
    </row>
    <row r="27" spans="2:7" ht="14.25" thickTop="1" thickBot="1" x14ac:dyDescent="0.25">
      <c r="B27" s="68"/>
      <c r="C27" s="91" t="s">
        <v>63</v>
      </c>
      <c r="D27" s="93">
        <v>36535.9</v>
      </c>
      <c r="E27" s="92">
        <v>5868.4</v>
      </c>
      <c r="F27" s="26">
        <f t="shared" si="0"/>
        <v>42404.3</v>
      </c>
      <c r="G27" s="9">
        <f t="shared" si="1"/>
        <v>2.7550896305128303E-2</v>
      </c>
    </row>
    <row r="28" spans="2:7" ht="14.25" thickTop="1" thickBot="1" x14ac:dyDescent="0.25">
      <c r="B28" s="68"/>
      <c r="C28" s="91" t="s">
        <v>66</v>
      </c>
      <c r="D28" s="93"/>
      <c r="E28" s="92">
        <v>245.76</v>
      </c>
      <c r="F28" s="26">
        <f t="shared" si="0"/>
        <v>245.76</v>
      </c>
      <c r="G28" s="9">
        <f t="shared" si="1"/>
        <v>1.5967503946411876E-4</v>
      </c>
    </row>
    <row r="29" spans="2:7" ht="14.25" thickTop="1" thickBot="1" x14ac:dyDescent="0.25">
      <c r="B29" s="68"/>
      <c r="C29" s="91" t="s">
        <v>104</v>
      </c>
      <c r="D29" s="93">
        <v>35967.07</v>
      </c>
      <c r="E29" s="92">
        <v>5881.66</v>
      </c>
      <c r="F29" s="26">
        <f t="shared" si="0"/>
        <v>41848.729999999996</v>
      </c>
      <c r="G29" s="9">
        <f t="shared" si="1"/>
        <v>2.7189931698703006E-2</v>
      </c>
    </row>
    <row r="30" spans="2:7" ht="14.25" thickTop="1" thickBot="1" x14ac:dyDescent="0.25">
      <c r="B30" s="68"/>
      <c r="C30" s="91" t="s">
        <v>112</v>
      </c>
      <c r="D30" s="93">
        <v>2929.07</v>
      </c>
      <c r="E30" s="92">
        <v>788.33</v>
      </c>
      <c r="F30" s="26">
        <f t="shared" si="0"/>
        <v>3717.4</v>
      </c>
      <c r="G30" s="9">
        <f t="shared" si="1"/>
        <v>2.4152668933264776E-3</v>
      </c>
    </row>
    <row r="31" spans="2:7" ht="14.25" thickTop="1" thickBot="1" x14ac:dyDescent="0.25">
      <c r="B31" s="68"/>
      <c r="C31" s="91" t="s">
        <v>70</v>
      </c>
      <c r="D31" s="93">
        <v>586.42999999999995</v>
      </c>
      <c r="E31" s="92">
        <v>1546.6</v>
      </c>
      <c r="F31" s="26">
        <f t="shared" si="0"/>
        <v>2133.0299999999997</v>
      </c>
      <c r="G31" s="9">
        <f t="shared" si="1"/>
        <v>1.3858709693528207E-3</v>
      </c>
    </row>
    <row r="32" spans="2:7" ht="14.25" thickTop="1" thickBot="1" x14ac:dyDescent="0.25">
      <c r="B32" s="68"/>
      <c r="C32" s="91" t="s">
        <v>73</v>
      </c>
      <c r="D32" s="93">
        <v>88.78</v>
      </c>
      <c r="E32" s="92"/>
      <c r="F32" s="26">
        <f t="shared" si="0"/>
        <v>88.78</v>
      </c>
      <c r="G32" s="9">
        <f t="shared" si="1"/>
        <v>5.7682088230893817E-5</v>
      </c>
    </row>
    <row r="33" spans="2:7" ht="14.25" thickTop="1" thickBot="1" x14ac:dyDescent="0.25">
      <c r="B33" s="68"/>
      <c r="C33" s="91" t="s">
        <v>105</v>
      </c>
      <c r="D33" s="93">
        <v>645.67999999999995</v>
      </c>
      <c r="E33" s="92"/>
      <c r="F33" s="26">
        <f t="shared" si="0"/>
        <v>645.67999999999995</v>
      </c>
      <c r="G33" s="9">
        <f t="shared" si="1"/>
        <v>4.19510821456674E-4</v>
      </c>
    </row>
    <row r="34" spans="2:7" ht="14.25" thickTop="1" thickBot="1" x14ac:dyDescent="0.25">
      <c r="B34" s="68"/>
      <c r="C34" s="91" t="s">
        <v>74</v>
      </c>
      <c r="D34" s="93">
        <v>191.55</v>
      </c>
      <c r="E34" s="92"/>
      <c r="F34" s="26">
        <f t="shared" si="0"/>
        <v>191.55</v>
      </c>
      <c r="G34" s="9">
        <f t="shared" si="1"/>
        <v>1.2445375085185528E-4</v>
      </c>
    </row>
    <row r="35" spans="2:7" ht="14.25" thickTop="1" thickBot="1" x14ac:dyDescent="0.25">
      <c r="B35" s="68"/>
      <c r="C35" s="91" t="s">
        <v>77</v>
      </c>
      <c r="D35" s="93">
        <v>630.07000000000005</v>
      </c>
      <c r="E35" s="92"/>
      <c r="F35" s="26">
        <f t="shared" si="0"/>
        <v>630.07000000000005</v>
      </c>
      <c r="G35" s="9">
        <f t="shared" si="1"/>
        <v>4.0936870164045132E-4</v>
      </c>
    </row>
    <row r="36" spans="2:7" ht="14.25" thickTop="1" thickBot="1" x14ac:dyDescent="0.25">
      <c r="B36" s="68"/>
      <c r="C36" s="91" t="s">
        <v>80</v>
      </c>
      <c r="D36" s="93">
        <v>545.22</v>
      </c>
      <c r="E36" s="92"/>
      <c r="F36" s="26">
        <f t="shared" si="0"/>
        <v>545.22</v>
      </c>
      <c r="G36" s="9">
        <f t="shared" si="1"/>
        <v>3.5424001064708187E-4</v>
      </c>
    </row>
    <row r="37" spans="2:7" ht="14.25" thickTop="1" thickBot="1" x14ac:dyDescent="0.25">
      <c r="B37" s="68"/>
      <c r="C37" s="91" t="s">
        <v>81</v>
      </c>
      <c r="D37" s="93">
        <v>968.93</v>
      </c>
      <c r="E37" s="92"/>
      <c r="F37" s="26">
        <f t="shared" si="0"/>
        <v>968.93</v>
      </c>
      <c r="G37" s="9">
        <f t="shared" si="1"/>
        <v>6.2953261713854407E-4</v>
      </c>
    </row>
    <row r="38" spans="2:7" ht="14.25" thickTop="1" thickBot="1" x14ac:dyDescent="0.25">
      <c r="B38" s="68" t="s">
        <v>86</v>
      </c>
      <c r="C38" s="91" t="s">
        <v>34</v>
      </c>
      <c r="D38" s="93">
        <v>93760</v>
      </c>
      <c r="E38" s="92"/>
      <c r="F38" s="6">
        <f t="shared" si="0"/>
        <v>93760</v>
      </c>
      <c r="G38" s="9">
        <f t="shared" si="1"/>
        <v>6.0917690837222392E-2</v>
      </c>
    </row>
    <row r="39" spans="2:7" ht="14.25" thickTop="1" thickBot="1" x14ac:dyDescent="0.25">
      <c r="B39" s="68"/>
      <c r="C39" s="91" t="s">
        <v>89</v>
      </c>
      <c r="D39" s="93"/>
      <c r="E39" s="92">
        <v>319.38</v>
      </c>
      <c r="F39" s="26">
        <f t="shared" si="0"/>
        <v>319.38</v>
      </c>
      <c r="G39" s="9">
        <f t="shared" si="1"/>
        <v>2.075073816082774E-4</v>
      </c>
    </row>
    <row r="40" spans="2:7" ht="14.25" thickTop="1" thickBot="1" x14ac:dyDescent="0.25">
      <c r="B40" s="68"/>
      <c r="C40" s="91" t="s">
        <v>107</v>
      </c>
      <c r="D40" s="93">
        <v>7525</v>
      </c>
      <c r="E40" s="92">
        <v>60</v>
      </c>
      <c r="F40" s="26">
        <f t="shared" si="0"/>
        <v>7585</v>
      </c>
      <c r="G40" s="9">
        <f t="shared" si="1"/>
        <v>4.9281216403619012E-3</v>
      </c>
    </row>
    <row r="41" spans="2:7" ht="14.25" thickTop="1" thickBot="1" x14ac:dyDescent="0.25">
      <c r="B41" s="68"/>
      <c r="C41" s="91" t="s">
        <v>37</v>
      </c>
      <c r="D41" s="93"/>
      <c r="E41" s="92">
        <v>3900</v>
      </c>
      <c r="F41" s="26">
        <f t="shared" si="0"/>
        <v>3900</v>
      </c>
      <c r="G41" s="9">
        <f t="shared" si="1"/>
        <v>2.5339056555585254E-3</v>
      </c>
    </row>
    <row r="42" spans="2:7" ht="14.25" thickTop="1" thickBot="1" x14ac:dyDescent="0.25">
      <c r="B42" s="68"/>
      <c r="C42" s="91" t="s">
        <v>93</v>
      </c>
      <c r="D42" s="93"/>
      <c r="E42" s="92">
        <v>70334.320000000007</v>
      </c>
      <c r="F42" s="26">
        <f t="shared" si="0"/>
        <v>70334.320000000007</v>
      </c>
      <c r="G42" s="9">
        <f t="shared" si="1"/>
        <v>4.5697572109708491E-2</v>
      </c>
    </row>
    <row r="43" spans="2:7" ht="14.25" thickTop="1" thickBot="1" x14ac:dyDescent="0.25">
      <c r="B43" s="68"/>
      <c r="C43" s="91" t="s">
        <v>87</v>
      </c>
      <c r="D43" s="93"/>
      <c r="E43" s="92">
        <v>30108.73</v>
      </c>
      <c r="F43" s="26">
        <f t="shared" si="0"/>
        <v>30108.73</v>
      </c>
      <c r="G43" s="9">
        <f t="shared" si="1"/>
        <v>1.9562225956072984E-2</v>
      </c>
    </row>
    <row r="44" spans="2:7" ht="14.25" thickTop="1" thickBot="1" x14ac:dyDescent="0.25">
      <c r="B44" s="68"/>
      <c r="C44" s="91" t="s">
        <v>97</v>
      </c>
      <c r="D44" s="93"/>
      <c r="E44" s="92">
        <v>1130</v>
      </c>
      <c r="F44" s="26">
        <f t="shared" si="0"/>
        <v>1130</v>
      </c>
      <c r="G44" s="9">
        <f t="shared" si="1"/>
        <v>7.3418292071311122E-4</v>
      </c>
    </row>
    <row r="45" spans="2:7" ht="14.25" thickTop="1" thickBot="1" x14ac:dyDescent="0.25">
      <c r="B45" s="68"/>
      <c r="C45" s="91" t="s">
        <v>101</v>
      </c>
      <c r="D45" s="93">
        <v>52810.64</v>
      </c>
      <c r="E45" s="92">
        <v>6039.08</v>
      </c>
      <c r="F45" s="26">
        <f t="shared" si="0"/>
        <v>58849.72</v>
      </c>
      <c r="G45" s="9">
        <f t="shared" si="1"/>
        <v>3.8235804701547603E-2</v>
      </c>
    </row>
    <row r="46" spans="2:7" ht="14.25" customHeight="1" thickTop="1" thickBot="1" x14ac:dyDescent="0.25">
      <c r="B46" s="68"/>
      <c r="C46" s="91" t="s">
        <v>102</v>
      </c>
      <c r="D46" s="93"/>
      <c r="E46" s="92">
        <v>25614.95</v>
      </c>
      <c r="F46" s="26">
        <f t="shared" si="0"/>
        <v>25614.95</v>
      </c>
      <c r="G46" s="9">
        <f t="shared" si="1"/>
        <v>1.664252991585868E-2</v>
      </c>
    </row>
    <row r="47" spans="2:7" ht="13.5" thickTop="1" x14ac:dyDescent="0.2">
      <c r="B47" s="40"/>
      <c r="C47" s="10"/>
      <c r="D47" s="35">
        <f>SUM(D4:D46)</f>
        <v>1120305.8899999999</v>
      </c>
      <c r="E47" s="35">
        <f t="shared" ref="E47:G47" si="2">SUM(E4:E46)</f>
        <v>418820.08000000007</v>
      </c>
      <c r="F47" s="35">
        <f t="shared" si="2"/>
        <v>1539125.9699999995</v>
      </c>
      <c r="G47" s="37">
        <f t="shared" si="2"/>
        <v>1.0000000000000004</v>
      </c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</sheetData>
  <mergeCells count="3">
    <mergeCell ref="B4:B37"/>
    <mergeCell ref="B38:B46"/>
    <mergeCell ref="B1:G1"/>
  </mergeCells>
  <conditionalFormatting sqref="G4:G46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6"/>
  <sheetViews>
    <sheetView showGridLines="0" zoomScale="80" zoomScaleNormal="80" workbookViewId="0">
      <pane ySplit="1" topLeftCell="A2" activePane="bottomLeft" state="frozen"/>
      <selection activeCell="B60" sqref="B60:B6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5</v>
      </c>
      <c r="C3" s="11" t="s">
        <v>2</v>
      </c>
      <c r="D3" s="22" t="s">
        <v>12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8" t="s">
        <v>32</v>
      </c>
      <c r="C4" s="94" t="s">
        <v>33</v>
      </c>
      <c r="D4" s="96">
        <v>275.61</v>
      </c>
      <c r="E4" s="95"/>
      <c r="F4" s="26">
        <f>SUM(D4,E4)</f>
        <v>275.61</v>
      </c>
      <c r="G4" s="9">
        <f>F4/$F$56</f>
        <v>8.8895400767550394E-5</v>
      </c>
    </row>
    <row r="5" spans="2:7" ht="14.25" thickTop="1" thickBot="1" x14ac:dyDescent="0.25">
      <c r="B5" s="68"/>
      <c r="C5" s="94" t="s">
        <v>34</v>
      </c>
      <c r="D5" s="96">
        <v>63600</v>
      </c>
      <c r="E5" s="95"/>
      <c r="F5" s="26">
        <f t="shared" ref="F5:F55" si="0">SUM(D5,E5)</f>
        <v>63600</v>
      </c>
      <c r="G5" s="9">
        <f>F5/$F$56</f>
        <v>2.0513578929705761E-2</v>
      </c>
    </row>
    <row r="6" spans="2:7" ht="14.25" thickTop="1" thickBot="1" x14ac:dyDescent="0.25">
      <c r="B6" s="68"/>
      <c r="C6" s="94" t="s">
        <v>89</v>
      </c>
      <c r="D6" s="96">
        <v>6351.4</v>
      </c>
      <c r="E6" s="95">
        <v>331.01</v>
      </c>
      <c r="F6" s="26">
        <f t="shared" si="0"/>
        <v>6682.41</v>
      </c>
      <c r="G6" s="9">
        <f>F6/$F$56</f>
        <v>2.1553481914411174E-3</v>
      </c>
    </row>
    <row r="7" spans="2:7" ht="14.25" thickTop="1" thickBot="1" x14ac:dyDescent="0.25">
      <c r="B7" s="68"/>
      <c r="C7" s="94" t="s">
        <v>90</v>
      </c>
      <c r="D7" s="96"/>
      <c r="E7" s="95">
        <v>114</v>
      </c>
      <c r="F7" s="26">
        <f t="shared" si="0"/>
        <v>114</v>
      </c>
      <c r="G7" s="9">
        <f>F7/$F$56</f>
        <v>3.6769622609849947E-5</v>
      </c>
    </row>
    <row r="8" spans="2:7" ht="14.25" thickTop="1" thickBot="1" x14ac:dyDescent="0.25">
      <c r="B8" s="68"/>
      <c r="C8" s="94" t="s">
        <v>37</v>
      </c>
      <c r="D8" s="96">
        <v>1977.81</v>
      </c>
      <c r="E8" s="95"/>
      <c r="F8" s="26">
        <f t="shared" si="0"/>
        <v>1977.81</v>
      </c>
      <c r="G8" s="9">
        <f>F8/$F$56</f>
        <v>6.3792392363146773E-4</v>
      </c>
    </row>
    <row r="9" spans="2:7" ht="14.25" thickTop="1" thickBot="1" x14ac:dyDescent="0.25">
      <c r="B9" s="68"/>
      <c r="C9" s="94" t="s">
        <v>91</v>
      </c>
      <c r="D9" s="96">
        <v>4270.72</v>
      </c>
      <c r="E9" s="95">
        <v>819.8</v>
      </c>
      <c r="F9" s="26">
        <f t="shared" si="0"/>
        <v>5090.5200000000004</v>
      </c>
      <c r="G9" s="9">
        <f>F9/$F$56</f>
        <v>1.6418991165604681E-3</v>
      </c>
    </row>
    <row r="10" spans="2:7" ht="14.25" thickTop="1" thickBot="1" x14ac:dyDescent="0.25">
      <c r="B10" s="68"/>
      <c r="C10" s="94" t="s">
        <v>93</v>
      </c>
      <c r="D10" s="96">
        <v>4777</v>
      </c>
      <c r="E10" s="95"/>
      <c r="F10" s="26">
        <f t="shared" si="0"/>
        <v>4777</v>
      </c>
      <c r="G10" s="9">
        <f>F10/$F$56</f>
        <v>1.5407762035723966E-3</v>
      </c>
    </row>
    <row r="11" spans="2:7" ht="14.25" thickTop="1" thickBot="1" x14ac:dyDescent="0.25">
      <c r="B11" s="68"/>
      <c r="C11" s="94" t="s">
        <v>38</v>
      </c>
      <c r="D11" s="96">
        <v>48768.97</v>
      </c>
      <c r="E11" s="95">
        <v>138.5</v>
      </c>
      <c r="F11" s="26">
        <f t="shared" si="0"/>
        <v>48907.47</v>
      </c>
      <c r="G11" s="9">
        <f>F11/$F$56</f>
        <v>1.5774642234232965E-2</v>
      </c>
    </row>
    <row r="12" spans="2:7" ht="14.25" thickTop="1" thickBot="1" x14ac:dyDescent="0.25">
      <c r="B12" s="68"/>
      <c r="C12" s="94" t="s">
        <v>39</v>
      </c>
      <c r="D12" s="96">
        <v>2297.5</v>
      </c>
      <c r="E12" s="95">
        <v>4870</v>
      </c>
      <c r="F12" s="26">
        <f t="shared" si="0"/>
        <v>7167.5</v>
      </c>
      <c r="G12" s="9">
        <f>F12/$F$56</f>
        <v>2.3118093864570133E-3</v>
      </c>
    </row>
    <row r="13" spans="2:7" ht="14.25" thickTop="1" thickBot="1" x14ac:dyDescent="0.25">
      <c r="B13" s="68"/>
      <c r="C13" s="94" t="s">
        <v>40</v>
      </c>
      <c r="D13" s="96"/>
      <c r="E13" s="95">
        <v>2234.6</v>
      </c>
      <c r="F13" s="26">
        <f t="shared" si="0"/>
        <v>2234.6</v>
      </c>
      <c r="G13" s="9">
        <f>F13/$F$56</f>
        <v>7.2074911126290082E-4</v>
      </c>
    </row>
    <row r="14" spans="2:7" ht="14.25" thickTop="1" thickBot="1" x14ac:dyDescent="0.25">
      <c r="B14" s="68"/>
      <c r="C14" s="94" t="s">
        <v>87</v>
      </c>
      <c r="D14" s="96">
        <v>6300</v>
      </c>
      <c r="E14" s="95"/>
      <c r="F14" s="26">
        <f t="shared" si="0"/>
        <v>6300</v>
      </c>
      <c r="G14" s="9">
        <f>F14/$F$56</f>
        <v>2.0320054600180236E-3</v>
      </c>
    </row>
    <row r="15" spans="2:7" ht="14.25" thickTop="1" thickBot="1" x14ac:dyDescent="0.25">
      <c r="B15" s="68"/>
      <c r="C15" s="94" t="s">
        <v>95</v>
      </c>
      <c r="D15" s="96">
        <v>26217.78</v>
      </c>
      <c r="E15" s="95"/>
      <c r="F15" s="26">
        <f t="shared" si="0"/>
        <v>26217.78</v>
      </c>
      <c r="G15" s="9">
        <f>F15/$F$56</f>
        <v>8.4562971602462431E-3</v>
      </c>
    </row>
    <row r="16" spans="2:7" ht="14.25" thickTop="1" thickBot="1" x14ac:dyDescent="0.25">
      <c r="B16" s="68"/>
      <c r="C16" s="94" t="s">
        <v>96</v>
      </c>
      <c r="D16" s="96"/>
      <c r="E16" s="95">
        <v>262.8</v>
      </c>
      <c r="F16" s="26">
        <f t="shared" si="0"/>
        <v>262.8</v>
      </c>
      <c r="G16" s="9">
        <f>F16/$F$56</f>
        <v>8.4763656332180405E-5</v>
      </c>
    </row>
    <row r="17" spans="2:7" ht="14.25" thickTop="1" thickBot="1" x14ac:dyDescent="0.25">
      <c r="B17" s="68"/>
      <c r="C17" s="94" t="s">
        <v>134</v>
      </c>
      <c r="D17" s="96"/>
      <c r="E17" s="95">
        <v>3571.99</v>
      </c>
      <c r="F17" s="26">
        <f t="shared" si="0"/>
        <v>3571.99</v>
      </c>
      <c r="G17" s="9">
        <f>F17/$F$56</f>
        <v>1.1521116163698063E-3</v>
      </c>
    </row>
    <row r="18" spans="2:7" ht="14.25" thickTop="1" thickBot="1" x14ac:dyDescent="0.25">
      <c r="B18" s="68"/>
      <c r="C18" s="94" t="s">
        <v>119</v>
      </c>
      <c r="D18" s="96">
        <v>8385</v>
      </c>
      <c r="E18" s="95">
        <v>20495</v>
      </c>
      <c r="F18" s="26">
        <f t="shared" si="0"/>
        <v>28880</v>
      </c>
      <c r="G18" s="9">
        <f>F18/$F$56</f>
        <v>9.3149710611619869E-3</v>
      </c>
    </row>
    <row r="19" spans="2:7" ht="14.25" thickTop="1" thickBot="1" x14ac:dyDescent="0.25">
      <c r="B19" s="68"/>
      <c r="C19" s="94" t="s">
        <v>45</v>
      </c>
      <c r="D19" s="96">
        <v>0</v>
      </c>
      <c r="E19" s="95"/>
      <c r="F19" s="26">
        <f t="shared" si="0"/>
        <v>0</v>
      </c>
      <c r="G19" s="9">
        <f>F19/$F$56</f>
        <v>0</v>
      </c>
    </row>
    <row r="20" spans="2:7" ht="14.25" thickTop="1" thickBot="1" x14ac:dyDescent="0.25">
      <c r="B20" s="68"/>
      <c r="C20" s="94" t="s">
        <v>101</v>
      </c>
      <c r="D20" s="96">
        <v>249943.08</v>
      </c>
      <c r="E20" s="95">
        <v>35366.519999999997</v>
      </c>
      <c r="F20" s="6">
        <f t="shared" si="0"/>
        <v>285309.59999999998</v>
      </c>
      <c r="G20" s="9">
        <f>F20/$F$56</f>
        <v>9.2023915078660035E-2</v>
      </c>
    </row>
    <row r="21" spans="2:7" ht="14.25" thickTop="1" thickBot="1" x14ac:dyDescent="0.25">
      <c r="B21" s="68"/>
      <c r="C21" s="94" t="s">
        <v>64</v>
      </c>
      <c r="D21" s="96">
        <v>101047.12</v>
      </c>
      <c r="E21" s="95"/>
      <c r="F21" s="26">
        <f t="shared" si="0"/>
        <v>101047.12</v>
      </c>
      <c r="G21" s="9">
        <f>F21/$F$56</f>
        <v>3.259179358080895E-2</v>
      </c>
    </row>
    <row r="22" spans="2:7" ht="14.25" thickTop="1" thickBot="1" x14ac:dyDescent="0.25">
      <c r="B22" s="68"/>
      <c r="C22" s="94" t="s">
        <v>46</v>
      </c>
      <c r="D22" s="96">
        <v>27933.03</v>
      </c>
      <c r="E22" s="95"/>
      <c r="F22" s="26">
        <f t="shared" si="0"/>
        <v>27933.03</v>
      </c>
      <c r="G22" s="9">
        <f>F22/$F$56</f>
        <v>9.0095348372773408E-3</v>
      </c>
    </row>
    <row r="23" spans="2:7" ht="14.25" thickTop="1" thickBot="1" x14ac:dyDescent="0.25">
      <c r="B23" s="68"/>
      <c r="C23" s="94" t="s">
        <v>120</v>
      </c>
      <c r="D23" s="96">
        <v>117041.89</v>
      </c>
      <c r="E23" s="95">
        <v>25085.86</v>
      </c>
      <c r="F23" s="26">
        <f t="shared" si="0"/>
        <v>142127.75</v>
      </c>
      <c r="G23" s="9">
        <f>F23/$F$56</f>
        <v>4.5841962542869305E-2</v>
      </c>
    </row>
    <row r="24" spans="2:7" ht="14.25" thickTop="1" thickBot="1" x14ac:dyDescent="0.25">
      <c r="B24" s="68"/>
      <c r="C24" s="94" t="s">
        <v>102</v>
      </c>
      <c r="D24" s="96">
        <v>159611.95000000001</v>
      </c>
      <c r="E24" s="95">
        <v>64141.01</v>
      </c>
      <c r="F24" s="6">
        <f t="shared" si="0"/>
        <v>223752.96000000002</v>
      </c>
      <c r="G24" s="9">
        <f>F24/$F$56</f>
        <v>7.2169402605586422E-2</v>
      </c>
    </row>
    <row r="25" spans="2:7" ht="14.25" thickTop="1" thickBot="1" x14ac:dyDescent="0.25">
      <c r="B25" s="68"/>
      <c r="C25" s="94" t="s">
        <v>52</v>
      </c>
      <c r="D25" s="96">
        <v>3110.58</v>
      </c>
      <c r="E25" s="95">
        <v>1745</v>
      </c>
      <c r="F25" s="26">
        <f t="shared" si="0"/>
        <v>4855.58</v>
      </c>
      <c r="G25" s="9">
        <f>F25/$F$56</f>
        <v>1.5661214399292562E-3</v>
      </c>
    </row>
    <row r="26" spans="2:7" ht="14.25" thickTop="1" thickBot="1" x14ac:dyDescent="0.25">
      <c r="B26" s="68"/>
      <c r="C26" s="94" t="s">
        <v>129</v>
      </c>
      <c r="D26" s="96">
        <v>8508.66</v>
      </c>
      <c r="E26" s="95"/>
      <c r="F26" s="26">
        <f t="shared" si="0"/>
        <v>8508.66</v>
      </c>
      <c r="G26" s="9">
        <f>F26/$F$56</f>
        <v>2.7443878694344372E-3</v>
      </c>
    </row>
    <row r="27" spans="2:7" ht="14.25" thickTop="1" thickBot="1" x14ac:dyDescent="0.25">
      <c r="B27" s="68"/>
      <c r="C27" s="94" t="s">
        <v>54</v>
      </c>
      <c r="D27" s="96">
        <v>132514.66</v>
      </c>
      <c r="E27" s="95">
        <v>77619.520000000004</v>
      </c>
      <c r="F27" s="6">
        <f t="shared" si="0"/>
        <v>210134.18</v>
      </c>
      <c r="G27" s="9">
        <f>F27/$F$56</f>
        <v>6.7776793824827E-2</v>
      </c>
    </row>
    <row r="28" spans="2:7" ht="14.25" thickTop="1" thickBot="1" x14ac:dyDescent="0.25">
      <c r="B28" s="68"/>
      <c r="C28" s="94" t="s">
        <v>55</v>
      </c>
      <c r="D28" s="96">
        <v>43932.73</v>
      </c>
      <c r="E28" s="95">
        <v>6977.24</v>
      </c>
      <c r="F28" s="26">
        <f t="shared" si="0"/>
        <v>50909.97</v>
      </c>
      <c r="G28" s="9">
        <f>F28/$F$56</f>
        <v>1.642052968402441E-2</v>
      </c>
    </row>
    <row r="29" spans="2:7" ht="14.25" thickTop="1" thickBot="1" x14ac:dyDescent="0.25">
      <c r="B29" s="68"/>
      <c r="C29" s="94" t="s">
        <v>56</v>
      </c>
      <c r="D29" s="96">
        <v>543.01</v>
      </c>
      <c r="E29" s="95"/>
      <c r="F29" s="26">
        <f t="shared" si="0"/>
        <v>543.01</v>
      </c>
      <c r="G29" s="9">
        <f>F29/$F$56</f>
        <v>1.7514274362609317E-4</v>
      </c>
    </row>
    <row r="30" spans="2:7" ht="14.25" thickTop="1" thickBot="1" x14ac:dyDescent="0.25">
      <c r="B30" s="68"/>
      <c r="C30" s="94" t="s">
        <v>58</v>
      </c>
      <c r="D30" s="96">
        <v>17582.77</v>
      </c>
      <c r="E30" s="95">
        <v>2229.41</v>
      </c>
      <c r="F30" s="26">
        <f t="shared" si="0"/>
        <v>19812.18</v>
      </c>
      <c r="G30" s="9">
        <f>F30/$F$56</f>
        <v>6.3902314182317276E-3</v>
      </c>
    </row>
    <row r="31" spans="2:7" ht="14.25" thickTop="1" thickBot="1" x14ac:dyDescent="0.25">
      <c r="B31" s="68"/>
      <c r="C31" s="94" t="s">
        <v>62</v>
      </c>
      <c r="D31" s="96">
        <v>3890</v>
      </c>
      <c r="E31" s="95"/>
      <c r="F31" s="26">
        <f t="shared" si="0"/>
        <v>3890</v>
      </c>
      <c r="G31" s="9">
        <f>F31/$F$56</f>
        <v>1.2546827364238271E-3</v>
      </c>
    </row>
    <row r="32" spans="2:7" ht="14.25" thickTop="1" thickBot="1" x14ac:dyDescent="0.25">
      <c r="B32" s="68"/>
      <c r="C32" s="94" t="s">
        <v>64</v>
      </c>
      <c r="D32" s="96">
        <v>1374.6</v>
      </c>
      <c r="E32" s="95"/>
      <c r="F32" s="26">
        <f t="shared" si="0"/>
        <v>1374.6</v>
      </c>
      <c r="G32" s="9">
        <f>F32/$F$56</f>
        <v>4.4336423894298011E-4</v>
      </c>
    </row>
    <row r="33" spans="2:7" ht="14.25" thickTop="1" thickBot="1" x14ac:dyDescent="0.25">
      <c r="B33" s="68"/>
      <c r="C33" s="94" t="s">
        <v>65</v>
      </c>
      <c r="D33" s="96">
        <v>29770.3</v>
      </c>
      <c r="E33" s="95"/>
      <c r="F33" s="26">
        <f t="shared" si="0"/>
        <v>29770.3</v>
      </c>
      <c r="G33" s="9">
        <f>F33/$F$56</f>
        <v>9.6021289121229463E-3</v>
      </c>
    </row>
    <row r="34" spans="2:7" ht="14.25" thickTop="1" thickBot="1" x14ac:dyDescent="0.25">
      <c r="B34" s="68"/>
      <c r="C34" s="94" t="s">
        <v>111</v>
      </c>
      <c r="D34" s="96"/>
      <c r="E34" s="95">
        <v>970.5</v>
      </c>
      <c r="F34" s="26">
        <f t="shared" si="0"/>
        <v>970.5</v>
      </c>
      <c r="G34" s="9">
        <f>F34/$F$56</f>
        <v>3.1302560300753836E-4</v>
      </c>
    </row>
    <row r="35" spans="2:7" ht="14.25" thickTop="1" thickBot="1" x14ac:dyDescent="0.25">
      <c r="B35" s="68"/>
      <c r="C35" s="94" t="s">
        <v>104</v>
      </c>
      <c r="D35" s="96">
        <v>27920.400000000001</v>
      </c>
      <c r="E35" s="95">
        <v>5584.08</v>
      </c>
      <c r="F35" s="26">
        <f t="shared" si="0"/>
        <v>33504.480000000003</v>
      </c>
      <c r="G35" s="9">
        <f>F35/$F$56</f>
        <v>1.0806553380168995E-2</v>
      </c>
    </row>
    <row r="36" spans="2:7" ht="14.25" thickTop="1" thickBot="1" x14ac:dyDescent="0.25">
      <c r="B36" s="68"/>
      <c r="C36" s="94" t="s">
        <v>70</v>
      </c>
      <c r="D36" s="96">
        <v>3589.22</v>
      </c>
      <c r="E36" s="95"/>
      <c r="F36" s="26">
        <f t="shared" si="0"/>
        <v>3589.22</v>
      </c>
      <c r="G36" s="9">
        <f>F36/$F$56</f>
        <v>1.157668990032681E-3</v>
      </c>
    </row>
    <row r="37" spans="2:7" ht="14.25" thickTop="1" thickBot="1" x14ac:dyDescent="0.25">
      <c r="B37" s="68"/>
      <c r="C37" s="94" t="s">
        <v>71</v>
      </c>
      <c r="D37" s="96">
        <v>730</v>
      </c>
      <c r="E37" s="95"/>
      <c r="F37" s="26">
        <f t="shared" si="0"/>
        <v>730</v>
      </c>
      <c r="G37" s="9">
        <f>F37/$F$56</f>
        <v>2.3545460092272335E-4</v>
      </c>
    </row>
    <row r="38" spans="2:7" ht="14.25" thickTop="1" thickBot="1" x14ac:dyDescent="0.25">
      <c r="B38" s="68"/>
      <c r="C38" s="94" t="s">
        <v>142</v>
      </c>
      <c r="D38" s="96">
        <v>58.1</v>
      </c>
      <c r="E38" s="95"/>
      <c r="F38" s="26">
        <f t="shared" si="0"/>
        <v>58.1</v>
      </c>
      <c r="G38" s="9">
        <f>F38/$F$56</f>
        <v>1.8739605909055105E-5</v>
      </c>
    </row>
    <row r="39" spans="2:7" ht="14.25" thickTop="1" thickBot="1" x14ac:dyDescent="0.25">
      <c r="B39" s="68"/>
      <c r="C39" s="94" t="s">
        <v>73</v>
      </c>
      <c r="D39" s="96">
        <v>321.60000000000002</v>
      </c>
      <c r="E39" s="95"/>
      <c r="F39" s="26">
        <f t="shared" si="0"/>
        <v>321.60000000000002</v>
      </c>
      <c r="G39" s="9">
        <f>F39/$F$56</f>
        <v>1.0372904062568196E-4</v>
      </c>
    </row>
    <row r="40" spans="2:7" ht="14.25" thickTop="1" thickBot="1" x14ac:dyDescent="0.25">
      <c r="B40" s="68"/>
      <c r="C40" s="94" t="s">
        <v>66</v>
      </c>
      <c r="D40" s="96">
        <v>2203.2800000000002</v>
      </c>
      <c r="E40" s="95"/>
      <c r="F40" s="26">
        <f t="shared" si="0"/>
        <v>2203.2800000000002</v>
      </c>
      <c r="G40" s="9">
        <f>F40/$F$56</f>
        <v>7.1064714126166839E-4</v>
      </c>
    </row>
    <row r="41" spans="2:7" ht="14.25" thickTop="1" thickBot="1" x14ac:dyDescent="0.25">
      <c r="B41" s="68"/>
      <c r="C41" s="94" t="s">
        <v>105</v>
      </c>
      <c r="D41" s="96">
        <v>150.57</v>
      </c>
      <c r="E41" s="95"/>
      <c r="F41" s="26">
        <f t="shared" si="0"/>
        <v>150.57</v>
      </c>
      <c r="G41" s="9">
        <f>F41/$F$56</f>
        <v>4.8564930494430758E-5</v>
      </c>
    </row>
    <row r="42" spans="2:7" ht="14.25" thickTop="1" thickBot="1" x14ac:dyDescent="0.25">
      <c r="B42" s="68"/>
      <c r="C42" s="94" t="s">
        <v>113</v>
      </c>
      <c r="D42" s="96">
        <v>1262.0999999999999</v>
      </c>
      <c r="E42" s="95"/>
      <c r="F42" s="26">
        <f t="shared" si="0"/>
        <v>1262.0999999999999</v>
      </c>
      <c r="G42" s="9">
        <f>F42/$F$56</f>
        <v>4.0707842715694399E-4</v>
      </c>
    </row>
    <row r="43" spans="2:7" ht="14.25" thickTop="1" thickBot="1" x14ac:dyDescent="0.25">
      <c r="B43" s="68" t="s">
        <v>86</v>
      </c>
      <c r="C43" s="94" t="s">
        <v>34</v>
      </c>
      <c r="D43" s="96">
        <v>131680</v>
      </c>
      <c r="E43" s="95"/>
      <c r="F43" s="26">
        <f t="shared" si="0"/>
        <v>131680</v>
      </c>
      <c r="G43" s="9">
        <f>F43/$F$56</f>
        <v>4.2472139519868779E-2</v>
      </c>
    </row>
    <row r="44" spans="2:7" ht="14.25" thickTop="1" thickBot="1" x14ac:dyDescent="0.25">
      <c r="B44" s="68"/>
      <c r="C44" s="94" t="s">
        <v>125</v>
      </c>
      <c r="D44" s="96"/>
      <c r="E44" s="95">
        <v>565</v>
      </c>
      <c r="F44" s="26">
        <f t="shared" si="0"/>
        <v>565</v>
      </c>
      <c r="G44" s="9">
        <f>F44/$F$56</f>
        <v>1.8223541030320368E-4</v>
      </c>
    </row>
    <row r="45" spans="2:7" ht="14.25" customHeight="1" thickTop="1" thickBot="1" x14ac:dyDescent="0.25">
      <c r="B45" s="68"/>
      <c r="C45" s="94" t="s">
        <v>92</v>
      </c>
      <c r="D45" s="96"/>
      <c r="E45" s="95">
        <v>2922.5</v>
      </c>
      <c r="F45" s="26">
        <f t="shared" si="0"/>
        <v>2922.5</v>
      </c>
      <c r="G45" s="9">
        <f>F45/$F$56</f>
        <v>9.4262475506391643E-4</v>
      </c>
    </row>
    <row r="46" spans="2:7" ht="14.25" thickTop="1" thickBot="1" x14ac:dyDescent="0.25">
      <c r="B46" s="68"/>
      <c r="C46" s="94" t="s">
        <v>93</v>
      </c>
      <c r="D46" s="96"/>
      <c r="E46" s="95">
        <v>6308.9</v>
      </c>
      <c r="F46" s="26">
        <f t="shared" si="0"/>
        <v>6308.9</v>
      </c>
      <c r="G46" s="9">
        <f>F46/$F$56</f>
        <v>2.0348760709059852E-3</v>
      </c>
    </row>
    <row r="47" spans="2:7" ht="14.25" thickTop="1" thickBot="1" x14ac:dyDescent="0.25">
      <c r="B47" s="68"/>
      <c r="C47" s="94" t="s">
        <v>87</v>
      </c>
      <c r="D47" s="96"/>
      <c r="E47" s="95">
        <v>14365.59</v>
      </c>
      <c r="F47" s="26">
        <f t="shared" si="0"/>
        <v>14365.59</v>
      </c>
      <c r="G47" s="9">
        <f>F47/$F$56</f>
        <v>4.6334852883143365E-3</v>
      </c>
    </row>
    <row r="48" spans="2:7" ht="14.25" thickTop="1" thickBot="1" x14ac:dyDescent="0.25">
      <c r="B48" s="68"/>
      <c r="C48" s="94" t="s">
        <v>100</v>
      </c>
      <c r="D48" s="96"/>
      <c r="E48" s="95">
        <v>225</v>
      </c>
      <c r="F48" s="26">
        <f t="shared" si="0"/>
        <v>225</v>
      </c>
      <c r="G48" s="9">
        <f>F48/$F$56</f>
        <v>7.2571623572072267E-5</v>
      </c>
    </row>
    <row r="49" spans="2:7" ht="14.25" thickTop="1" thickBot="1" x14ac:dyDescent="0.25">
      <c r="B49" s="68"/>
      <c r="C49" s="94" t="s">
        <v>101</v>
      </c>
      <c r="D49" s="96">
        <v>150160.62</v>
      </c>
      <c r="E49" s="95">
        <v>19642.560000000001</v>
      </c>
      <c r="F49" s="6">
        <f t="shared" si="0"/>
        <v>169803.18</v>
      </c>
      <c r="G49" s="9">
        <f>F49/$F$56</f>
        <v>5.4768410934670352E-2</v>
      </c>
    </row>
    <row r="50" spans="2:7" ht="14.25" thickTop="1" thickBot="1" x14ac:dyDescent="0.25">
      <c r="B50" s="68"/>
      <c r="C50" s="94" t="s">
        <v>64</v>
      </c>
      <c r="D50" s="96">
        <v>165382</v>
      </c>
      <c r="E50" s="95">
        <v>62346.07</v>
      </c>
      <c r="F50" s="6">
        <f t="shared" si="0"/>
        <v>227728.07</v>
      </c>
      <c r="G50" s="9">
        <f>F50/$F$56</f>
        <v>7.3451536768153441E-2</v>
      </c>
    </row>
    <row r="51" spans="2:7" ht="14.25" thickTop="1" thickBot="1" x14ac:dyDescent="0.25">
      <c r="B51" s="68"/>
      <c r="C51" s="94" t="s">
        <v>46</v>
      </c>
      <c r="D51" s="96">
        <v>223464.24</v>
      </c>
      <c r="E51" s="95">
        <v>55866.06</v>
      </c>
      <c r="F51" s="6">
        <f t="shared" si="0"/>
        <v>279330.3</v>
      </c>
      <c r="G51" s="9">
        <f>F51/$F$56</f>
        <v>9.0095348372773401E-2</v>
      </c>
    </row>
    <row r="52" spans="2:7" ht="14.25" thickTop="1" thickBot="1" x14ac:dyDescent="0.25">
      <c r="B52" s="68"/>
      <c r="C52" s="94" t="s">
        <v>102</v>
      </c>
      <c r="D52" s="96">
        <v>174969.49</v>
      </c>
      <c r="E52" s="95">
        <v>341722.7</v>
      </c>
      <c r="F52" s="6">
        <f t="shared" si="0"/>
        <v>516692.19</v>
      </c>
      <c r="G52" s="9">
        <f>F52/$F$56</f>
        <v>0.16665418273470953</v>
      </c>
    </row>
    <row r="53" spans="2:7" ht="14.25" thickTop="1" thickBot="1" x14ac:dyDescent="0.25">
      <c r="B53" s="68"/>
      <c r="C53" s="94" t="s">
        <v>54</v>
      </c>
      <c r="D53" s="96">
        <v>189857.7</v>
      </c>
      <c r="E53" s="95">
        <v>73154</v>
      </c>
      <c r="F53" s="6">
        <f t="shared" si="0"/>
        <v>263011.7</v>
      </c>
      <c r="G53" s="9">
        <f>F53/$F$56</f>
        <v>8.4831938166448004E-2</v>
      </c>
    </row>
    <row r="54" spans="2:7" ht="14.25" thickTop="1" thickBot="1" x14ac:dyDescent="0.25">
      <c r="B54" s="68"/>
      <c r="C54" s="94" t="s">
        <v>55</v>
      </c>
      <c r="D54" s="96">
        <v>34613.03</v>
      </c>
      <c r="E54" s="95">
        <v>34911</v>
      </c>
      <c r="F54" s="26">
        <f t="shared" si="0"/>
        <v>69524.03</v>
      </c>
      <c r="G54" s="9">
        <f>F54/$F$56</f>
        <v>2.2424318819437596E-2</v>
      </c>
    </row>
    <row r="55" spans="2:7" ht="14.25" thickTop="1" thickBot="1" x14ac:dyDescent="0.25">
      <c r="B55" s="68"/>
      <c r="C55" s="94" t="s">
        <v>65</v>
      </c>
      <c r="D55" s="96">
        <v>44142.34</v>
      </c>
      <c r="E55" s="95">
        <v>15268.29</v>
      </c>
      <c r="F55" s="26">
        <f t="shared" si="0"/>
        <v>59410.63</v>
      </c>
      <c r="G55" s="9">
        <f>F55/$F$56</f>
        <v>1.9162337229065171E-2</v>
      </c>
    </row>
    <row r="56" spans="2:7" ht="13.5" thickTop="1" x14ac:dyDescent="0.2">
      <c r="B56" s="40"/>
      <c r="C56" s="10"/>
      <c r="D56" s="35">
        <f>SUM(D4:D55)</f>
        <v>2220530.8600000003</v>
      </c>
      <c r="E56" s="35">
        <f t="shared" ref="E56:G56" si="1">SUM(E4:E55)</f>
        <v>879854.51</v>
      </c>
      <c r="F56" s="35">
        <f t="shared" si="1"/>
        <v>3100385.37</v>
      </c>
      <c r="G56" s="37">
        <f t="shared" si="1"/>
        <v>0.99999999999999978</v>
      </c>
    </row>
    <row r="57" spans="2:7" x14ac:dyDescent="0.2">
      <c r="B57" s="41"/>
    </row>
    <row r="58" spans="2:7" x14ac:dyDescent="0.2">
      <c r="B58" s="41"/>
    </row>
    <row r="59" spans="2:7" x14ac:dyDescent="0.2">
      <c r="B59" s="41"/>
    </row>
    <row r="60" spans="2:7" x14ac:dyDescent="0.2">
      <c r="B60" s="41"/>
    </row>
    <row r="61" spans="2:7" x14ac:dyDescent="0.2">
      <c r="B61" s="41"/>
    </row>
    <row r="62" spans="2:7" x14ac:dyDescent="0.2">
      <c r="B62" s="41"/>
    </row>
    <row r="63" spans="2:7" x14ac:dyDescent="0.2">
      <c r="B63" s="41"/>
    </row>
    <row r="64" spans="2:7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  <row r="137" spans="2:2" x14ac:dyDescent="0.2">
      <c r="B137" s="41"/>
    </row>
    <row r="138" spans="2:2" x14ac:dyDescent="0.2">
      <c r="B138" s="41"/>
    </row>
    <row r="139" spans="2:2" x14ac:dyDescent="0.2">
      <c r="B139" s="41"/>
    </row>
    <row r="140" spans="2:2" x14ac:dyDescent="0.2">
      <c r="B140" s="41"/>
    </row>
    <row r="141" spans="2:2" x14ac:dyDescent="0.2">
      <c r="B141" s="41"/>
    </row>
    <row r="142" spans="2:2" x14ac:dyDescent="0.2">
      <c r="B142" s="41"/>
    </row>
    <row r="143" spans="2:2" x14ac:dyDescent="0.2">
      <c r="B143" s="41"/>
    </row>
    <row r="144" spans="2:2" x14ac:dyDescent="0.2">
      <c r="B144" s="41"/>
    </row>
    <row r="145" spans="2:2" x14ac:dyDescent="0.2">
      <c r="B145" s="41"/>
    </row>
    <row r="146" spans="2:2" x14ac:dyDescent="0.2">
      <c r="B146" s="41"/>
    </row>
  </sheetData>
  <mergeCells count="3">
    <mergeCell ref="B1:G1"/>
    <mergeCell ref="B4:B42"/>
    <mergeCell ref="B43:B55"/>
  </mergeCells>
  <conditionalFormatting sqref="G4:G55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59"/>
  <sheetViews>
    <sheetView showGridLines="0" zoomScale="80" zoomScaleNormal="80" workbookViewId="0">
      <pane ySplit="1" topLeftCell="A2" activePane="bottomLeft" state="frozen"/>
      <selection activeCell="L12" sqref="L12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bestFit="1" customWidth="1"/>
    <col min="4" max="4" width="14.28515625" hidden="1" customWidth="1"/>
    <col min="5" max="5" width="15.7109375" hidden="1" customWidth="1"/>
    <col min="6" max="6" width="16" bestFit="1" customWidth="1"/>
    <col min="7" max="7" width="13.42578125" bestFit="1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ht="14.25" customHeight="1" thickBot="1" x14ac:dyDescent="0.25">
      <c r="B3" s="50" t="s">
        <v>5</v>
      </c>
      <c r="C3" s="4" t="s">
        <v>2</v>
      </c>
      <c r="D3" s="1" t="s">
        <v>0</v>
      </c>
      <c r="E3" s="2" t="s">
        <v>1</v>
      </c>
      <c r="F3" s="4" t="s">
        <v>3</v>
      </c>
      <c r="G3" s="8" t="s">
        <v>6</v>
      </c>
    </row>
    <row r="4" spans="2:7" ht="22.5" thickTop="1" thickBot="1" x14ac:dyDescent="0.25">
      <c r="B4" s="97" t="s">
        <v>28</v>
      </c>
      <c r="C4" s="97" t="s">
        <v>29</v>
      </c>
      <c r="D4" s="98">
        <v>7936.25</v>
      </c>
      <c r="E4" s="99"/>
      <c r="F4" s="39">
        <f>SUM(D4,E4)</f>
        <v>7936.25</v>
      </c>
      <c r="G4" s="9">
        <f>F4/$F$159</f>
        <v>2.3739007215804799E-4</v>
      </c>
    </row>
    <row r="5" spans="2:7" ht="22.5" thickTop="1" thickBot="1" x14ac:dyDescent="0.25">
      <c r="B5" s="97" t="s">
        <v>30</v>
      </c>
      <c r="C5" s="97" t="s">
        <v>31</v>
      </c>
      <c r="D5" s="98">
        <v>44049</v>
      </c>
      <c r="E5" s="99"/>
      <c r="F5" s="39">
        <f t="shared" ref="F5:F68" si="0">SUM(D5,E5)</f>
        <v>44049</v>
      </c>
      <c r="G5" s="9">
        <f t="shared" ref="G5:G68" si="1">F5/$F$159</f>
        <v>1.3175990283181421E-3</v>
      </c>
    </row>
    <row r="6" spans="2:7" ht="14.25" customHeight="1" thickTop="1" thickBot="1" x14ac:dyDescent="0.25">
      <c r="B6" s="68" t="s">
        <v>32</v>
      </c>
      <c r="C6" s="97" t="s">
        <v>31</v>
      </c>
      <c r="D6" s="98">
        <v>1500</v>
      </c>
      <c r="E6" s="99"/>
      <c r="F6" s="39">
        <f t="shared" si="0"/>
        <v>1500</v>
      </c>
      <c r="G6" s="9">
        <f t="shared" si="1"/>
        <v>4.486818185378132E-5</v>
      </c>
    </row>
    <row r="7" spans="2:7" ht="14.25" thickTop="1" thickBot="1" x14ac:dyDescent="0.25">
      <c r="B7" s="68"/>
      <c r="C7" s="97" t="s">
        <v>33</v>
      </c>
      <c r="D7" s="98">
        <v>35623.56</v>
      </c>
      <c r="E7" s="99"/>
      <c r="F7" s="39">
        <f t="shared" si="0"/>
        <v>35623.56</v>
      </c>
      <c r="G7" s="9">
        <f t="shared" si="1"/>
        <v>1.0655762455727266E-3</v>
      </c>
    </row>
    <row r="8" spans="2:7" ht="14.25" thickTop="1" thickBot="1" x14ac:dyDescent="0.25">
      <c r="B8" s="68"/>
      <c r="C8" s="97" t="s">
        <v>34</v>
      </c>
      <c r="D8" s="98">
        <v>602975.78</v>
      </c>
      <c r="E8" s="99">
        <v>7800</v>
      </c>
      <c r="F8" s="39">
        <f t="shared" si="0"/>
        <v>610775.78</v>
      </c>
      <c r="G8" s="9">
        <f t="shared" si="1"/>
        <v>1.8269599179283422E-2</v>
      </c>
    </row>
    <row r="9" spans="2:7" ht="14.25" thickTop="1" thickBot="1" x14ac:dyDescent="0.25">
      <c r="B9" s="68"/>
      <c r="C9" s="97" t="s">
        <v>116</v>
      </c>
      <c r="D9" s="98">
        <v>47600</v>
      </c>
      <c r="E9" s="99"/>
      <c r="F9" s="39">
        <f t="shared" si="0"/>
        <v>47600</v>
      </c>
      <c r="G9" s="9">
        <f t="shared" si="1"/>
        <v>1.4238169708266604E-3</v>
      </c>
    </row>
    <row r="10" spans="2:7" ht="14.25" thickTop="1" thickBot="1" x14ac:dyDescent="0.25">
      <c r="B10" s="68"/>
      <c r="C10" s="97" t="s">
        <v>135</v>
      </c>
      <c r="D10" s="98">
        <v>2000</v>
      </c>
      <c r="E10" s="99"/>
      <c r="F10" s="39">
        <f t="shared" si="0"/>
        <v>2000</v>
      </c>
      <c r="G10" s="9">
        <f t="shared" si="1"/>
        <v>5.9824242471708424E-5</v>
      </c>
    </row>
    <row r="11" spans="2:7" ht="14.25" thickTop="1" thickBot="1" x14ac:dyDescent="0.25">
      <c r="B11" s="68"/>
      <c r="C11" s="97" t="s">
        <v>35</v>
      </c>
      <c r="D11" s="98">
        <v>485298.02</v>
      </c>
      <c r="E11" s="99"/>
      <c r="F11" s="39">
        <f t="shared" si="0"/>
        <v>485298.02</v>
      </c>
      <c r="G11" s="9">
        <f t="shared" si="1"/>
        <v>1.4516293209760002E-2</v>
      </c>
    </row>
    <row r="12" spans="2:7" ht="14.25" thickTop="1" thickBot="1" x14ac:dyDescent="0.25">
      <c r="B12" s="68"/>
      <c r="C12" s="97" t="s">
        <v>36</v>
      </c>
      <c r="D12" s="98">
        <v>386987.11</v>
      </c>
      <c r="E12" s="99">
        <v>77609.929999999993</v>
      </c>
      <c r="F12" s="39">
        <f t="shared" si="0"/>
        <v>464597.04</v>
      </c>
      <c r="G12" s="9">
        <f t="shared" si="1"/>
        <v>1.3897082986299008E-2</v>
      </c>
    </row>
    <row r="13" spans="2:7" ht="14.25" thickTop="1" thickBot="1" x14ac:dyDescent="0.25">
      <c r="B13" s="68"/>
      <c r="C13" s="97" t="s">
        <v>106</v>
      </c>
      <c r="D13" s="98">
        <v>431224.83</v>
      </c>
      <c r="E13" s="99">
        <v>277012.5</v>
      </c>
      <c r="F13" s="39">
        <f t="shared" si="0"/>
        <v>708237.33000000007</v>
      </c>
      <c r="G13" s="9">
        <f t="shared" si="1"/>
        <v>2.1184880878717689E-2</v>
      </c>
    </row>
    <row r="14" spans="2:7" ht="14.25" thickTop="1" thickBot="1" x14ac:dyDescent="0.25">
      <c r="B14" s="68"/>
      <c r="C14" s="97" t="s">
        <v>114</v>
      </c>
      <c r="D14" s="98">
        <v>99017.72</v>
      </c>
      <c r="E14" s="99">
        <v>120335.07</v>
      </c>
      <c r="F14" s="39">
        <f t="shared" si="0"/>
        <v>219352.79</v>
      </c>
      <c r="G14" s="9">
        <f t="shared" si="1"/>
        <v>6.5613072479028698E-3</v>
      </c>
    </row>
    <row r="15" spans="2:7" ht="14.25" thickTop="1" thickBot="1" x14ac:dyDescent="0.25">
      <c r="B15" s="68"/>
      <c r="C15" s="97" t="s">
        <v>117</v>
      </c>
      <c r="D15" s="98"/>
      <c r="E15" s="99">
        <v>31740.5</v>
      </c>
      <c r="F15" s="39">
        <f t="shared" si="0"/>
        <v>31740.5</v>
      </c>
      <c r="G15" s="9">
        <f t="shared" si="1"/>
        <v>9.494256840866306E-4</v>
      </c>
    </row>
    <row r="16" spans="2:7" ht="14.25" thickTop="1" thickBot="1" x14ac:dyDescent="0.25">
      <c r="B16" s="68"/>
      <c r="C16" s="97" t="s">
        <v>125</v>
      </c>
      <c r="D16" s="98"/>
      <c r="E16" s="99">
        <v>1356</v>
      </c>
      <c r="F16" s="39">
        <f t="shared" si="0"/>
        <v>1356</v>
      </c>
      <c r="G16" s="9">
        <f t="shared" si="1"/>
        <v>4.0560836395818311E-5</v>
      </c>
    </row>
    <row r="17" spans="2:7" ht="14.25" thickTop="1" thickBot="1" x14ac:dyDescent="0.25">
      <c r="B17" s="68"/>
      <c r="C17" s="97" t="s">
        <v>126</v>
      </c>
      <c r="D17" s="98"/>
      <c r="E17" s="99">
        <v>121.56</v>
      </c>
      <c r="F17" s="39">
        <f t="shared" si="0"/>
        <v>121.56</v>
      </c>
      <c r="G17" s="9">
        <f t="shared" si="1"/>
        <v>3.6361174574304379E-6</v>
      </c>
    </row>
    <row r="18" spans="2:7" ht="14.25" thickTop="1" thickBot="1" x14ac:dyDescent="0.25">
      <c r="B18" s="68"/>
      <c r="C18" s="97" t="s">
        <v>89</v>
      </c>
      <c r="D18" s="98">
        <v>92247.74</v>
      </c>
      <c r="E18" s="99">
        <v>9785.74</v>
      </c>
      <c r="F18" s="39">
        <f t="shared" si="0"/>
        <v>102033.48000000001</v>
      </c>
      <c r="G18" s="9">
        <f t="shared" si="1"/>
        <v>3.0520378238761063E-3</v>
      </c>
    </row>
    <row r="19" spans="2:7" ht="14.25" thickTop="1" thickBot="1" x14ac:dyDescent="0.25">
      <c r="B19" s="68"/>
      <c r="C19" s="97" t="s">
        <v>90</v>
      </c>
      <c r="D19" s="98">
        <v>487.75</v>
      </c>
      <c r="E19" s="99">
        <v>1950</v>
      </c>
      <c r="F19" s="39">
        <f t="shared" si="0"/>
        <v>2437.75</v>
      </c>
      <c r="G19" s="9">
        <f t="shared" si="1"/>
        <v>7.2918273542703607E-5</v>
      </c>
    </row>
    <row r="20" spans="2:7" ht="14.25" thickTop="1" thickBot="1" x14ac:dyDescent="0.25">
      <c r="B20" s="68"/>
      <c r="C20" s="97" t="s">
        <v>131</v>
      </c>
      <c r="D20" s="98"/>
      <c r="E20" s="99">
        <v>3679.56</v>
      </c>
      <c r="F20" s="39">
        <f t="shared" si="0"/>
        <v>3679.56</v>
      </c>
      <c r="G20" s="9">
        <f t="shared" si="1"/>
        <v>1.1006344481459972E-4</v>
      </c>
    </row>
    <row r="21" spans="2:7" ht="14.25" thickTop="1" thickBot="1" x14ac:dyDescent="0.25">
      <c r="B21" s="68"/>
      <c r="C21" s="97" t="s">
        <v>127</v>
      </c>
      <c r="D21" s="98"/>
      <c r="E21" s="99">
        <v>1560</v>
      </c>
      <c r="F21" s="39">
        <f t="shared" si="0"/>
        <v>1560</v>
      </c>
      <c r="G21" s="9">
        <f t="shared" si="1"/>
        <v>4.6662909127932571E-5</v>
      </c>
    </row>
    <row r="22" spans="2:7" ht="14.25" thickTop="1" thickBot="1" x14ac:dyDescent="0.25">
      <c r="B22" s="68"/>
      <c r="C22" s="97" t="s">
        <v>107</v>
      </c>
      <c r="D22" s="98"/>
      <c r="E22" s="99">
        <v>20312.61</v>
      </c>
      <c r="F22" s="39">
        <f t="shared" si="0"/>
        <v>20312.61</v>
      </c>
      <c r="G22" s="9">
        <f t="shared" si="1"/>
        <v>6.0759325293662458E-4</v>
      </c>
    </row>
    <row r="23" spans="2:7" ht="14.25" thickTop="1" thickBot="1" x14ac:dyDescent="0.25">
      <c r="B23" s="68"/>
      <c r="C23" s="97" t="s">
        <v>37</v>
      </c>
      <c r="D23" s="98">
        <v>26553.360000000001</v>
      </c>
      <c r="E23" s="99">
        <v>107068.12</v>
      </c>
      <c r="F23" s="39">
        <f t="shared" si="0"/>
        <v>133621.47999999998</v>
      </c>
      <c r="G23" s="9">
        <f t="shared" si="1"/>
        <v>3.9969019094742682E-3</v>
      </c>
    </row>
    <row r="24" spans="2:7" ht="14.25" thickTop="1" thickBot="1" x14ac:dyDescent="0.25">
      <c r="B24" s="68"/>
      <c r="C24" s="97" t="s">
        <v>91</v>
      </c>
      <c r="D24" s="98">
        <v>19530.41</v>
      </c>
      <c r="E24" s="99">
        <v>32982.26</v>
      </c>
      <c r="F24" s="39">
        <f t="shared" si="0"/>
        <v>52512.67</v>
      </c>
      <c r="G24" s="9">
        <f t="shared" si="1"/>
        <v>1.5707653514584043E-3</v>
      </c>
    </row>
    <row r="25" spans="2:7" ht="14.25" thickTop="1" thickBot="1" x14ac:dyDescent="0.25">
      <c r="B25" s="68"/>
      <c r="C25" s="97" t="s">
        <v>92</v>
      </c>
      <c r="D25" s="98">
        <v>9378</v>
      </c>
      <c r="E25" s="99">
        <v>24927.1</v>
      </c>
      <c r="F25" s="39">
        <f t="shared" si="0"/>
        <v>34305.1</v>
      </c>
      <c r="G25" s="9">
        <f t="shared" si="1"/>
        <v>1.0261383102081023E-3</v>
      </c>
    </row>
    <row r="26" spans="2:7" ht="14.25" thickTop="1" thickBot="1" x14ac:dyDescent="0.25">
      <c r="B26" s="68"/>
      <c r="C26" s="97" t="s">
        <v>118</v>
      </c>
      <c r="D26" s="98">
        <v>0</v>
      </c>
      <c r="E26" s="99"/>
      <c r="F26" s="39">
        <f t="shared" si="0"/>
        <v>0</v>
      </c>
      <c r="G26" s="9">
        <f t="shared" si="1"/>
        <v>0</v>
      </c>
    </row>
    <row r="27" spans="2:7" ht="14.25" thickTop="1" thickBot="1" x14ac:dyDescent="0.25">
      <c r="B27" s="68"/>
      <c r="C27" s="97" t="s">
        <v>133</v>
      </c>
      <c r="D27" s="98"/>
      <c r="E27" s="99">
        <v>1987.62</v>
      </c>
      <c r="F27" s="39">
        <f t="shared" si="0"/>
        <v>1987.62</v>
      </c>
      <c r="G27" s="9">
        <f t="shared" si="1"/>
        <v>5.9453930410808546E-5</v>
      </c>
    </row>
    <row r="28" spans="2:7" ht="14.25" thickTop="1" thickBot="1" x14ac:dyDescent="0.25">
      <c r="B28" s="68"/>
      <c r="C28" s="97" t="s">
        <v>93</v>
      </c>
      <c r="D28" s="98">
        <v>18916.78</v>
      </c>
      <c r="E28" s="99">
        <v>162261.39000000001</v>
      </c>
      <c r="F28" s="39">
        <f t="shared" si="0"/>
        <v>181178.17</v>
      </c>
      <c r="G28" s="9">
        <f t="shared" si="1"/>
        <v>5.4194233863302044E-3</v>
      </c>
    </row>
    <row r="29" spans="2:7" ht="14.25" thickTop="1" thickBot="1" x14ac:dyDescent="0.25">
      <c r="B29" s="68"/>
      <c r="C29" s="97" t="s">
        <v>94</v>
      </c>
      <c r="D29" s="98">
        <v>4553</v>
      </c>
      <c r="E29" s="99">
        <v>8582.83</v>
      </c>
      <c r="F29" s="39">
        <f t="shared" si="0"/>
        <v>13135.83</v>
      </c>
      <c r="G29" s="9">
        <f t="shared" si="1"/>
        <v>3.929205394935708E-4</v>
      </c>
    </row>
    <row r="30" spans="2:7" ht="14.25" thickTop="1" thickBot="1" x14ac:dyDescent="0.25">
      <c r="B30" s="68"/>
      <c r="C30" s="97" t="s">
        <v>38</v>
      </c>
      <c r="D30" s="98">
        <v>173927.03</v>
      </c>
      <c r="E30" s="99">
        <v>81997.789999999994</v>
      </c>
      <c r="F30" s="39">
        <f t="shared" si="0"/>
        <v>255924.82</v>
      </c>
      <c r="G30" s="9">
        <f t="shared" si="1"/>
        <v>7.6552542431041664E-3</v>
      </c>
    </row>
    <row r="31" spans="2:7" ht="14.25" thickTop="1" thickBot="1" x14ac:dyDescent="0.25">
      <c r="B31" s="68"/>
      <c r="C31" s="97" t="s">
        <v>39</v>
      </c>
      <c r="D31" s="98">
        <v>16305.99</v>
      </c>
      <c r="E31" s="99">
        <v>40189.75</v>
      </c>
      <c r="F31" s="39">
        <f t="shared" si="0"/>
        <v>56495.74</v>
      </c>
      <c r="G31" s="9">
        <f t="shared" si="1"/>
        <v>1.6899074241892981E-3</v>
      </c>
    </row>
    <row r="32" spans="2:7" ht="14.25" thickTop="1" thickBot="1" x14ac:dyDescent="0.25">
      <c r="B32" s="68"/>
      <c r="C32" s="97" t="s">
        <v>40</v>
      </c>
      <c r="D32" s="98">
        <v>2806.1</v>
      </c>
      <c r="E32" s="99">
        <v>25252</v>
      </c>
      <c r="F32" s="39">
        <f t="shared" si="0"/>
        <v>28058.1</v>
      </c>
      <c r="G32" s="9">
        <f t="shared" si="1"/>
        <v>8.3927728884772095E-4</v>
      </c>
    </row>
    <row r="33" spans="2:7" ht="14.25" thickTop="1" thickBot="1" x14ac:dyDescent="0.25">
      <c r="B33" s="68"/>
      <c r="C33" s="97" t="s">
        <v>138</v>
      </c>
      <c r="D33" s="98"/>
      <c r="E33" s="99">
        <v>207.56</v>
      </c>
      <c r="F33" s="39">
        <f t="shared" si="0"/>
        <v>207.56</v>
      </c>
      <c r="G33" s="9">
        <f t="shared" si="1"/>
        <v>6.2085598837139001E-6</v>
      </c>
    </row>
    <row r="34" spans="2:7" ht="14.25" thickTop="1" thickBot="1" x14ac:dyDescent="0.25">
      <c r="B34" s="68"/>
      <c r="C34" s="97" t="s">
        <v>87</v>
      </c>
      <c r="D34" s="98">
        <v>27597.1</v>
      </c>
      <c r="E34" s="99">
        <v>61223.89</v>
      </c>
      <c r="F34" s="39">
        <f t="shared" si="0"/>
        <v>88820.989999999991</v>
      </c>
      <c r="G34" s="9">
        <f t="shared" si="1"/>
        <v>2.6568242211685942E-3</v>
      </c>
    </row>
    <row r="35" spans="2:7" ht="14.25" thickTop="1" thickBot="1" x14ac:dyDescent="0.25">
      <c r="B35" s="68"/>
      <c r="C35" s="97" t="s">
        <v>41</v>
      </c>
      <c r="D35" s="98">
        <v>3090.65</v>
      </c>
      <c r="E35" s="99">
        <v>7115.7</v>
      </c>
      <c r="F35" s="39">
        <f t="shared" si="0"/>
        <v>10206.35</v>
      </c>
      <c r="G35" s="9">
        <f t="shared" si="1"/>
        <v>3.0529357857556066E-4</v>
      </c>
    </row>
    <row r="36" spans="2:7" ht="14.25" thickTop="1" thickBot="1" x14ac:dyDescent="0.25">
      <c r="B36" s="68"/>
      <c r="C36" s="97" t="s">
        <v>95</v>
      </c>
      <c r="D36" s="98">
        <v>253446.32</v>
      </c>
      <c r="E36" s="99">
        <v>76775.91</v>
      </c>
      <c r="F36" s="39">
        <f t="shared" si="0"/>
        <v>330222.23</v>
      </c>
      <c r="G36" s="9">
        <f t="shared" si="1"/>
        <v>9.8776473785341327E-3</v>
      </c>
    </row>
    <row r="37" spans="2:7" ht="14.25" thickTop="1" thickBot="1" x14ac:dyDescent="0.25">
      <c r="B37" s="68"/>
      <c r="C37" s="97" t="s">
        <v>136</v>
      </c>
      <c r="D37" s="98"/>
      <c r="E37" s="99">
        <v>13800</v>
      </c>
      <c r="F37" s="39">
        <f t="shared" si="0"/>
        <v>13800</v>
      </c>
      <c r="G37" s="9">
        <f t="shared" si="1"/>
        <v>4.1278727305478811E-4</v>
      </c>
    </row>
    <row r="38" spans="2:7" ht="14.25" thickTop="1" thickBot="1" x14ac:dyDescent="0.25">
      <c r="B38" s="68"/>
      <c r="C38" s="97" t="s">
        <v>96</v>
      </c>
      <c r="D38" s="98">
        <v>15101.34</v>
      </c>
      <c r="E38" s="99">
        <v>2354.33</v>
      </c>
      <c r="F38" s="39">
        <f t="shared" si="0"/>
        <v>17455.669999999998</v>
      </c>
      <c r="G38" s="9">
        <f t="shared" si="1"/>
        <v>5.2213611729306326E-4</v>
      </c>
    </row>
    <row r="39" spans="2:7" ht="14.25" thickTop="1" thickBot="1" x14ac:dyDescent="0.25">
      <c r="B39" s="68"/>
      <c r="C39" s="97" t="s">
        <v>97</v>
      </c>
      <c r="D39" s="98">
        <v>16859.66</v>
      </c>
      <c r="E39" s="99">
        <v>6370</v>
      </c>
      <c r="F39" s="39">
        <f t="shared" si="0"/>
        <v>23229.66</v>
      </c>
      <c r="G39" s="9">
        <f t="shared" si="1"/>
        <v>6.9484840618767309E-4</v>
      </c>
    </row>
    <row r="40" spans="2:7" ht="14.25" thickTop="1" thickBot="1" x14ac:dyDescent="0.25">
      <c r="B40" s="68"/>
      <c r="C40" s="97" t="s">
        <v>98</v>
      </c>
      <c r="D40" s="98">
        <v>35</v>
      </c>
      <c r="E40" s="99"/>
      <c r="F40" s="39">
        <f t="shared" si="0"/>
        <v>35</v>
      </c>
      <c r="G40" s="9">
        <f t="shared" si="1"/>
        <v>1.0469242432548975E-6</v>
      </c>
    </row>
    <row r="41" spans="2:7" ht="14.25" thickTop="1" thickBot="1" x14ac:dyDescent="0.25">
      <c r="B41" s="68"/>
      <c r="C41" s="97" t="s">
        <v>108</v>
      </c>
      <c r="D41" s="98">
        <v>29656.35</v>
      </c>
      <c r="E41" s="99"/>
      <c r="F41" s="39">
        <f t="shared" si="0"/>
        <v>29656.35</v>
      </c>
      <c r="G41" s="9">
        <f t="shared" si="1"/>
        <v>8.8708433661292504E-4</v>
      </c>
    </row>
    <row r="42" spans="2:7" ht="14.25" thickTop="1" thickBot="1" x14ac:dyDescent="0.25">
      <c r="B42" s="68"/>
      <c r="C42" s="97" t="s">
        <v>99</v>
      </c>
      <c r="D42" s="98">
        <v>534.5</v>
      </c>
      <c r="E42" s="99">
        <v>9430.2900000000009</v>
      </c>
      <c r="F42" s="39">
        <f t="shared" si="0"/>
        <v>9964.7900000000009</v>
      </c>
      <c r="G42" s="9">
        <f t="shared" si="1"/>
        <v>2.9806800656982771E-4</v>
      </c>
    </row>
    <row r="43" spans="2:7" ht="14.25" thickTop="1" thickBot="1" x14ac:dyDescent="0.25">
      <c r="B43" s="68"/>
      <c r="C43" s="97" t="s">
        <v>100</v>
      </c>
      <c r="D43" s="98">
        <v>714.4</v>
      </c>
      <c r="E43" s="99">
        <v>8988</v>
      </c>
      <c r="F43" s="39">
        <f t="shared" si="0"/>
        <v>9702.4</v>
      </c>
      <c r="G43" s="9">
        <f t="shared" si="1"/>
        <v>2.9021936507875188E-4</v>
      </c>
    </row>
    <row r="44" spans="2:7" ht="14.25" thickTop="1" thickBot="1" x14ac:dyDescent="0.25">
      <c r="B44" s="68"/>
      <c r="C44" s="97" t="s">
        <v>134</v>
      </c>
      <c r="D44" s="98"/>
      <c r="E44" s="99">
        <v>3571.99</v>
      </c>
      <c r="F44" s="39">
        <f t="shared" si="0"/>
        <v>3571.99</v>
      </c>
      <c r="G44" s="9">
        <f t="shared" si="1"/>
        <v>1.0684579793325888E-4</v>
      </c>
    </row>
    <row r="45" spans="2:7" ht="14.25" thickTop="1" thickBot="1" x14ac:dyDescent="0.25">
      <c r="B45" s="68"/>
      <c r="C45" s="97" t="s">
        <v>109</v>
      </c>
      <c r="D45" s="98"/>
      <c r="E45" s="99">
        <v>824.9</v>
      </c>
      <c r="F45" s="39">
        <f t="shared" si="0"/>
        <v>824.9</v>
      </c>
      <c r="G45" s="9">
        <f t="shared" si="1"/>
        <v>2.4674508807456137E-5</v>
      </c>
    </row>
    <row r="46" spans="2:7" ht="14.25" thickTop="1" thickBot="1" x14ac:dyDescent="0.25">
      <c r="B46" s="68"/>
      <c r="C46" s="97" t="s">
        <v>42</v>
      </c>
      <c r="D46" s="98">
        <v>83</v>
      </c>
      <c r="E46" s="99">
        <v>11770.51</v>
      </c>
      <c r="F46" s="39">
        <f t="shared" si="0"/>
        <v>11853.51</v>
      </c>
      <c r="G46" s="9">
        <f t="shared" si="1"/>
        <v>3.5456362819041024E-4</v>
      </c>
    </row>
    <row r="47" spans="2:7" ht="14.25" thickTop="1" thickBot="1" x14ac:dyDescent="0.25">
      <c r="B47" s="68"/>
      <c r="C47" s="97" t="s">
        <v>119</v>
      </c>
      <c r="D47" s="98">
        <v>8385</v>
      </c>
      <c r="E47" s="99">
        <v>61821.85</v>
      </c>
      <c r="F47" s="39">
        <f t="shared" si="0"/>
        <v>70206.850000000006</v>
      </c>
      <c r="G47" s="9">
        <f t="shared" si="1"/>
        <v>2.1000358087874312E-3</v>
      </c>
    </row>
    <row r="48" spans="2:7" ht="14.25" thickTop="1" thickBot="1" x14ac:dyDescent="0.25">
      <c r="B48" s="68"/>
      <c r="C48" s="97" t="s">
        <v>128</v>
      </c>
      <c r="D48" s="98">
        <v>973.5</v>
      </c>
      <c r="E48" s="99"/>
      <c r="F48" s="39">
        <f t="shared" si="0"/>
        <v>973.5</v>
      </c>
      <c r="G48" s="9">
        <f t="shared" si="1"/>
        <v>2.9119450023104075E-5</v>
      </c>
    </row>
    <row r="49" spans="2:7" ht="14.25" thickTop="1" thickBot="1" x14ac:dyDescent="0.25">
      <c r="B49" s="68"/>
      <c r="C49" s="97" t="s">
        <v>50</v>
      </c>
      <c r="D49" s="98"/>
      <c r="E49" s="99">
        <v>5400</v>
      </c>
      <c r="F49" s="39">
        <f t="shared" si="0"/>
        <v>5400</v>
      </c>
      <c r="G49" s="9">
        <f t="shared" si="1"/>
        <v>1.6152545467361273E-4</v>
      </c>
    </row>
    <row r="50" spans="2:7" ht="14.25" thickTop="1" thickBot="1" x14ac:dyDescent="0.25">
      <c r="B50" s="68"/>
      <c r="C50" s="97" t="s">
        <v>43</v>
      </c>
      <c r="D50" s="98">
        <v>147686.1</v>
      </c>
      <c r="E50" s="99"/>
      <c r="F50" s="39">
        <f t="shared" si="0"/>
        <v>147686.1</v>
      </c>
      <c r="G50" s="9">
        <f t="shared" si="1"/>
        <v>4.4176045280504891E-3</v>
      </c>
    </row>
    <row r="51" spans="2:7" ht="14.25" thickTop="1" thickBot="1" x14ac:dyDescent="0.25">
      <c r="B51" s="68"/>
      <c r="C51" s="97" t="s">
        <v>44</v>
      </c>
      <c r="D51" s="98">
        <v>45296.11</v>
      </c>
      <c r="E51" s="99"/>
      <c r="F51" s="39">
        <f t="shared" si="0"/>
        <v>45296.11</v>
      </c>
      <c r="G51" s="9">
        <f t="shared" si="1"/>
        <v>1.3549027338325883E-3</v>
      </c>
    </row>
    <row r="52" spans="2:7" ht="14.25" thickTop="1" thickBot="1" x14ac:dyDescent="0.25">
      <c r="B52" s="68"/>
      <c r="C52" s="97" t="s">
        <v>45</v>
      </c>
      <c r="D52" s="98">
        <v>18240.61</v>
      </c>
      <c r="E52" s="99"/>
      <c r="F52" s="39">
        <f t="shared" si="0"/>
        <v>18240.61</v>
      </c>
      <c r="G52" s="9">
        <f t="shared" si="1"/>
        <v>5.4561533773593465E-4</v>
      </c>
    </row>
    <row r="53" spans="2:7" ht="14.25" thickTop="1" thickBot="1" x14ac:dyDescent="0.25">
      <c r="B53" s="68"/>
      <c r="C53" s="97" t="s">
        <v>65</v>
      </c>
      <c r="D53" s="98">
        <v>1826.1</v>
      </c>
      <c r="E53" s="99">
        <v>942</v>
      </c>
      <c r="F53" s="39">
        <f t="shared" si="0"/>
        <v>2768.1</v>
      </c>
      <c r="G53" s="9">
        <f t="shared" si="1"/>
        <v>8.2799742792968035E-5</v>
      </c>
    </row>
    <row r="54" spans="2:7" ht="14.25" thickTop="1" thickBot="1" x14ac:dyDescent="0.25">
      <c r="B54" s="68"/>
      <c r="C54" s="97" t="s">
        <v>101</v>
      </c>
      <c r="D54" s="98">
        <v>1825171.48</v>
      </c>
      <c r="E54" s="99">
        <v>566397.93000000005</v>
      </c>
      <c r="F54" s="7">
        <f t="shared" si="0"/>
        <v>2391569.41</v>
      </c>
      <c r="G54" s="9">
        <f t="shared" si="1"/>
        <v>7.1536914135880328E-2</v>
      </c>
    </row>
    <row r="55" spans="2:7" ht="14.25" thickTop="1" thickBot="1" x14ac:dyDescent="0.25">
      <c r="B55" s="68"/>
      <c r="C55" s="97" t="s">
        <v>64</v>
      </c>
      <c r="D55" s="98">
        <v>1958388.04</v>
      </c>
      <c r="E55" s="99">
        <v>832700.15</v>
      </c>
      <c r="F55" s="7">
        <f t="shared" si="0"/>
        <v>2791088.19</v>
      </c>
      <c r="G55" s="9">
        <f t="shared" si="1"/>
        <v>8.348736831924089E-2</v>
      </c>
    </row>
    <row r="56" spans="2:7" ht="14.25" thickTop="1" thickBot="1" x14ac:dyDescent="0.25">
      <c r="B56" s="68"/>
      <c r="C56" s="97" t="s">
        <v>46</v>
      </c>
      <c r="D56" s="98">
        <v>1781854.99</v>
      </c>
      <c r="E56" s="99">
        <v>486548.41</v>
      </c>
      <c r="F56" s="7">
        <f t="shared" si="0"/>
        <v>2268403.4</v>
      </c>
      <c r="G56" s="9">
        <f t="shared" si="1"/>
        <v>6.7852757512623887E-2</v>
      </c>
    </row>
    <row r="57" spans="2:7" ht="14.25" thickTop="1" thickBot="1" x14ac:dyDescent="0.25">
      <c r="B57" s="68"/>
      <c r="C57" s="97" t="s">
        <v>120</v>
      </c>
      <c r="D57" s="98">
        <v>616121.22</v>
      </c>
      <c r="E57" s="99">
        <v>137601.34</v>
      </c>
      <c r="F57" s="39">
        <f t="shared" si="0"/>
        <v>753722.55999999994</v>
      </c>
      <c r="G57" s="9">
        <f t="shared" si="1"/>
        <v>2.2545440592918398E-2</v>
      </c>
    </row>
    <row r="58" spans="2:7" ht="14.25" thickTop="1" thickBot="1" x14ac:dyDescent="0.25">
      <c r="B58" s="68"/>
      <c r="C58" s="97" t="s">
        <v>47</v>
      </c>
      <c r="D58" s="98">
        <v>8795.9</v>
      </c>
      <c r="E58" s="99"/>
      <c r="F58" s="39">
        <f t="shared" si="0"/>
        <v>8795.9</v>
      </c>
      <c r="G58" s="9">
        <f t="shared" si="1"/>
        <v>2.6310402717845004E-4</v>
      </c>
    </row>
    <row r="59" spans="2:7" ht="14.25" thickTop="1" thickBot="1" x14ac:dyDescent="0.25">
      <c r="B59" s="68"/>
      <c r="C59" s="97" t="s">
        <v>48</v>
      </c>
      <c r="D59" s="98">
        <v>53700.21</v>
      </c>
      <c r="E59" s="99">
        <v>2920.31</v>
      </c>
      <c r="F59" s="39">
        <f t="shared" si="0"/>
        <v>56620.52</v>
      </c>
      <c r="G59" s="9">
        <f t="shared" si="1"/>
        <v>1.693639858677108E-3</v>
      </c>
    </row>
    <row r="60" spans="2:7" ht="14.25" thickTop="1" thickBot="1" x14ac:dyDescent="0.25">
      <c r="B60" s="68"/>
      <c r="C60" s="97" t="s">
        <v>49</v>
      </c>
      <c r="D60" s="98"/>
      <c r="E60" s="99">
        <v>785</v>
      </c>
      <c r="F60" s="39">
        <f t="shared" si="0"/>
        <v>785</v>
      </c>
      <c r="G60" s="9">
        <f t="shared" si="1"/>
        <v>2.3481015170145557E-5</v>
      </c>
    </row>
    <row r="61" spans="2:7" ht="14.25" thickTop="1" thickBot="1" x14ac:dyDescent="0.25">
      <c r="B61" s="68"/>
      <c r="C61" s="97" t="s">
        <v>50</v>
      </c>
      <c r="D61" s="98">
        <v>90526.61</v>
      </c>
      <c r="E61" s="99">
        <v>152455.64000000001</v>
      </c>
      <c r="F61" s="39">
        <f t="shared" si="0"/>
        <v>242982.25</v>
      </c>
      <c r="G61" s="9">
        <f t="shared" si="1"/>
        <v>7.2681145201606368E-3</v>
      </c>
    </row>
    <row r="62" spans="2:7" ht="14.25" thickTop="1" thickBot="1" x14ac:dyDescent="0.25">
      <c r="B62" s="68"/>
      <c r="C62" s="97" t="s">
        <v>51</v>
      </c>
      <c r="D62" s="98">
        <v>1270714.82</v>
      </c>
      <c r="E62" s="99">
        <v>117222.32</v>
      </c>
      <c r="F62" s="39">
        <f t="shared" si="0"/>
        <v>1387937.1400000001</v>
      </c>
      <c r="G62" s="9">
        <f t="shared" si="1"/>
        <v>4.1516143999424764E-2</v>
      </c>
    </row>
    <row r="63" spans="2:7" ht="14.25" thickTop="1" thickBot="1" x14ac:dyDescent="0.25">
      <c r="B63" s="68"/>
      <c r="C63" s="97" t="s">
        <v>139</v>
      </c>
      <c r="D63" s="98">
        <v>20639.400000000001</v>
      </c>
      <c r="E63" s="99"/>
      <c r="F63" s="39">
        <f t="shared" si="0"/>
        <v>20639.400000000001</v>
      </c>
      <c r="G63" s="9">
        <f t="shared" si="1"/>
        <v>6.1736823503528949E-4</v>
      </c>
    </row>
    <row r="64" spans="2:7" ht="14.25" thickTop="1" thickBot="1" x14ac:dyDescent="0.25">
      <c r="B64" s="68"/>
      <c r="C64" s="97" t="s">
        <v>140</v>
      </c>
      <c r="D64" s="98">
        <v>53572</v>
      </c>
      <c r="E64" s="99"/>
      <c r="F64" s="39">
        <f t="shared" si="0"/>
        <v>53572</v>
      </c>
      <c r="G64" s="9">
        <f t="shared" si="1"/>
        <v>1.6024521588471818E-3</v>
      </c>
    </row>
    <row r="65" spans="2:7" ht="14.25" thickTop="1" thickBot="1" x14ac:dyDescent="0.25">
      <c r="B65" s="68"/>
      <c r="C65" s="97" t="s">
        <v>102</v>
      </c>
      <c r="D65" s="98">
        <v>917081.78</v>
      </c>
      <c r="E65" s="99">
        <v>1052848.77</v>
      </c>
      <c r="F65" s="7">
        <f t="shared" si="0"/>
        <v>1969930.55</v>
      </c>
      <c r="G65" s="9">
        <f t="shared" si="1"/>
        <v>5.8924801437812965E-2</v>
      </c>
    </row>
    <row r="66" spans="2:7" ht="14.25" thickTop="1" thickBot="1" x14ac:dyDescent="0.25">
      <c r="B66" s="68"/>
      <c r="C66" s="97" t="s">
        <v>52</v>
      </c>
      <c r="D66" s="98">
        <v>121109.35</v>
      </c>
      <c r="E66" s="99">
        <v>175600.6</v>
      </c>
      <c r="F66" s="39">
        <f t="shared" si="0"/>
        <v>296709.95</v>
      </c>
      <c r="G66" s="9">
        <f t="shared" si="1"/>
        <v>8.8752239962842424E-3</v>
      </c>
    </row>
    <row r="67" spans="2:7" ht="14.25" thickTop="1" thickBot="1" x14ac:dyDescent="0.25">
      <c r="B67" s="68"/>
      <c r="C67" s="97" t="s">
        <v>110</v>
      </c>
      <c r="D67" s="98">
        <v>5376</v>
      </c>
      <c r="E67" s="99">
        <v>768</v>
      </c>
      <c r="F67" s="39">
        <f t="shared" si="0"/>
        <v>6144</v>
      </c>
      <c r="G67" s="9">
        <f t="shared" si="1"/>
        <v>1.8378007287308827E-4</v>
      </c>
    </row>
    <row r="68" spans="2:7" ht="14.25" thickTop="1" thickBot="1" x14ac:dyDescent="0.25">
      <c r="B68" s="68"/>
      <c r="C68" s="97" t="s">
        <v>53</v>
      </c>
      <c r="D68" s="98">
        <v>818443.51</v>
      </c>
      <c r="E68" s="99">
        <v>134104.15</v>
      </c>
      <c r="F68" s="39">
        <f t="shared" si="0"/>
        <v>952547.66</v>
      </c>
      <c r="G68" s="9">
        <f t="shared" si="1"/>
        <v>2.8492721088849239E-2</v>
      </c>
    </row>
    <row r="69" spans="2:7" ht="14.25" thickTop="1" thickBot="1" x14ac:dyDescent="0.25">
      <c r="B69" s="68"/>
      <c r="C69" s="97" t="s">
        <v>129</v>
      </c>
      <c r="D69" s="98">
        <v>8508.66</v>
      </c>
      <c r="E69" s="99">
        <v>7334</v>
      </c>
      <c r="F69" s="39">
        <f t="shared" ref="F69:F132" si="2">SUM(D69,E69)</f>
        <v>15842.66</v>
      </c>
      <c r="G69" s="9">
        <f t="shared" ref="G69:G132" si="3">F69/$F$159</f>
        <v>4.7388756661841808E-4</v>
      </c>
    </row>
    <row r="70" spans="2:7" ht="14.25" thickTop="1" thickBot="1" x14ac:dyDescent="0.25">
      <c r="B70" s="68"/>
      <c r="C70" s="97" t="s">
        <v>137</v>
      </c>
      <c r="D70" s="98"/>
      <c r="E70" s="99">
        <v>2997.48</v>
      </c>
      <c r="F70" s="39">
        <f t="shared" si="2"/>
        <v>2997.48</v>
      </c>
      <c r="G70" s="9">
        <f t="shared" si="3"/>
        <v>8.9660985162048285E-5</v>
      </c>
    </row>
    <row r="71" spans="2:7" ht="14.25" thickTop="1" thickBot="1" x14ac:dyDescent="0.25">
      <c r="B71" s="68"/>
      <c r="C71" s="97" t="s">
        <v>54</v>
      </c>
      <c r="D71" s="98">
        <v>1310749.8</v>
      </c>
      <c r="E71" s="99">
        <v>812745.97</v>
      </c>
      <c r="F71" s="7">
        <f t="shared" si="2"/>
        <v>2123495.77</v>
      </c>
      <c r="G71" s="9">
        <f t="shared" si="3"/>
        <v>6.3518262916063592E-2</v>
      </c>
    </row>
    <row r="72" spans="2:7" ht="14.25" thickTop="1" thickBot="1" x14ac:dyDescent="0.25">
      <c r="B72" s="68"/>
      <c r="C72" s="97" t="s">
        <v>55</v>
      </c>
      <c r="D72" s="98">
        <v>111625.25</v>
      </c>
      <c r="E72" s="99">
        <v>49675.24</v>
      </c>
      <c r="F72" s="39">
        <f t="shared" si="2"/>
        <v>161300.49</v>
      </c>
      <c r="G72" s="9">
        <f t="shared" si="3"/>
        <v>4.8248398122826899E-3</v>
      </c>
    </row>
    <row r="73" spans="2:7" ht="14.25" thickTop="1" thickBot="1" x14ac:dyDescent="0.25">
      <c r="B73" s="68"/>
      <c r="C73" s="97" t="s">
        <v>56</v>
      </c>
      <c r="D73" s="98">
        <v>36710.300000000003</v>
      </c>
      <c r="E73" s="99">
        <v>10798.98</v>
      </c>
      <c r="F73" s="39">
        <f t="shared" si="2"/>
        <v>47509.279999999999</v>
      </c>
      <c r="G73" s="9">
        <f t="shared" si="3"/>
        <v>1.4211033431881437E-3</v>
      </c>
    </row>
    <row r="74" spans="2:7" ht="14.25" thickTop="1" thickBot="1" x14ac:dyDescent="0.25">
      <c r="B74" s="68"/>
      <c r="C74" s="97" t="s">
        <v>57</v>
      </c>
      <c r="D74" s="98">
        <v>54158</v>
      </c>
      <c r="E74" s="99">
        <v>10100</v>
      </c>
      <c r="F74" s="39">
        <f t="shared" si="2"/>
        <v>64258</v>
      </c>
      <c r="G74" s="9">
        <f t="shared" si="3"/>
        <v>1.9220930863735198E-3</v>
      </c>
    </row>
    <row r="75" spans="2:7" ht="14.25" thickTop="1" thickBot="1" x14ac:dyDescent="0.25">
      <c r="B75" s="68"/>
      <c r="C75" s="97" t="s">
        <v>130</v>
      </c>
      <c r="D75" s="98">
        <v>17100</v>
      </c>
      <c r="E75" s="99">
        <v>3800</v>
      </c>
      <c r="F75" s="39">
        <f t="shared" si="2"/>
        <v>20900</v>
      </c>
      <c r="G75" s="9">
        <f t="shared" si="3"/>
        <v>6.2516333382935303E-4</v>
      </c>
    </row>
    <row r="76" spans="2:7" ht="14.25" thickTop="1" thickBot="1" x14ac:dyDescent="0.25">
      <c r="B76" s="68"/>
      <c r="C76" s="97" t="s">
        <v>58</v>
      </c>
      <c r="D76" s="98">
        <v>136764.47</v>
      </c>
      <c r="E76" s="99">
        <v>46336.49</v>
      </c>
      <c r="F76" s="39">
        <f t="shared" si="2"/>
        <v>183100.96</v>
      </c>
      <c r="G76" s="9">
        <f t="shared" si="3"/>
        <v>5.4769381139212923E-3</v>
      </c>
    </row>
    <row r="77" spans="2:7" ht="14.25" thickTop="1" thickBot="1" x14ac:dyDescent="0.25">
      <c r="B77" s="68"/>
      <c r="C77" s="97" t="s">
        <v>59</v>
      </c>
      <c r="D77" s="98">
        <v>165</v>
      </c>
      <c r="E77" s="99">
        <v>23704.9</v>
      </c>
      <c r="F77" s="39">
        <f t="shared" si="2"/>
        <v>23869.9</v>
      </c>
      <c r="G77" s="9">
        <f t="shared" si="3"/>
        <v>7.1399934268771652E-4</v>
      </c>
    </row>
    <row r="78" spans="2:7" ht="14.25" thickTop="1" thickBot="1" x14ac:dyDescent="0.25">
      <c r="B78" s="68"/>
      <c r="C78" s="97" t="s">
        <v>60</v>
      </c>
      <c r="D78" s="98">
        <v>23892.95</v>
      </c>
      <c r="E78" s="99">
        <v>43823.09</v>
      </c>
      <c r="F78" s="39">
        <f t="shared" si="2"/>
        <v>67716.039999999994</v>
      </c>
      <c r="G78" s="9">
        <f t="shared" si="3"/>
        <v>2.0255303980919528E-3</v>
      </c>
    </row>
    <row r="79" spans="2:7" ht="14.25" thickTop="1" thickBot="1" x14ac:dyDescent="0.25">
      <c r="B79" s="68"/>
      <c r="C79" s="97" t="s">
        <v>61</v>
      </c>
      <c r="D79" s="98">
        <v>11238</v>
      </c>
      <c r="E79" s="99">
        <v>1896</v>
      </c>
      <c r="F79" s="39">
        <f t="shared" si="2"/>
        <v>13134</v>
      </c>
      <c r="G79" s="9">
        <f t="shared" si="3"/>
        <v>3.9286580031170921E-4</v>
      </c>
    </row>
    <row r="80" spans="2:7" ht="14.25" thickTop="1" thickBot="1" x14ac:dyDescent="0.25">
      <c r="B80" s="68"/>
      <c r="C80" s="97" t="s">
        <v>103</v>
      </c>
      <c r="D80" s="98"/>
      <c r="E80" s="99">
        <v>35.56</v>
      </c>
      <c r="F80" s="39">
        <f t="shared" si="2"/>
        <v>35.56</v>
      </c>
      <c r="G80" s="9">
        <f t="shared" si="3"/>
        <v>1.0636750311469759E-6</v>
      </c>
    </row>
    <row r="81" spans="2:7" ht="14.25" thickTop="1" thickBot="1" x14ac:dyDescent="0.25">
      <c r="B81" s="68"/>
      <c r="C81" s="97" t="s">
        <v>62</v>
      </c>
      <c r="D81" s="98">
        <v>48632.86</v>
      </c>
      <c r="E81" s="99">
        <v>2783.69</v>
      </c>
      <c r="F81" s="39">
        <f t="shared" si="2"/>
        <v>51416.55</v>
      </c>
      <c r="G81" s="9">
        <f t="shared" si="3"/>
        <v>1.5379780771293599E-3</v>
      </c>
    </row>
    <row r="82" spans="2:7" ht="14.25" thickTop="1" thickBot="1" x14ac:dyDescent="0.25">
      <c r="B82" s="68"/>
      <c r="C82" s="97" t="s">
        <v>63</v>
      </c>
      <c r="D82" s="98">
        <v>748825.97</v>
      </c>
      <c r="E82" s="99">
        <v>138865.21</v>
      </c>
      <c r="F82" s="39">
        <f t="shared" si="2"/>
        <v>887691.17999999993</v>
      </c>
      <c r="G82" s="9">
        <f t="shared" si="3"/>
        <v>2.6552726196158481E-2</v>
      </c>
    </row>
    <row r="83" spans="2:7" ht="14.25" thickTop="1" thickBot="1" x14ac:dyDescent="0.25">
      <c r="B83" s="68"/>
      <c r="C83" s="97" t="s">
        <v>64</v>
      </c>
      <c r="D83" s="98">
        <v>108794.29</v>
      </c>
      <c r="E83" s="99">
        <v>52534.95</v>
      </c>
      <c r="F83" s="39">
        <f t="shared" si="2"/>
        <v>161329.24</v>
      </c>
      <c r="G83" s="9">
        <f t="shared" si="3"/>
        <v>4.8256997857682206E-3</v>
      </c>
    </row>
    <row r="84" spans="2:7" ht="14.25" thickTop="1" thickBot="1" x14ac:dyDescent="0.25">
      <c r="B84" s="68"/>
      <c r="C84" s="97" t="s">
        <v>65</v>
      </c>
      <c r="D84" s="98">
        <v>956586.6</v>
      </c>
      <c r="E84" s="99">
        <v>355603.64</v>
      </c>
      <c r="F84" s="39">
        <f t="shared" si="2"/>
        <v>1312190.24</v>
      </c>
      <c r="G84" s="9">
        <f t="shared" si="3"/>
        <v>3.925039354338463E-2</v>
      </c>
    </row>
    <row r="85" spans="2:7" ht="14.25" thickTop="1" thickBot="1" x14ac:dyDescent="0.25">
      <c r="B85" s="68"/>
      <c r="C85" s="97" t="s">
        <v>121</v>
      </c>
      <c r="D85" s="98">
        <v>28841.68</v>
      </c>
      <c r="E85" s="99">
        <v>19133.29</v>
      </c>
      <c r="F85" s="39">
        <f t="shared" si="2"/>
        <v>47974.97</v>
      </c>
      <c r="G85" s="9">
        <f t="shared" si="3"/>
        <v>1.4350331189264688E-3</v>
      </c>
    </row>
    <row r="86" spans="2:7" ht="14.25" thickTop="1" thickBot="1" x14ac:dyDescent="0.25">
      <c r="B86" s="68"/>
      <c r="C86" s="97" t="s">
        <v>66</v>
      </c>
      <c r="D86" s="98">
        <v>626.16</v>
      </c>
      <c r="E86" s="99">
        <v>1784.46</v>
      </c>
      <c r="F86" s="39">
        <f t="shared" si="2"/>
        <v>2410.62</v>
      </c>
      <c r="G86" s="9">
        <f t="shared" si="3"/>
        <v>7.2106757693574878E-5</v>
      </c>
    </row>
    <row r="87" spans="2:7" ht="14.25" thickTop="1" thickBot="1" x14ac:dyDescent="0.25">
      <c r="B87" s="68"/>
      <c r="C87" s="97" t="s">
        <v>122</v>
      </c>
      <c r="D87" s="98">
        <v>73</v>
      </c>
      <c r="E87" s="99">
        <v>2236.6799999999998</v>
      </c>
      <c r="F87" s="39">
        <f t="shared" si="2"/>
        <v>2309.6799999999998</v>
      </c>
      <c r="G87" s="9">
        <f t="shared" si="3"/>
        <v>6.9087428176027753E-5</v>
      </c>
    </row>
    <row r="88" spans="2:7" ht="14.25" thickTop="1" thickBot="1" x14ac:dyDescent="0.25">
      <c r="B88" s="68"/>
      <c r="C88" s="97" t="s">
        <v>141</v>
      </c>
      <c r="D88" s="98">
        <v>142</v>
      </c>
      <c r="E88" s="99"/>
      <c r="F88" s="39">
        <f t="shared" si="2"/>
        <v>142</v>
      </c>
      <c r="G88" s="9">
        <f t="shared" si="3"/>
        <v>4.2475212154912977E-6</v>
      </c>
    </row>
    <row r="89" spans="2:7" ht="14.25" thickTop="1" thickBot="1" x14ac:dyDescent="0.25">
      <c r="B89" s="68"/>
      <c r="C89" s="97" t="s">
        <v>67</v>
      </c>
      <c r="D89" s="98">
        <v>36772</v>
      </c>
      <c r="E89" s="99"/>
      <c r="F89" s="39">
        <f t="shared" si="2"/>
        <v>36772</v>
      </c>
      <c r="G89" s="9">
        <f t="shared" si="3"/>
        <v>1.0999285220848311E-3</v>
      </c>
    </row>
    <row r="90" spans="2:7" ht="22.5" thickTop="1" thickBot="1" x14ac:dyDescent="0.25">
      <c r="B90" s="68"/>
      <c r="C90" s="97" t="s">
        <v>68</v>
      </c>
      <c r="D90" s="98">
        <v>71999.55</v>
      </c>
      <c r="E90" s="99">
        <v>160988.79999999999</v>
      </c>
      <c r="F90" s="39">
        <f t="shared" si="2"/>
        <v>232988.34999999998</v>
      </c>
      <c r="G90" s="9">
        <f t="shared" si="3"/>
        <v>6.9691757717416326E-3</v>
      </c>
    </row>
    <row r="91" spans="2:7" ht="14.25" thickTop="1" thickBot="1" x14ac:dyDescent="0.25">
      <c r="B91" s="68"/>
      <c r="C91" s="97" t="s">
        <v>111</v>
      </c>
      <c r="D91" s="98">
        <v>90014.41</v>
      </c>
      <c r="E91" s="99">
        <v>144513.79</v>
      </c>
      <c r="F91" s="39">
        <f t="shared" si="2"/>
        <v>234528.2</v>
      </c>
      <c r="G91" s="9">
        <f t="shared" si="3"/>
        <v>7.0152359516266636E-3</v>
      </c>
    </row>
    <row r="92" spans="2:7" ht="14.25" thickTop="1" thickBot="1" x14ac:dyDescent="0.25">
      <c r="B92" s="68"/>
      <c r="C92" s="97" t="s">
        <v>104</v>
      </c>
      <c r="D92" s="98">
        <v>172043.19</v>
      </c>
      <c r="E92" s="99">
        <v>49311.8</v>
      </c>
      <c r="F92" s="39">
        <f t="shared" si="2"/>
        <v>221354.99</v>
      </c>
      <c r="G92" s="9">
        <f t="shared" si="3"/>
        <v>6.6211972970412966E-3</v>
      </c>
    </row>
    <row r="93" spans="2:7" ht="14.25" thickTop="1" thickBot="1" x14ac:dyDescent="0.25">
      <c r="B93" s="68"/>
      <c r="C93" s="97" t="s">
        <v>112</v>
      </c>
      <c r="D93" s="98">
        <v>78956.55</v>
      </c>
      <c r="E93" s="99">
        <v>34418.339999999997</v>
      </c>
      <c r="F93" s="39">
        <f t="shared" si="2"/>
        <v>113374.89</v>
      </c>
      <c r="G93" s="9">
        <f t="shared" si="3"/>
        <v>3.3912834547816352E-3</v>
      </c>
    </row>
    <row r="94" spans="2:7" ht="14.25" thickTop="1" thickBot="1" x14ac:dyDescent="0.25">
      <c r="B94" s="68"/>
      <c r="C94" s="97" t="s">
        <v>69</v>
      </c>
      <c r="D94" s="98"/>
      <c r="E94" s="99">
        <v>5136.8</v>
      </c>
      <c r="F94" s="39">
        <f t="shared" si="2"/>
        <v>5136.8</v>
      </c>
      <c r="G94" s="9">
        <f t="shared" si="3"/>
        <v>1.5365258436433592E-4</v>
      </c>
    </row>
    <row r="95" spans="2:7" ht="14.25" thickTop="1" thickBot="1" x14ac:dyDescent="0.25">
      <c r="B95" s="68"/>
      <c r="C95" s="97" t="s">
        <v>70</v>
      </c>
      <c r="D95" s="98">
        <v>9649.1299999999992</v>
      </c>
      <c r="E95" s="99">
        <v>13994.58</v>
      </c>
      <c r="F95" s="39">
        <f t="shared" si="2"/>
        <v>23643.71</v>
      </c>
      <c r="G95" s="9">
        <f t="shared" si="3"/>
        <v>7.0723351998537858E-4</v>
      </c>
    </row>
    <row r="96" spans="2:7" ht="14.25" thickTop="1" thickBot="1" x14ac:dyDescent="0.25">
      <c r="B96" s="68"/>
      <c r="C96" s="97" t="s">
        <v>71</v>
      </c>
      <c r="D96" s="98">
        <v>730</v>
      </c>
      <c r="E96" s="99">
        <v>49612</v>
      </c>
      <c r="F96" s="39">
        <f t="shared" si="2"/>
        <v>50342</v>
      </c>
      <c r="G96" s="9">
        <f t="shared" si="3"/>
        <v>1.5058360072553727E-3</v>
      </c>
    </row>
    <row r="97" spans="2:7" ht="14.25" thickTop="1" thickBot="1" x14ac:dyDescent="0.25">
      <c r="B97" s="68"/>
      <c r="C97" s="97" t="s">
        <v>72</v>
      </c>
      <c r="D97" s="98"/>
      <c r="E97" s="99">
        <v>2824</v>
      </c>
      <c r="F97" s="39">
        <f t="shared" si="2"/>
        <v>2824</v>
      </c>
      <c r="G97" s="9">
        <f t="shared" si="3"/>
        <v>8.4471830370052298E-5</v>
      </c>
    </row>
    <row r="98" spans="2:7" ht="14.25" thickTop="1" thickBot="1" x14ac:dyDescent="0.25">
      <c r="B98" s="68"/>
      <c r="C98" s="97" t="s">
        <v>132</v>
      </c>
      <c r="D98" s="98">
        <v>21299.14</v>
      </c>
      <c r="E98" s="99"/>
      <c r="F98" s="39">
        <f t="shared" si="2"/>
        <v>21299.14</v>
      </c>
      <c r="G98" s="9">
        <f t="shared" si="3"/>
        <v>6.3710245789943187E-4</v>
      </c>
    </row>
    <row r="99" spans="2:7" ht="14.25" thickTop="1" thickBot="1" x14ac:dyDescent="0.25">
      <c r="B99" s="68"/>
      <c r="C99" s="97" t="s">
        <v>142</v>
      </c>
      <c r="D99" s="98">
        <v>58.1</v>
      </c>
      <c r="E99" s="99"/>
      <c r="F99" s="39">
        <f t="shared" si="2"/>
        <v>58.1</v>
      </c>
      <c r="G99" s="9">
        <f t="shared" si="3"/>
        <v>1.7378942438031296E-6</v>
      </c>
    </row>
    <row r="100" spans="2:7" ht="14.25" thickTop="1" thickBot="1" x14ac:dyDescent="0.25">
      <c r="B100" s="68"/>
      <c r="C100" s="97" t="s">
        <v>73</v>
      </c>
      <c r="D100" s="98">
        <v>17067.740000000002</v>
      </c>
      <c r="E100" s="99"/>
      <c r="F100" s="39">
        <f t="shared" si="2"/>
        <v>17067.740000000002</v>
      </c>
      <c r="G100" s="9">
        <f t="shared" si="3"/>
        <v>5.1053230810203841E-4</v>
      </c>
    </row>
    <row r="101" spans="2:7" ht="14.25" thickTop="1" thickBot="1" x14ac:dyDescent="0.25">
      <c r="B101" s="68"/>
      <c r="C101" s="97" t="s">
        <v>81</v>
      </c>
      <c r="D101" s="98">
        <v>175.45</v>
      </c>
      <c r="E101" s="99"/>
      <c r="F101" s="39">
        <f t="shared" si="2"/>
        <v>175.45</v>
      </c>
      <c r="G101" s="9">
        <f t="shared" si="3"/>
        <v>5.2480816708306213E-6</v>
      </c>
    </row>
    <row r="102" spans="2:7" ht="14.25" thickTop="1" thickBot="1" x14ac:dyDescent="0.25">
      <c r="B102" s="68"/>
      <c r="C102" s="97" t="s">
        <v>82</v>
      </c>
      <c r="D102" s="98">
        <v>1378.62</v>
      </c>
      <c r="E102" s="99"/>
      <c r="F102" s="39">
        <f t="shared" si="2"/>
        <v>1378.62</v>
      </c>
      <c r="G102" s="9">
        <f t="shared" si="3"/>
        <v>4.123744857817333E-5</v>
      </c>
    </row>
    <row r="103" spans="2:7" ht="14.25" thickTop="1" thickBot="1" x14ac:dyDescent="0.25">
      <c r="B103" s="68"/>
      <c r="C103" s="97" t="s">
        <v>105</v>
      </c>
      <c r="D103" s="98">
        <v>916.01</v>
      </c>
      <c r="E103" s="99"/>
      <c r="F103" s="39">
        <f t="shared" si="2"/>
        <v>916.01</v>
      </c>
      <c r="G103" s="9">
        <f t="shared" si="3"/>
        <v>2.7399802173254816E-5</v>
      </c>
    </row>
    <row r="104" spans="2:7" ht="14.25" thickTop="1" thickBot="1" x14ac:dyDescent="0.25">
      <c r="B104" s="68"/>
      <c r="C104" s="97" t="s">
        <v>123</v>
      </c>
      <c r="D104" s="98">
        <v>1080</v>
      </c>
      <c r="E104" s="99"/>
      <c r="F104" s="39">
        <f t="shared" si="2"/>
        <v>1080</v>
      </c>
      <c r="G104" s="9">
        <f t="shared" si="3"/>
        <v>3.2305090934722551E-5</v>
      </c>
    </row>
    <row r="105" spans="2:7" ht="14.25" thickTop="1" thickBot="1" x14ac:dyDescent="0.25">
      <c r="B105" s="68"/>
      <c r="C105" s="97" t="s">
        <v>74</v>
      </c>
      <c r="D105" s="98">
        <v>41305.85</v>
      </c>
      <c r="E105" s="99">
        <v>6643.72</v>
      </c>
      <c r="F105" s="39">
        <f t="shared" si="2"/>
        <v>47949.57</v>
      </c>
      <c r="G105" s="9">
        <f t="shared" si="3"/>
        <v>1.4342733510470779E-3</v>
      </c>
    </row>
    <row r="106" spans="2:7" ht="14.25" thickTop="1" thickBot="1" x14ac:dyDescent="0.25">
      <c r="B106" s="68"/>
      <c r="C106" s="97" t="s">
        <v>113</v>
      </c>
      <c r="D106" s="98">
        <v>21.48</v>
      </c>
      <c r="E106" s="99"/>
      <c r="F106" s="39">
        <f t="shared" si="2"/>
        <v>21.48</v>
      </c>
      <c r="G106" s="9">
        <f t="shared" si="3"/>
        <v>6.4251236414614849E-7</v>
      </c>
    </row>
    <row r="107" spans="2:7" ht="14.25" thickTop="1" thickBot="1" x14ac:dyDescent="0.25">
      <c r="B107" s="68"/>
      <c r="C107" s="97" t="s">
        <v>75</v>
      </c>
      <c r="D107" s="98">
        <v>79123.649999999994</v>
      </c>
      <c r="E107" s="99"/>
      <c r="F107" s="39">
        <f t="shared" si="2"/>
        <v>79123.649999999994</v>
      </c>
      <c r="G107" s="9">
        <f t="shared" si="3"/>
        <v>2.3667562114232958E-3</v>
      </c>
    </row>
    <row r="108" spans="2:7" ht="14.25" thickTop="1" thickBot="1" x14ac:dyDescent="0.25">
      <c r="B108" s="68"/>
      <c r="C108" s="97" t="s">
        <v>124</v>
      </c>
      <c r="D108" s="98">
        <v>13791.54</v>
      </c>
      <c r="E108" s="99"/>
      <c r="F108" s="39">
        <f t="shared" si="2"/>
        <v>13791.54</v>
      </c>
      <c r="G108" s="9">
        <f t="shared" si="3"/>
        <v>4.1253421650913282E-4</v>
      </c>
    </row>
    <row r="109" spans="2:7" ht="14.25" thickTop="1" thickBot="1" x14ac:dyDescent="0.25">
      <c r="B109" s="68"/>
      <c r="C109" s="97" t="s">
        <v>76</v>
      </c>
      <c r="D109" s="98">
        <v>11159.78</v>
      </c>
      <c r="E109" s="99"/>
      <c r="F109" s="39">
        <f t="shared" si="2"/>
        <v>11159.78</v>
      </c>
      <c r="G109" s="9">
        <f t="shared" si="3"/>
        <v>3.3381269232546113E-4</v>
      </c>
    </row>
    <row r="110" spans="2:7" ht="14.25" thickTop="1" thickBot="1" x14ac:dyDescent="0.25">
      <c r="B110" s="68"/>
      <c r="C110" s="97" t="s">
        <v>77</v>
      </c>
      <c r="D110" s="98">
        <v>16548.16</v>
      </c>
      <c r="E110" s="99"/>
      <c r="F110" s="39">
        <f t="shared" si="2"/>
        <v>16548.16</v>
      </c>
      <c r="G110" s="9">
        <f t="shared" si="3"/>
        <v>4.949905681503132E-4</v>
      </c>
    </row>
    <row r="111" spans="2:7" ht="14.25" thickTop="1" thickBot="1" x14ac:dyDescent="0.25">
      <c r="B111" s="68"/>
      <c r="C111" s="97" t="s">
        <v>78</v>
      </c>
      <c r="D111" s="98">
        <v>162738.69</v>
      </c>
      <c r="E111" s="99"/>
      <c r="F111" s="39">
        <f t="shared" si="2"/>
        <v>162738.69</v>
      </c>
      <c r="G111" s="9">
        <f t="shared" si="3"/>
        <v>4.8678594250440958E-3</v>
      </c>
    </row>
    <row r="112" spans="2:7" ht="14.25" thickTop="1" thickBot="1" x14ac:dyDescent="0.25">
      <c r="B112" s="68"/>
      <c r="C112" s="97" t="s">
        <v>79</v>
      </c>
      <c r="D112" s="98">
        <v>2500</v>
      </c>
      <c r="E112" s="99"/>
      <c r="F112" s="39">
        <f t="shared" si="2"/>
        <v>2500</v>
      </c>
      <c r="G112" s="9">
        <f t="shared" si="3"/>
        <v>7.4780303089635528E-5</v>
      </c>
    </row>
    <row r="113" spans="2:7" ht="14.25" thickTop="1" thickBot="1" x14ac:dyDescent="0.25">
      <c r="B113" s="68"/>
      <c r="C113" s="97" t="s">
        <v>80</v>
      </c>
      <c r="D113" s="98">
        <v>4274.4399999999996</v>
      </c>
      <c r="E113" s="99"/>
      <c r="F113" s="39">
        <f t="shared" si="2"/>
        <v>4274.4399999999996</v>
      </c>
      <c r="G113" s="9">
        <f t="shared" si="3"/>
        <v>1.2785756749538466E-4</v>
      </c>
    </row>
    <row r="114" spans="2:7" ht="14.25" thickTop="1" thickBot="1" x14ac:dyDescent="0.25">
      <c r="B114" s="68"/>
      <c r="C114" s="97" t="s">
        <v>66</v>
      </c>
      <c r="D114" s="98">
        <v>55505.83</v>
      </c>
      <c r="E114" s="99">
        <v>130218.38</v>
      </c>
      <c r="F114" s="39">
        <f t="shared" si="2"/>
        <v>185724.21000000002</v>
      </c>
      <c r="G114" s="9">
        <f t="shared" si="3"/>
        <v>5.5554050859532474E-3</v>
      </c>
    </row>
    <row r="115" spans="2:7" ht="14.25" thickTop="1" thickBot="1" x14ac:dyDescent="0.25">
      <c r="B115" s="68"/>
      <c r="C115" s="97" t="s">
        <v>73</v>
      </c>
      <c r="D115" s="98">
        <v>4039</v>
      </c>
      <c r="E115" s="99"/>
      <c r="F115" s="39">
        <f t="shared" si="2"/>
        <v>4039</v>
      </c>
      <c r="G115" s="9">
        <f t="shared" si="3"/>
        <v>1.2081505767161517E-4</v>
      </c>
    </row>
    <row r="116" spans="2:7" ht="14.25" thickTop="1" thickBot="1" x14ac:dyDescent="0.25">
      <c r="B116" s="68"/>
      <c r="C116" s="97" t="s">
        <v>81</v>
      </c>
      <c r="D116" s="98">
        <v>7623.99</v>
      </c>
      <c r="E116" s="99">
        <v>1799.07</v>
      </c>
      <c r="F116" s="39">
        <f t="shared" si="2"/>
        <v>9423.06</v>
      </c>
      <c r="G116" s="9">
        <f t="shared" si="3"/>
        <v>2.8186371313272836E-4</v>
      </c>
    </row>
    <row r="117" spans="2:7" ht="14.25" thickTop="1" thickBot="1" x14ac:dyDescent="0.25">
      <c r="B117" s="68"/>
      <c r="C117" s="97" t="s">
        <v>82</v>
      </c>
      <c r="D117" s="98">
        <v>2428.69</v>
      </c>
      <c r="E117" s="99"/>
      <c r="F117" s="39">
        <f t="shared" si="2"/>
        <v>2428.69</v>
      </c>
      <c r="G117" s="9">
        <f t="shared" si="3"/>
        <v>7.264726972430677E-5</v>
      </c>
    </row>
    <row r="118" spans="2:7" ht="14.25" thickTop="1" thickBot="1" x14ac:dyDescent="0.25">
      <c r="B118" s="68"/>
      <c r="C118" s="97" t="s">
        <v>105</v>
      </c>
      <c r="D118" s="98">
        <v>154.66</v>
      </c>
      <c r="E118" s="99"/>
      <c r="F118" s="39">
        <f t="shared" si="2"/>
        <v>154.66</v>
      </c>
      <c r="G118" s="9">
        <f t="shared" si="3"/>
        <v>4.6262086703372125E-6</v>
      </c>
    </row>
    <row r="119" spans="2:7" ht="14.25" thickTop="1" thickBot="1" x14ac:dyDescent="0.25">
      <c r="B119" s="68"/>
      <c r="C119" s="97" t="s">
        <v>123</v>
      </c>
      <c r="D119" s="98">
        <v>376.8</v>
      </c>
      <c r="E119" s="99"/>
      <c r="F119" s="39">
        <f t="shared" si="2"/>
        <v>376.8</v>
      </c>
      <c r="G119" s="9">
        <f t="shared" si="3"/>
        <v>1.1270887281669867E-5</v>
      </c>
    </row>
    <row r="120" spans="2:7" ht="14.25" thickTop="1" thickBot="1" x14ac:dyDescent="0.25">
      <c r="B120" s="68"/>
      <c r="C120" s="97" t="s">
        <v>113</v>
      </c>
      <c r="D120" s="98">
        <v>1262.0999999999999</v>
      </c>
      <c r="E120" s="99"/>
      <c r="F120" s="39">
        <f t="shared" si="2"/>
        <v>1262.0999999999999</v>
      </c>
      <c r="G120" s="9">
        <f t="shared" si="3"/>
        <v>3.7752088211771601E-5</v>
      </c>
    </row>
    <row r="121" spans="2:7" ht="14.25" thickTop="1" thickBot="1" x14ac:dyDescent="0.25">
      <c r="B121" s="68" t="s">
        <v>83</v>
      </c>
      <c r="C121" s="97" t="s">
        <v>84</v>
      </c>
      <c r="D121" s="98">
        <v>3579.09</v>
      </c>
      <c r="E121" s="99"/>
      <c r="F121" s="39">
        <f t="shared" si="2"/>
        <v>3579.09</v>
      </c>
      <c r="G121" s="9">
        <f t="shared" si="3"/>
        <v>1.0705817399403346E-4</v>
      </c>
    </row>
    <row r="122" spans="2:7" ht="14.25" thickTop="1" thickBot="1" x14ac:dyDescent="0.25">
      <c r="B122" s="68"/>
      <c r="C122" s="97" t="s">
        <v>85</v>
      </c>
      <c r="D122" s="98">
        <v>98068.1</v>
      </c>
      <c r="E122" s="99"/>
      <c r="F122" s="39">
        <f t="shared" si="2"/>
        <v>98068.1</v>
      </c>
      <c r="G122" s="9">
        <f t="shared" si="3"/>
        <v>2.9334248965698743E-3</v>
      </c>
    </row>
    <row r="123" spans="2:7" ht="14.25" thickTop="1" thickBot="1" x14ac:dyDescent="0.25">
      <c r="B123" s="68" t="s">
        <v>86</v>
      </c>
      <c r="C123" s="97" t="s">
        <v>34</v>
      </c>
      <c r="D123" s="98">
        <v>2863782.24</v>
      </c>
      <c r="E123" s="99"/>
      <c r="F123" s="7">
        <f t="shared" si="2"/>
        <v>2863782.24</v>
      </c>
      <c r="G123" s="9">
        <f t="shared" si="3"/>
        <v>8.5661801555966144E-2</v>
      </c>
    </row>
    <row r="124" spans="2:7" ht="14.25" thickTop="1" thickBot="1" x14ac:dyDescent="0.25">
      <c r="B124" s="68"/>
      <c r="C124" s="97" t="s">
        <v>116</v>
      </c>
      <c r="D124" s="98">
        <v>4000</v>
      </c>
      <c r="E124" s="99"/>
      <c r="F124" s="39">
        <f t="shared" si="2"/>
        <v>4000</v>
      </c>
      <c r="G124" s="9">
        <f t="shared" si="3"/>
        <v>1.1964848494341685E-4</v>
      </c>
    </row>
    <row r="125" spans="2:7" ht="14.25" thickTop="1" thickBot="1" x14ac:dyDescent="0.25">
      <c r="B125" s="68"/>
      <c r="C125" s="97" t="s">
        <v>114</v>
      </c>
      <c r="D125" s="98">
        <v>259511.86</v>
      </c>
      <c r="E125" s="99">
        <v>174497.71</v>
      </c>
      <c r="F125" s="39">
        <f t="shared" si="2"/>
        <v>434009.56999999995</v>
      </c>
      <c r="G125" s="9">
        <f t="shared" si="3"/>
        <v>1.2982146875360954E-2</v>
      </c>
    </row>
    <row r="126" spans="2:7" ht="14.25" thickTop="1" thickBot="1" x14ac:dyDescent="0.25">
      <c r="B126" s="68"/>
      <c r="C126" s="97" t="s">
        <v>125</v>
      </c>
      <c r="D126" s="98"/>
      <c r="E126" s="99">
        <v>565</v>
      </c>
      <c r="F126" s="39">
        <f t="shared" si="2"/>
        <v>565</v>
      </c>
      <c r="G126" s="9">
        <f t="shared" si="3"/>
        <v>1.690034849825763E-5</v>
      </c>
    </row>
    <row r="127" spans="2:7" ht="14.25" thickTop="1" thickBot="1" x14ac:dyDescent="0.25">
      <c r="B127" s="68"/>
      <c r="C127" s="97" t="s">
        <v>89</v>
      </c>
      <c r="D127" s="98">
        <v>6568.23</v>
      </c>
      <c r="E127" s="99">
        <v>439.66</v>
      </c>
      <c r="F127" s="39">
        <f t="shared" si="2"/>
        <v>7007.8899999999994</v>
      </c>
      <c r="G127" s="9">
        <f t="shared" si="3"/>
        <v>2.0962085528753035E-4</v>
      </c>
    </row>
    <row r="128" spans="2:7" ht="14.25" thickTop="1" thickBot="1" x14ac:dyDescent="0.25">
      <c r="B128" s="68"/>
      <c r="C128" s="97" t="s">
        <v>131</v>
      </c>
      <c r="D128" s="98"/>
      <c r="E128" s="99">
        <v>10128.06</v>
      </c>
      <c r="F128" s="39">
        <f t="shared" si="2"/>
        <v>10128.06</v>
      </c>
      <c r="G128" s="9">
        <f t="shared" si="3"/>
        <v>3.029517586040056E-4</v>
      </c>
    </row>
    <row r="129" spans="2:7" ht="14.25" thickTop="1" thickBot="1" x14ac:dyDescent="0.25">
      <c r="B129" s="68"/>
      <c r="C129" s="97" t="s">
        <v>107</v>
      </c>
      <c r="D129" s="98">
        <v>30100</v>
      </c>
      <c r="E129" s="99">
        <v>60</v>
      </c>
      <c r="F129" s="39">
        <f t="shared" si="2"/>
        <v>30160</v>
      </c>
      <c r="G129" s="9">
        <f t="shared" si="3"/>
        <v>9.0214957647336306E-4</v>
      </c>
    </row>
    <row r="130" spans="2:7" ht="14.25" thickTop="1" thickBot="1" x14ac:dyDescent="0.25">
      <c r="B130" s="68"/>
      <c r="C130" s="97" t="s">
        <v>37</v>
      </c>
      <c r="D130" s="98">
        <v>46360</v>
      </c>
      <c r="E130" s="99">
        <v>61920</v>
      </c>
      <c r="F130" s="39">
        <f t="shared" si="2"/>
        <v>108280</v>
      </c>
      <c r="G130" s="9">
        <f t="shared" si="3"/>
        <v>3.2388844874182941E-3</v>
      </c>
    </row>
    <row r="131" spans="2:7" ht="14.25" thickTop="1" thickBot="1" x14ac:dyDescent="0.25">
      <c r="B131" s="68"/>
      <c r="C131" s="97" t="s">
        <v>92</v>
      </c>
      <c r="D131" s="98"/>
      <c r="E131" s="99">
        <v>24291.25</v>
      </c>
      <c r="F131" s="39">
        <f t="shared" si="2"/>
        <v>24291.25</v>
      </c>
      <c r="G131" s="9">
        <f t="shared" si="3"/>
        <v>7.2660281497044358E-4</v>
      </c>
    </row>
    <row r="132" spans="2:7" ht="14.25" thickTop="1" thickBot="1" x14ac:dyDescent="0.25">
      <c r="B132" s="68"/>
      <c r="C132" s="97" t="s">
        <v>118</v>
      </c>
      <c r="D132" s="98"/>
      <c r="E132" s="99">
        <v>6400</v>
      </c>
      <c r="F132" s="39">
        <f t="shared" si="2"/>
        <v>6400</v>
      </c>
      <c r="G132" s="9">
        <f t="shared" si="3"/>
        <v>1.9143757590946696E-4</v>
      </c>
    </row>
    <row r="133" spans="2:7" ht="14.25" thickTop="1" thickBot="1" x14ac:dyDescent="0.25">
      <c r="B133" s="68"/>
      <c r="C133" s="97" t="s">
        <v>133</v>
      </c>
      <c r="D133" s="98"/>
      <c r="E133" s="99">
        <v>5914.28</v>
      </c>
      <c r="F133" s="39">
        <f t="shared" ref="F133:F158" si="4">SUM(D133,E133)</f>
        <v>5914.28</v>
      </c>
      <c r="G133" s="9">
        <f t="shared" ref="G133:G158" si="5">F133/$F$159</f>
        <v>1.7690866038278785E-4</v>
      </c>
    </row>
    <row r="134" spans="2:7" ht="14.25" thickTop="1" thickBot="1" x14ac:dyDescent="0.25">
      <c r="B134" s="68"/>
      <c r="C134" s="97" t="s">
        <v>93</v>
      </c>
      <c r="D134" s="98">
        <v>4140</v>
      </c>
      <c r="E134" s="99">
        <v>169826.99</v>
      </c>
      <c r="F134" s="39">
        <f t="shared" si="4"/>
        <v>173966.99</v>
      </c>
      <c r="G134" s="9">
        <f t="shared" si="5"/>
        <v>5.2037216959166365E-3</v>
      </c>
    </row>
    <row r="135" spans="2:7" ht="14.25" thickTop="1" thickBot="1" x14ac:dyDescent="0.25">
      <c r="B135" s="68"/>
      <c r="C135" s="97" t="s">
        <v>38</v>
      </c>
      <c r="D135" s="98">
        <v>23941.95</v>
      </c>
      <c r="E135" s="99">
        <v>3569.56</v>
      </c>
      <c r="F135" s="39">
        <f t="shared" si="4"/>
        <v>27511.510000000002</v>
      </c>
      <c r="G135" s="9">
        <f t="shared" si="5"/>
        <v>8.2292762250141553E-4</v>
      </c>
    </row>
    <row r="136" spans="2:7" ht="14.25" thickTop="1" thickBot="1" x14ac:dyDescent="0.25">
      <c r="B136" s="68"/>
      <c r="C136" s="97" t="s">
        <v>39</v>
      </c>
      <c r="D136" s="98"/>
      <c r="E136" s="99">
        <v>20986.400000000001</v>
      </c>
      <c r="F136" s="39">
        <f t="shared" si="4"/>
        <v>20986.400000000001</v>
      </c>
      <c r="G136" s="9">
        <f t="shared" si="5"/>
        <v>6.2774774110413087E-4</v>
      </c>
    </row>
    <row r="137" spans="2:7" ht="14.25" thickTop="1" thickBot="1" x14ac:dyDescent="0.25">
      <c r="B137" s="68"/>
      <c r="C137" s="97" t="s">
        <v>87</v>
      </c>
      <c r="D137" s="98"/>
      <c r="E137" s="99">
        <v>119404.35</v>
      </c>
      <c r="F137" s="39">
        <f t="shared" si="4"/>
        <v>119404.35</v>
      </c>
      <c r="G137" s="9">
        <f t="shared" si="5"/>
        <v>3.5716373932883688E-3</v>
      </c>
    </row>
    <row r="138" spans="2:7" ht="14.25" thickTop="1" thickBot="1" x14ac:dyDescent="0.25">
      <c r="B138" s="68"/>
      <c r="C138" s="97" t="s">
        <v>96</v>
      </c>
      <c r="D138" s="98"/>
      <c r="E138" s="99">
        <v>235.2</v>
      </c>
      <c r="F138" s="39">
        <f t="shared" si="4"/>
        <v>235.2</v>
      </c>
      <c r="G138" s="9">
        <f t="shared" si="5"/>
        <v>7.0353309146729104E-6</v>
      </c>
    </row>
    <row r="139" spans="2:7" ht="14.25" thickTop="1" thickBot="1" x14ac:dyDescent="0.25">
      <c r="B139" s="68"/>
      <c r="C139" s="97" t="s">
        <v>97</v>
      </c>
      <c r="D139" s="98"/>
      <c r="E139" s="99">
        <v>2260</v>
      </c>
      <c r="F139" s="39">
        <f t="shared" si="4"/>
        <v>2260</v>
      </c>
      <c r="G139" s="9">
        <f t="shared" si="5"/>
        <v>6.7601393993030521E-5</v>
      </c>
    </row>
    <row r="140" spans="2:7" ht="14.25" thickTop="1" thickBot="1" x14ac:dyDescent="0.25">
      <c r="B140" s="68"/>
      <c r="C140" s="97" t="s">
        <v>99</v>
      </c>
      <c r="D140" s="98"/>
      <c r="E140" s="99">
        <v>2670.04</v>
      </c>
      <c r="F140" s="39">
        <f t="shared" si="4"/>
        <v>2670.04</v>
      </c>
      <c r="G140" s="9">
        <f t="shared" si="5"/>
        <v>7.9866560184580171E-5</v>
      </c>
    </row>
    <row r="141" spans="2:7" ht="14.25" thickTop="1" thickBot="1" x14ac:dyDescent="0.25">
      <c r="B141" s="68"/>
      <c r="C141" s="97" t="s">
        <v>100</v>
      </c>
      <c r="D141" s="98">
        <v>90</v>
      </c>
      <c r="E141" s="99">
        <v>450</v>
      </c>
      <c r="F141" s="39">
        <f t="shared" si="4"/>
        <v>540</v>
      </c>
      <c r="G141" s="9">
        <f t="shared" si="5"/>
        <v>1.6152545467361275E-5</v>
      </c>
    </row>
    <row r="142" spans="2:7" ht="14.25" thickTop="1" thickBot="1" x14ac:dyDescent="0.25">
      <c r="B142" s="68"/>
      <c r="C142" s="97" t="s">
        <v>134</v>
      </c>
      <c r="D142" s="98"/>
      <c r="E142" s="99">
        <v>1636.7</v>
      </c>
      <c r="F142" s="39">
        <f t="shared" si="4"/>
        <v>1636.7</v>
      </c>
      <c r="G142" s="9">
        <f t="shared" si="5"/>
        <v>4.8957168826722587E-5</v>
      </c>
    </row>
    <row r="143" spans="2:7" ht="14.25" thickTop="1" thickBot="1" x14ac:dyDescent="0.25">
      <c r="B143" s="68"/>
      <c r="C143" s="97" t="s">
        <v>101</v>
      </c>
      <c r="D143" s="98">
        <v>485616.74</v>
      </c>
      <c r="E143" s="99">
        <v>252872.4</v>
      </c>
      <c r="F143" s="39">
        <f t="shared" si="4"/>
        <v>738489.14</v>
      </c>
      <c r="G143" s="9">
        <f t="shared" si="5"/>
        <v>2.2089776687041714E-2</v>
      </c>
    </row>
    <row r="144" spans="2:7" ht="14.25" thickTop="1" thickBot="1" x14ac:dyDescent="0.25">
      <c r="B144" s="68"/>
      <c r="C144" s="97" t="s">
        <v>64</v>
      </c>
      <c r="D144" s="98">
        <v>331788.95</v>
      </c>
      <c r="E144" s="99">
        <v>363306.12</v>
      </c>
      <c r="F144" s="39">
        <f t="shared" si="4"/>
        <v>695095.07000000007</v>
      </c>
      <c r="G144" s="9">
        <f t="shared" si="5"/>
        <v>2.0791768004284571E-2</v>
      </c>
    </row>
    <row r="145" spans="2:7" ht="14.25" thickTop="1" thickBot="1" x14ac:dyDescent="0.25">
      <c r="B145" s="68"/>
      <c r="C145" s="97" t="s">
        <v>46</v>
      </c>
      <c r="D145" s="98">
        <v>588407.49</v>
      </c>
      <c r="E145" s="99">
        <v>193579.46</v>
      </c>
      <c r="F145" s="39">
        <f t="shared" si="4"/>
        <v>781986.95</v>
      </c>
      <c r="G145" s="9">
        <f t="shared" si="5"/>
        <v>2.3390888453255865E-2</v>
      </c>
    </row>
    <row r="146" spans="2:7" ht="14.25" thickTop="1" thickBot="1" x14ac:dyDescent="0.25">
      <c r="B146" s="68"/>
      <c r="C146" s="97" t="s">
        <v>120</v>
      </c>
      <c r="D146" s="98">
        <v>194663.38</v>
      </c>
      <c r="E146" s="99">
        <v>25984.48</v>
      </c>
      <c r="F146" s="39">
        <f t="shared" si="4"/>
        <v>220647.86000000002</v>
      </c>
      <c r="G146" s="9">
        <f t="shared" si="5"/>
        <v>6.6000455387517877E-3</v>
      </c>
    </row>
    <row r="147" spans="2:7" ht="14.25" thickTop="1" thickBot="1" x14ac:dyDescent="0.25">
      <c r="B147" s="68"/>
      <c r="C147" s="97" t="s">
        <v>102</v>
      </c>
      <c r="D147" s="98">
        <v>174969.49</v>
      </c>
      <c r="E147" s="99">
        <v>964178.6</v>
      </c>
      <c r="F147" s="39">
        <f t="shared" si="4"/>
        <v>1139148.0899999999</v>
      </c>
      <c r="G147" s="9">
        <f t="shared" si="5"/>
        <v>3.4074335773671763E-2</v>
      </c>
    </row>
    <row r="148" spans="2:7" ht="14.25" thickTop="1" thickBot="1" x14ac:dyDescent="0.25">
      <c r="B148" s="68"/>
      <c r="C148" s="97" t="s">
        <v>52</v>
      </c>
      <c r="D148" s="98"/>
      <c r="E148" s="99">
        <v>20246.02</v>
      </c>
      <c r="F148" s="39">
        <f t="shared" si="4"/>
        <v>20246.02</v>
      </c>
      <c r="G148" s="9">
        <f t="shared" si="5"/>
        <v>6.0560140478352906E-4</v>
      </c>
    </row>
    <row r="149" spans="2:7" ht="14.25" thickTop="1" thickBot="1" x14ac:dyDescent="0.25">
      <c r="B149" s="68"/>
      <c r="C149" s="97" t="s">
        <v>137</v>
      </c>
      <c r="D149" s="98"/>
      <c r="E149" s="99">
        <v>46404.9</v>
      </c>
      <c r="F149" s="39">
        <f t="shared" si="4"/>
        <v>46404.9</v>
      </c>
      <c r="G149" s="9">
        <f t="shared" si="5"/>
        <v>1.3880689947376912E-3</v>
      </c>
    </row>
    <row r="150" spans="2:7" ht="14.25" thickTop="1" thickBot="1" x14ac:dyDescent="0.25">
      <c r="B150" s="68"/>
      <c r="C150" s="97" t="s">
        <v>54</v>
      </c>
      <c r="D150" s="98">
        <v>189857.7</v>
      </c>
      <c r="E150" s="99">
        <v>178915.32</v>
      </c>
      <c r="F150" s="39">
        <f t="shared" si="4"/>
        <v>368773.02</v>
      </c>
      <c r="G150" s="9">
        <f t="shared" si="5"/>
        <v>1.103078328275209E-2</v>
      </c>
    </row>
    <row r="151" spans="2:7" ht="14.25" thickTop="1" thickBot="1" x14ac:dyDescent="0.25">
      <c r="B151" s="68"/>
      <c r="C151" s="97" t="s">
        <v>55</v>
      </c>
      <c r="D151" s="98">
        <v>34613.03</v>
      </c>
      <c r="E151" s="99">
        <v>34911</v>
      </c>
      <c r="F151" s="39">
        <f t="shared" si="4"/>
        <v>69524.03</v>
      </c>
      <c r="G151" s="9">
        <f t="shared" si="5"/>
        <v>2.0796112141651651E-3</v>
      </c>
    </row>
    <row r="152" spans="2:7" ht="14.25" thickTop="1" thickBot="1" x14ac:dyDescent="0.25">
      <c r="B152" s="68"/>
      <c r="C152" s="97" t="s">
        <v>115</v>
      </c>
      <c r="D152" s="98">
        <v>16846.68</v>
      </c>
      <c r="E152" s="99">
        <v>5966.16</v>
      </c>
      <c r="F152" s="39">
        <f t="shared" si="4"/>
        <v>22812.84</v>
      </c>
      <c r="G152" s="9">
        <f t="shared" si="5"/>
        <v>6.8238043581414444E-4</v>
      </c>
    </row>
    <row r="153" spans="2:7" ht="14.25" thickTop="1" thickBot="1" x14ac:dyDescent="0.25">
      <c r="B153" s="68"/>
      <c r="C153" s="97" t="s">
        <v>61</v>
      </c>
      <c r="D153" s="98"/>
      <c r="E153" s="99">
        <v>566712</v>
      </c>
      <c r="F153" s="39">
        <f t="shared" si="4"/>
        <v>566712</v>
      </c>
      <c r="G153" s="9">
        <f t="shared" si="5"/>
        <v>1.6951558049813412E-2</v>
      </c>
    </row>
    <row r="154" spans="2:7" ht="14.25" thickTop="1" thickBot="1" x14ac:dyDescent="0.25">
      <c r="B154" s="68"/>
      <c r="C154" s="97" t="s">
        <v>63</v>
      </c>
      <c r="D154" s="98"/>
      <c r="E154" s="99">
        <v>27870.48</v>
      </c>
      <c r="F154" s="39">
        <f t="shared" si="4"/>
        <v>27870.48</v>
      </c>
      <c r="G154" s="9">
        <f t="shared" si="5"/>
        <v>8.3366517666145004E-4</v>
      </c>
    </row>
    <row r="155" spans="2:7" ht="14.25" thickTop="1" thickBot="1" x14ac:dyDescent="0.25">
      <c r="B155" s="68"/>
      <c r="C155" s="97" t="s">
        <v>65</v>
      </c>
      <c r="D155" s="98">
        <v>46016.79</v>
      </c>
      <c r="E155" s="99">
        <v>195571.02</v>
      </c>
      <c r="F155" s="39">
        <f t="shared" si="4"/>
        <v>241587.81</v>
      </c>
      <c r="G155" s="9">
        <f t="shared" si="5"/>
        <v>7.2264038618245121E-3</v>
      </c>
    </row>
    <row r="156" spans="2:7" ht="14.25" thickTop="1" thickBot="1" x14ac:dyDescent="0.25">
      <c r="B156" s="68"/>
      <c r="C156" s="97" t="s">
        <v>111</v>
      </c>
      <c r="D156" s="98">
        <v>3840</v>
      </c>
      <c r="E156" s="99">
        <v>59344</v>
      </c>
      <c r="F156" s="39">
        <f t="shared" si="4"/>
        <v>63184</v>
      </c>
      <c r="G156" s="9">
        <f t="shared" si="5"/>
        <v>1.8899674681662124E-3</v>
      </c>
    </row>
    <row r="157" spans="2:7" ht="14.25" thickTop="1" thickBot="1" x14ac:dyDescent="0.25">
      <c r="B157" s="68"/>
      <c r="C157" s="97" t="s">
        <v>124</v>
      </c>
      <c r="D157" s="98">
        <v>1404.58</v>
      </c>
      <c r="E157" s="99"/>
      <c r="F157" s="39">
        <f t="shared" si="4"/>
        <v>1404.58</v>
      </c>
      <c r="G157" s="9">
        <f t="shared" si="5"/>
        <v>4.2013967245456105E-5</v>
      </c>
    </row>
    <row r="158" spans="2:7" ht="22.5" thickTop="1" thickBot="1" x14ac:dyDescent="0.25">
      <c r="B158" s="97" t="s">
        <v>88</v>
      </c>
      <c r="C158" s="97" t="s">
        <v>34</v>
      </c>
      <c r="D158" s="98">
        <v>198898</v>
      </c>
      <c r="E158" s="99"/>
      <c r="F158" s="39">
        <f t="shared" si="4"/>
        <v>198898</v>
      </c>
      <c r="G158" s="9">
        <f t="shared" si="5"/>
        <v>5.9494610895689309E-3</v>
      </c>
    </row>
    <row r="159" spans="2:7" ht="13.5" thickTop="1" x14ac:dyDescent="0.2">
      <c r="B159" s="40"/>
      <c r="C159" s="10"/>
      <c r="D159" s="35">
        <f>SUM(D4:D158)</f>
        <v>22735433.319999993</v>
      </c>
      <c r="E159" s="35">
        <f t="shared" ref="E159:G159" si="6">SUM(E4:E158)</f>
        <v>10695829.950000001</v>
      </c>
      <c r="F159" s="35">
        <f t="shared" si="6"/>
        <v>33431263.270000003</v>
      </c>
      <c r="G159" s="37">
        <f t="shared" si="6"/>
        <v>0.99999999999999922</v>
      </c>
    </row>
  </sheetData>
  <mergeCells count="5">
    <mergeCell ref="B121:B122"/>
    <mergeCell ref="B123:B157"/>
    <mergeCell ref="B6:B120"/>
    <mergeCell ref="B1:G1"/>
    <mergeCell ref="B3"/>
  </mergeCells>
  <conditionalFormatting sqref="G4:G158">
    <cfRule type="cellIs" dxfId="2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3"/>
  <sheetViews>
    <sheetView showGridLines="0" zoomScale="80" zoomScaleNormal="80" workbookViewId="0">
      <pane ySplit="1" topLeftCell="A2" activePane="bottomLeft" state="frozen"/>
      <selection activeCell="L12" sqref="L12"/>
      <selection pane="bottomLeft" activeCell="B1" sqref="B1:H1"/>
    </sheetView>
  </sheetViews>
  <sheetFormatPr defaultRowHeight="12.75" x14ac:dyDescent="0.2"/>
  <cols>
    <col min="2" max="2" width="54.28515625" style="29" customWidth="1"/>
    <col min="3" max="3" width="34.28515625" style="29" customWidth="1"/>
    <col min="4" max="4" width="65.5703125" style="5" customWidth="1"/>
    <col min="5" max="5" width="23.28515625" hidden="1" customWidth="1"/>
    <col min="6" max="6" width="16.42578125" hidden="1" customWidth="1"/>
    <col min="7" max="7" width="16.28515625" bestFit="1" customWidth="1"/>
    <col min="8" max="8" width="11.7109375" customWidth="1"/>
  </cols>
  <sheetData>
    <row r="1" spans="2:8" ht="58.5" customHeight="1" x14ac:dyDescent="0.2">
      <c r="B1" s="49" t="s">
        <v>27</v>
      </c>
      <c r="C1" s="49"/>
      <c r="D1" s="49"/>
      <c r="E1" s="49"/>
      <c r="F1" s="49"/>
      <c r="G1" s="49"/>
      <c r="H1" s="49"/>
    </row>
    <row r="3" spans="2:8" ht="14.25" customHeight="1" thickBot="1" x14ac:dyDescent="0.25">
      <c r="B3" s="28" t="s">
        <v>5</v>
      </c>
      <c r="C3" s="34" t="s">
        <v>4</v>
      </c>
      <c r="D3" s="11" t="s">
        <v>2</v>
      </c>
      <c r="E3" s="22" t="s">
        <v>12</v>
      </c>
      <c r="F3" s="12" t="s">
        <v>1</v>
      </c>
      <c r="G3" s="12" t="s">
        <v>3</v>
      </c>
      <c r="H3" s="12" t="s">
        <v>6</v>
      </c>
    </row>
    <row r="4" spans="2:8" ht="14.25" customHeight="1" thickTop="1" thickBot="1" x14ac:dyDescent="0.25">
      <c r="B4" s="68" t="s">
        <v>143</v>
      </c>
      <c r="C4" s="72" t="s">
        <v>144</v>
      </c>
      <c r="D4" s="100" t="s">
        <v>145</v>
      </c>
      <c r="E4" s="101">
        <v>2769591.17</v>
      </c>
      <c r="F4" s="3"/>
      <c r="G4" s="26">
        <f>SUM(E4,F4)</f>
        <v>2769591.17</v>
      </c>
      <c r="H4" s="9">
        <f>G4/$G$64</f>
        <v>9.560140435711597E-3</v>
      </c>
    </row>
    <row r="5" spans="2:8" ht="14.25" thickTop="1" thickBot="1" x14ac:dyDescent="0.25">
      <c r="B5" s="68"/>
      <c r="C5" s="103"/>
      <c r="D5" s="100" t="s">
        <v>146</v>
      </c>
      <c r="E5" s="101">
        <v>488348.14</v>
      </c>
      <c r="F5" s="3"/>
      <c r="G5" s="26">
        <f t="shared" ref="G5:G54" si="0">SUM(E5,F5)</f>
        <v>488348.14</v>
      </c>
      <c r="H5" s="9">
        <f t="shared" ref="H5:H63" si="1">G5/$G$64</f>
        <v>1.6856916827614483E-3</v>
      </c>
    </row>
    <row r="6" spans="2:8" ht="14.25" thickTop="1" thickBot="1" x14ac:dyDescent="0.25">
      <c r="B6" s="68" t="s">
        <v>147</v>
      </c>
      <c r="C6" s="72" t="s">
        <v>144</v>
      </c>
      <c r="D6" s="100" t="s">
        <v>148</v>
      </c>
      <c r="E6" s="101">
        <v>13773876.6</v>
      </c>
      <c r="F6" s="3"/>
      <c r="G6" s="26">
        <f t="shared" si="0"/>
        <v>13773876.6</v>
      </c>
      <c r="H6" s="9">
        <f t="shared" si="1"/>
        <v>4.7544993667842241E-2</v>
      </c>
    </row>
    <row r="7" spans="2:8" ht="14.25" thickTop="1" thickBot="1" x14ac:dyDescent="0.25">
      <c r="B7" s="68"/>
      <c r="C7" s="102"/>
      <c r="D7" s="100" t="s">
        <v>149</v>
      </c>
      <c r="E7" s="101">
        <v>1244633.6100000001</v>
      </c>
      <c r="F7" s="3"/>
      <c r="G7" s="26">
        <f t="shared" si="0"/>
        <v>1244633.6100000001</v>
      </c>
      <c r="H7" s="9">
        <f t="shared" si="1"/>
        <v>4.2962557909248028E-3</v>
      </c>
    </row>
    <row r="8" spans="2:8" ht="14.25" thickTop="1" thickBot="1" x14ac:dyDescent="0.25">
      <c r="B8" s="68"/>
      <c r="C8" s="102"/>
      <c r="D8" s="100" t="s">
        <v>150</v>
      </c>
      <c r="E8" s="101">
        <v>790284.33</v>
      </c>
      <c r="F8" s="3"/>
      <c r="G8" s="26">
        <f t="shared" si="0"/>
        <v>790284.33</v>
      </c>
      <c r="H8" s="9">
        <f t="shared" si="1"/>
        <v>2.7279221788327149E-3</v>
      </c>
    </row>
    <row r="9" spans="2:8" ht="14.25" thickTop="1" thickBot="1" x14ac:dyDescent="0.25">
      <c r="B9" s="68"/>
      <c r="C9" s="102"/>
      <c r="D9" s="100" t="s">
        <v>151</v>
      </c>
      <c r="E9" s="101">
        <v>129580.16</v>
      </c>
      <c r="F9" s="3"/>
      <c r="G9" s="26">
        <f t="shared" si="0"/>
        <v>129580.16</v>
      </c>
      <c r="H9" s="9">
        <f t="shared" si="1"/>
        <v>4.4728786714104759E-4</v>
      </c>
    </row>
    <row r="10" spans="2:8" ht="14.25" thickTop="1" thickBot="1" x14ac:dyDescent="0.25">
      <c r="B10" s="68"/>
      <c r="C10" s="102"/>
      <c r="D10" s="100" t="s">
        <v>152</v>
      </c>
      <c r="E10" s="101">
        <v>16563.38</v>
      </c>
      <c r="F10" s="3"/>
      <c r="G10" s="26">
        <f t="shared" si="0"/>
        <v>16563.38</v>
      </c>
      <c r="H10" s="9">
        <f t="shared" si="1"/>
        <v>5.717386761095746E-5</v>
      </c>
    </row>
    <row r="11" spans="2:8" ht="14.25" thickTop="1" thickBot="1" x14ac:dyDescent="0.25">
      <c r="B11" s="68"/>
      <c r="C11" s="102"/>
      <c r="D11" s="100" t="s">
        <v>153</v>
      </c>
      <c r="E11" s="101">
        <v>2346387.67</v>
      </c>
      <c r="F11" s="3"/>
      <c r="G11" s="26">
        <f t="shared" si="0"/>
        <v>2346387.67</v>
      </c>
      <c r="H11" s="9">
        <f t="shared" si="1"/>
        <v>8.0993165651312062E-3</v>
      </c>
    </row>
    <row r="12" spans="2:8" ht="14.25" thickTop="1" thickBot="1" x14ac:dyDescent="0.25">
      <c r="B12" s="68"/>
      <c r="C12" s="102"/>
      <c r="D12" s="100" t="s">
        <v>154</v>
      </c>
      <c r="E12" s="101">
        <v>194692.47</v>
      </c>
      <c r="F12" s="3"/>
      <c r="G12" s="26">
        <f t="shared" si="0"/>
        <v>194692.47</v>
      </c>
      <c r="H12" s="9">
        <f t="shared" si="1"/>
        <v>6.7204408186193314E-4</v>
      </c>
    </row>
    <row r="13" spans="2:8" ht="14.25" thickTop="1" thickBot="1" x14ac:dyDescent="0.25">
      <c r="B13" s="68"/>
      <c r="C13" s="102"/>
      <c r="D13" s="100" t="s">
        <v>155</v>
      </c>
      <c r="E13" s="101">
        <v>0</v>
      </c>
      <c r="F13" s="3"/>
      <c r="G13" s="26">
        <f t="shared" si="0"/>
        <v>0</v>
      </c>
      <c r="H13" s="9">
        <f t="shared" si="1"/>
        <v>0</v>
      </c>
    </row>
    <row r="14" spans="2:8" ht="14.25" thickTop="1" thickBot="1" x14ac:dyDescent="0.25">
      <c r="B14" s="68"/>
      <c r="C14" s="102"/>
      <c r="D14" s="100" t="s">
        <v>156</v>
      </c>
      <c r="E14" s="101">
        <v>418376.2</v>
      </c>
      <c r="F14" s="3"/>
      <c r="G14" s="26">
        <f t="shared" si="0"/>
        <v>418376.2</v>
      </c>
      <c r="H14" s="9">
        <f t="shared" si="1"/>
        <v>1.4441608820407103E-3</v>
      </c>
    </row>
    <row r="15" spans="2:8" ht="14.25" thickTop="1" thickBot="1" x14ac:dyDescent="0.25">
      <c r="B15" s="68"/>
      <c r="C15" s="102"/>
      <c r="D15" s="100" t="s">
        <v>157</v>
      </c>
      <c r="E15" s="101">
        <v>972.29</v>
      </c>
      <c r="F15" s="3"/>
      <c r="G15" s="26">
        <f t="shared" si="0"/>
        <v>972.29</v>
      </c>
      <c r="H15" s="9">
        <f t="shared" si="1"/>
        <v>3.3561736637967505E-6</v>
      </c>
    </row>
    <row r="16" spans="2:8" ht="14.25" thickTop="1" thickBot="1" x14ac:dyDescent="0.25">
      <c r="B16" s="68"/>
      <c r="C16" s="102"/>
      <c r="D16" s="100" t="s">
        <v>158</v>
      </c>
      <c r="E16" s="101">
        <v>43897.11</v>
      </c>
      <c r="F16" s="3"/>
      <c r="G16" s="26">
        <f t="shared" si="0"/>
        <v>43897.11</v>
      </c>
      <c r="H16" s="9">
        <f t="shared" si="1"/>
        <v>1.5152508459285706E-4</v>
      </c>
    </row>
    <row r="17" spans="2:8" ht="14.25" thickTop="1" thickBot="1" x14ac:dyDescent="0.25">
      <c r="B17" s="68"/>
      <c r="C17" s="103"/>
      <c r="D17" s="100" t="s">
        <v>159</v>
      </c>
      <c r="E17" s="101">
        <v>17246.3</v>
      </c>
      <c r="F17" s="3"/>
      <c r="G17" s="26">
        <f t="shared" si="0"/>
        <v>17246.3</v>
      </c>
      <c r="H17" s="9">
        <f t="shared" si="1"/>
        <v>5.9531187051124559E-5</v>
      </c>
    </row>
    <row r="18" spans="2:8" ht="22.5" thickTop="1" thickBot="1" x14ac:dyDescent="0.25">
      <c r="B18" s="100" t="s">
        <v>160</v>
      </c>
      <c r="C18" s="100" t="s">
        <v>144</v>
      </c>
      <c r="D18" s="100" t="s">
        <v>161</v>
      </c>
      <c r="E18" s="101">
        <v>41449951.259999998</v>
      </c>
      <c r="F18" s="3"/>
      <c r="G18" s="6">
        <f t="shared" si="0"/>
        <v>41449951.259999998</v>
      </c>
      <c r="H18" s="9">
        <f t="shared" si="1"/>
        <v>0.1430779240601785</v>
      </c>
    </row>
    <row r="19" spans="2:8" ht="14.25" thickTop="1" thickBot="1" x14ac:dyDescent="0.25">
      <c r="B19" s="68" t="s">
        <v>162</v>
      </c>
      <c r="C19" s="72" t="s">
        <v>163</v>
      </c>
      <c r="D19" s="100" t="s">
        <v>164</v>
      </c>
      <c r="E19" s="101">
        <v>11952.85</v>
      </c>
      <c r="F19" s="3"/>
      <c r="G19" s="26">
        <f t="shared" si="0"/>
        <v>11952.85</v>
      </c>
      <c r="H19" s="9">
        <f t="shared" si="1"/>
        <v>4.1259130894396727E-5</v>
      </c>
    </row>
    <row r="20" spans="2:8" ht="14.25" thickTop="1" thickBot="1" x14ac:dyDescent="0.25">
      <c r="B20" s="68"/>
      <c r="C20" s="103"/>
      <c r="D20" s="100" t="s">
        <v>165</v>
      </c>
      <c r="E20" s="101">
        <v>2165026.2999999998</v>
      </c>
      <c r="F20" s="3"/>
      <c r="G20" s="26">
        <f t="shared" si="0"/>
        <v>2165026.2999999998</v>
      </c>
      <c r="H20" s="9">
        <f t="shared" si="1"/>
        <v>7.473289090176102E-3</v>
      </c>
    </row>
    <row r="21" spans="2:8" ht="14.25" thickTop="1" thickBot="1" x14ac:dyDescent="0.25">
      <c r="B21" s="68" t="s">
        <v>166</v>
      </c>
      <c r="C21" s="72" t="s">
        <v>144</v>
      </c>
      <c r="D21" s="100" t="s">
        <v>167</v>
      </c>
      <c r="E21" s="101">
        <v>4309461.63</v>
      </c>
      <c r="F21" s="3"/>
      <c r="G21" s="26">
        <f t="shared" si="0"/>
        <v>4309461.63</v>
      </c>
      <c r="H21" s="9">
        <f t="shared" si="1"/>
        <v>1.487550178213148E-2</v>
      </c>
    </row>
    <row r="22" spans="2:8" ht="14.25" thickTop="1" thickBot="1" x14ac:dyDescent="0.25">
      <c r="B22" s="68"/>
      <c r="C22" s="102"/>
      <c r="D22" s="100" t="s">
        <v>168</v>
      </c>
      <c r="E22" s="101">
        <v>378326.7</v>
      </c>
      <c r="F22" s="3"/>
      <c r="G22" s="26">
        <f t="shared" si="0"/>
        <v>378326.7</v>
      </c>
      <c r="H22" s="9">
        <f t="shared" si="1"/>
        <v>1.3059170688283683E-3</v>
      </c>
    </row>
    <row r="23" spans="2:8" ht="14.25" thickTop="1" thickBot="1" x14ac:dyDescent="0.25">
      <c r="B23" s="68"/>
      <c r="C23" s="102"/>
      <c r="D23" s="100" t="s">
        <v>169</v>
      </c>
      <c r="E23" s="101">
        <v>369250.28</v>
      </c>
      <c r="F23" s="3"/>
      <c r="G23" s="26">
        <f t="shared" si="0"/>
        <v>369250.28</v>
      </c>
      <c r="H23" s="9">
        <f t="shared" si="1"/>
        <v>1.2745868671749953E-3</v>
      </c>
    </row>
    <row r="24" spans="2:8" ht="14.25" thickTop="1" thickBot="1" x14ac:dyDescent="0.25">
      <c r="B24" s="68"/>
      <c r="C24" s="102"/>
      <c r="D24" s="100" t="s">
        <v>170</v>
      </c>
      <c r="E24" s="101">
        <v>132956.62</v>
      </c>
      <c r="F24" s="3"/>
      <c r="G24" s="26">
        <f t="shared" si="0"/>
        <v>132956.62</v>
      </c>
      <c r="H24" s="9">
        <f t="shared" si="1"/>
        <v>4.58942811786023E-4</v>
      </c>
    </row>
    <row r="25" spans="2:8" ht="14.25" thickTop="1" thickBot="1" x14ac:dyDescent="0.25">
      <c r="B25" s="68"/>
      <c r="C25" s="102"/>
      <c r="D25" s="100" t="s">
        <v>171</v>
      </c>
      <c r="E25" s="101">
        <v>14129.08</v>
      </c>
      <c r="F25" s="3"/>
      <c r="G25" s="26">
        <f t="shared" si="0"/>
        <v>14129.08</v>
      </c>
      <c r="H25" s="9">
        <f t="shared" si="1"/>
        <v>4.8771093181743508E-5</v>
      </c>
    </row>
    <row r="26" spans="2:8" ht="14.25" thickTop="1" thickBot="1" x14ac:dyDescent="0.25">
      <c r="B26" s="68"/>
      <c r="C26" s="102"/>
      <c r="D26" s="100" t="s">
        <v>172</v>
      </c>
      <c r="E26" s="101">
        <v>42020.81</v>
      </c>
      <c r="F26" s="3"/>
      <c r="G26" s="26">
        <f t="shared" si="0"/>
        <v>42020.81</v>
      </c>
      <c r="H26" s="9">
        <f t="shared" si="1"/>
        <v>1.4504842778739586E-4</v>
      </c>
    </row>
    <row r="27" spans="2:8" ht="14.25" thickTop="1" thickBot="1" x14ac:dyDescent="0.25">
      <c r="B27" s="68"/>
      <c r="C27" s="102"/>
      <c r="D27" s="100" t="s">
        <v>173</v>
      </c>
      <c r="E27" s="101">
        <v>1259733.97</v>
      </c>
      <c r="F27" s="6"/>
      <c r="G27" s="26">
        <f t="shared" si="0"/>
        <v>1259733.97</v>
      </c>
      <c r="H27" s="9">
        <f t="shared" si="1"/>
        <v>4.3483795714284075E-3</v>
      </c>
    </row>
    <row r="28" spans="2:8" ht="14.25" thickTop="1" thickBot="1" x14ac:dyDescent="0.25">
      <c r="B28" s="68"/>
      <c r="C28" s="102"/>
      <c r="D28" s="100" t="s">
        <v>174</v>
      </c>
      <c r="E28" s="101">
        <v>92652851.030000001</v>
      </c>
      <c r="F28" s="3"/>
      <c r="G28" s="6">
        <f t="shared" si="0"/>
        <v>92652851.030000001</v>
      </c>
      <c r="H28" s="9">
        <f t="shared" si="1"/>
        <v>0.31982130691724658</v>
      </c>
    </row>
    <row r="29" spans="2:8" ht="14.25" thickTop="1" thickBot="1" x14ac:dyDescent="0.25">
      <c r="B29" s="68"/>
      <c r="C29" s="102"/>
      <c r="D29" s="100" t="s">
        <v>175</v>
      </c>
      <c r="E29" s="101">
        <v>8390.2800000000007</v>
      </c>
      <c r="F29" s="26"/>
      <c r="G29" s="26">
        <f t="shared" si="0"/>
        <v>8390.2800000000007</v>
      </c>
      <c r="H29" s="9">
        <f t="shared" si="1"/>
        <v>2.8961767340896857E-5</v>
      </c>
    </row>
    <row r="30" spans="2:8" ht="14.25" thickTop="1" thickBot="1" x14ac:dyDescent="0.25">
      <c r="B30" s="68"/>
      <c r="C30" s="102"/>
      <c r="D30" s="100" t="s">
        <v>176</v>
      </c>
      <c r="E30" s="101">
        <v>86810.74</v>
      </c>
      <c r="F30" s="26"/>
      <c r="G30" s="26">
        <f t="shared" si="0"/>
        <v>86810.74</v>
      </c>
      <c r="H30" s="9">
        <f t="shared" si="1"/>
        <v>2.9965536961473136E-4</v>
      </c>
    </row>
    <row r="31" spans="2:8" ht="14.25" thickTop="1" thickBot="1" x14ac:dyDescent="0.25">
      <c r="B31" s="68"/>
      <c r="C31" s="102"/>
      <c r="D31" s="100" t="s">
        <v>177</v>
      </c>
      <c r="E31" s="101">
        <v>88390.78</v>
      </c>
      <c r="F31" s="26"/>
      <c r="G31" s="26">
        <f t="shared" si="0"/>
        <v>88390.78</v>
      </c>
      <c r="H31" s="9">
        <f t="shared" si="1"/>
        <v>3.0510938913128034E-4</v>
      </c>
    </row>
    <row r="32" spans="2:8" ht="14.25" thickTop="1" thickBot="1" x14ac:dyDescent="0.25">
      <c r="B32" s="68"/>
      <c r="C32" s="102"/>
      <c r="D32" s="100" t="s">
        <v>178</v>
      </c>
      <c r="E32" s="101">
        <v>557423.38</v>
      </c>
      <c r="F32" s="26"/>
      <c r="G32" s="26">
        <f t="shared" si="0"/>
        <v>557423.38</v>
      </c>
      <c r="H32" s="9">
        <f t="shared" si="1"/>
        <v>1.9241272331717578E-3</v>
      </c>
    </row>
    <row r="33" spans="2:8" ht="14.25" thickTop="1" thickBot="1" x14ac:dyDescent="0.25">
      <c r="B33" s="68"/>
      <c r="C33" s="102"/>
      <c r="D33" s="100" t="s">
        <v>179</v>
      </c>
      <c r="E33" s="101">
        <v>13578.03</v>
      </c>
      <c r="F33" s="26"/>
      <c r="G33" s="26">
        <f t="shared" si="0"/>
        <v>13578.03</v>
      </c>
      <c r="H33" s="9">
        <f t="shared" si="1"/>
        <v>4.6868965732695181E-5</v>
      </c>
    </row>
    <row r="34" spans="2:8" ht="14.25" thickTop="1" thickBot="1" x14ac:dyDescent="0.25">
      <c r="B34" s="68"/>
      <c r="C34" s="102"/>
      <c r="D34" s="100" t="s">
        <v>180</v>
      </c>
      <c r="E34" s="101">
        <v>98548.22</v>
      </c>
      <c r="F34" s="26"/>
      <c r="G34" s="26">
        <f t="shared" si="0"/>
        <v>98548.22</v>
      </c>
      <c r="H34" s="9">
        <f t="shared" si="1"/>
        <v>3.4017108123918607E-4</v>
      </c>
    </row>
    <row r="35" spans="2:8" ht="14.25" thickTop="1" thickBot="1" x14ac:dyDescent="0.25">
      <c r="B35" s="68"/>
      <c r="C35" s="102"/>
      <c r="D35" s="100" t="s">
        <v>181</v>
      </c>
      <c r="E35" s="101">
        <v>718.44</v>
      </c>
      <c r="F35" s="26"/>
      <c r="G35" s="26">
        <f t="shared" si="0"/>
        <v>718.44</v>
      </c>
      <c r="H35" s="9">
        <f t="shared" si="1"/>
        <v>2.4799282179371771E-6</v>
      </c>
    </row>
    <row r="36" spans="2:8" ht="14.25" thickTop="1" thickBot="1" x14ac:dyDescent="0.25">
      <c r="B36" s="68"/>
      <c r="C36" s="102"/>
      <c r="D36" s="100" t="s">
        <v>182</v>
      </c>
      <c r="E36" s="101">
        <v>78880251.069999993</v>
      </c>
      <c r="F36" s="26"/>
      <c r="G36" s="6">
        <f t="shared" si="0"/>
        <v>78880251.069999993</v>
      </c>
      <c r="H36" s="9">
        <f t="shared" si="1"/>
        <v>0.27228071998561071</v>
      </c>
    </row>
    <row r="37" spans="2:8" ht="14.25" thickTop="1" thickBot="1" x14ac:dyDescent="0.25">
      <c r="B37" s="68"/>
      <c r="C37" s="102"/>
      <c r="D37" s="100" t="s">
        <v>183</v>
      </c>
      <c r="E37" s="101">
        <v>2161834.16</v>
      </c>
      <c r="F37" s="26"/>
      <c r="G37" s="26">
        <f t="shared" si="0"/>
        <v>2161834.16</v>
      </c>
      <c r="H37" s="9">
        <f t="shared" si="1"/>
        <v>7.4622703856752322E-3</v>
      </c>
    </row>
    <row r="38" spans="2:8" ht="14.25" thickTop="1" thickBot="1" x14ac:dyDescent="0.25">
      <c r="B38" s="68"/>
      <c r="C38" s="102"/>
      <c r="D38" s="100" t="s">
        <v>184</v>
      </c>
      <c r="E38" s="101">
        <v>4447049.04</v>
      </c>
      <c r="F38" s="26"/>
      <c r="G38" s="26">
        <f t="shared" si="0"/>
        <v>4447049.04</v>
      </c>
      <c r="H38" s="9">
        <f t="shared" si="1"/>
        <v>1.5350429264582195E-2</v>
      </c>
    </row>
    <row r="39" spans="2:8" ht="14.25" thickTop="1" thickBot="1" x14ac:dyDescent="0.25">
      <c r="B39" s="68"/>
      <c r="C39" s="102"/>
      <c r="D39" s="100" t="s">
        <v>185</v>
      </c>
      <c r="E39" s="101">
        <v>288945.73</v>
      </c>
      <c r="F39" s="26"/>
      <c r="G39" s="26">
        <f t="shared" si="0"/>
        <v>288945.73</v>
      </c>
      <c r="H39" s="9">
        <f t="shared" si="1"/>
        <v>9.9738971838908824E-4</v>
      </c>
    </row>
    <row r="40" spans="2:8" ht="14.25" thickTop="1" thickBot="1" x14ac:dyDescent="0.25">
      <c r="B40" s="68"/>
      <c r="C40" s="102"/>
      <c r="D40" s="100" t="s">
        <v>186</v>
      </c>
      <c r="E40" s="101">
        <v>193566.55</v>
      </c>
      <c r="F40" s="26"/>
      <c r="G40" s="26">
        <f t="shared" si="0"/>
        <v>193566.55</v>
      </c>
      <c r="H40" s="9">
        <f t="shared" si="1"/>
        <v>6.6815760452333857E-4</v>
      </c>
    </row>
    <row r="41" spans="2:8" ht="14.25" thickTop="1" thickBot="1" x14ac:dyDescent="0.25">
      <c r="B41" s="68"/>
      <c r="C41" s="102"/>
      <c r="D41" s="100" t="s">
        <v>187</v>
      </c>
      <c r="E41" s="101">
        <v>15913513.220000001</v>
      </c>
      <c r="F41" s="26"/>
      <c r="G41" s="6">
        <f t="shared" si="0"/>
        <v>15913513.220000001</v>
      </c>
      <c r="H41" s="9">
        <f t="shared" si="1"/>
        <v>5.4930642058897479E-2</v>
      </c>
    </row>
    <row r="42" spans="2:8" ht="14.25" thickTop="1" thickBot="1" x14ac:dyDescent="0.25">
      <c r="B42" s="68"/>
      <c r="C42" s="102"/>
      <c r="D42" s="100" t="s">
        <v>188</v>
      </c>
      <c r="E42" s="101">
        <v>0</v>
      </c>
      <c r="F42" s="26"/>
      <c r="G42" s="26">
        <f t="shared" si="0"/>
        <v>0</v>
      </c>
      <c r="H42" s="9">
        <f t="shared" si="1"/>
        <v>0</v>
      </c>
    </row>
    <row r="43" spans="2:8" ht="14.25" customHeight="1" thickTop="1" thickBot="1" x14ac:dyDescent="0.25">
      <c r="B43" s="68"/>
      <c r="C43" s="102"/>
      <c r="D43" s="100" t="s">
        <v>189</v>
      </c>
      <c r="E43" s="101">
        <v>8142377.96</v>
      </c>
      <c r="F43" s="26"/>
      <c r="G43" s="26">
        <f t="shared" si="0"/>
        <v>8142377.96</v>
      </c>
      <c r="H43" s="9">
        <f t="shared" si="1"/>
        <v>2.8106053204322901E-2</v>
      </c>
    </row>
    <row r="44" spans="2:8" ht="14.25" thickTop="1" thickBot="1" x14ac:dyDescent="0.25">
      <c r="B44" s="68"/>
      <c r="C44" s="102"/>
      <c r="D44" s="100" t="s">
        <v>190</v>
      </c>
      <c r="E44" s="101">
        <v>836078.9</v>
      </c>
      <c r="F44" s="26"/>
      <c r="G44" s="26">
        <f t="shared" si="0"/>
        <v>836078.9</v>
      </c>
      <c r="H44" s="9">
        <f t="shared" si="1"/>
        <v>2.8859969608204931E-3</v>
      </c>
    </row>
    <row r="45" spans="2:8" ht="14.25" thickTop="1" thickBot="1" x14ac:dyDescent="0.25">
      <c r="B45" s="68"/>
      <c r="C45" s="102"/>
      <c r="D45" s="100" t="s">
        <v>191</v>
      </c>
      <c r="E45" s="101">
        <v>506278.6</v>
      </c>
      <c r="F45" s="26"/>
      <c r="G45" s="26">
        <f t="shared" si="0"/>
        <v>506278.6</v>
      </c>
      <c r="H45" s="9">
        <f t="shared" si="1"/>
        <v>1.7475844695141261E-3</v>
      </c>
    </row>
    <row r="46" spans="2:8" ht="14.25" thickTop="1" thickBot="1" x14ac:dyDescent="0.25">
      <c r="B46" s="68"/>
      <c r="C46" s="102"/>
      <c r="D46" s="100" t="s">
        <v>155</v>
      </c>
      <c r="E46" s="101">
        <v>24550.92</v>
      </c>
      <c r="F46" s="26"/>
      <c r="G46" s="26">
        <f t="shared" si="0"/>
        <v>24550.92</v>
      </c>
      <c r="H46" s="9">
        <f t="shared" si="1"/>
        <v>8.4745447475527799E-5</v>
      </c>
    </row>
    <row r="47" spans="2:8" ht="14.25" thickTop="1" thickBot="1" x14ac:dyDescent="0.25">
      <c r="B47" s="68"/>
      <c r="C47" s="102"/>
      <c r="D47" s="100" t="s">
        <v>158</v>
      </c>
      <c r="E47" s="101">
        <v>0</v>
      </c>
      <c r="F47" s="26"/>
      <c r="G47" s="26">
        <f t="shared" si="0"/>
        <v>0</v>
      </c>
      <c r="H47" s="9">
        <f t="shared" si="1"/>
        <v>0</v>
      </c>
    </row>
    <row r="48" spans="2:8" ht="14.25" thickTop="1" thickBot="1" x14ac:dyDescent="0.25">
      <c r="B48" s="68"/>
      <c r="C48" s="102"/>
      <c r="D48" s="100" t="s">
        <v>192</v>
      </c>
      <c r="E48" s="101">
        <v>1644697.21</v>
      </c>
      <c r="F48" s="26"/>
      <c r="G48" s="26">
        <f t="shared" si="0"/>
        <v>1644697.21</v>
      </c>
      <c r="H48" s="9">
        <f t="shared" si="1"/>
        <v>5.6772048063046966E-3</v>
      </c>
    </row>
    <row r="49" spans="2:8" ht="14.25" thickTop="1" thickBot="1" x14ac:dyDescent="0.25">
      <c r="B49" s="68"/>
      <c r="C49" s="102"/>
      <c r="D49" s="100" t="s">
        <v>193</v>
      </c>
      <c r="E49" s="101">
        <v>52694.84</v>
      </c>
      <c r="F49" s="26"/>
      <c r="G49" s="26">
        <f t="shared" si="0"/>
        <v>52694.84</v>
      </c>
      <c r="H49" s="9">
        <f t="shared" si="1"/>
        <v>1.8189329749970025E-4</v>
      </c>
    </row>
    <row r="50" spans="2:8" ht="14.25" thickTop="1" thickBot="1" x14ac:dyDescent="0.25">
      <c r="B50" s="68"/>
      <c r="C50" s="103"/>
      <c r="D50" s="100" t="s">
        <v>194</v>
      </c>
      <c r="E50" s="101">
        <v>1044892.72</v>
      </c>
      <c r="F50" s="26"/>
      <c r="G50" s="26">
        <f t="shared" si="0"/>
        <v>1044892.72</v>
      </c>
      <c r="H50" s="9">
        <f t="shared" si="1"/>
        <v>3.6067854532669803E-3</v>
      </c>
    </row>
    <row r="51" spans="2:8" ht="14.25" thickTop="1" thickBot="1" x14ac:dyDescent="0.25">
      <c r="B51" s="68" t="s">
        <v>195</v>
      </c>
      <c r="C51" s="72" t="s">
        <v>163</v>
      </c>
      <c r="D51" s="100" t="s">
        <v>196</v>
      </c>
      <c r="E51" s="101">
        <v>389945.44</v>
      </c>
      <c r="F51" s="26"/>
      <c r="G51" s="26">
        <f t="shared" si="0"/>
        <v>389945.44</v>
      </c>
      <c r="H51" s="9">
        <f t="shared" si="1"/>
        <v>1.3460229109068652E-3</v>
      </c>
    </row>
    <row r="52" spans="2:8" ht="14.25" thickTop="1" thickBot="1" x14ac:dyDescent="0.25">
      <c r="B52" s="68"/>
      <c r="C52" s="102"/>
      <c r="D52" s="100" t="s">
        <v>197</v>
      </c>
      <c r="E52" s="101">
        <v>29921.89</v>
      </c>
      <c r="F52" s="3"/>
      <c r="G52" s="26">
        <f t="shared" si="0"/>
        <v>29921.89</v>
      </c>
      <c r="H52" s="9">
        <f t="shared" si="1"/>
        <v>1.0328508900536193E-4</v>
      </c>
    </row>
    <row r="53" spans="2:8" ht="14.25" thickTop="1" thickBot="1" x14ac:dyDescent="0.25">
      <c r="B53" s="68"/>
      <c r="C53" s="102"/>
      <c r="D53" s="100" t="s">
        <v>198</v>
      </c>
      <c r="E53" s="101">
        <v>1988.29</v>
      </c>
      <c r="F53" s="3"/>
      <c r="G53" s="26">
        <f t="shared" si="0"/>
        <v>1988.29</v>
      </c>
      <c r="H53" s="9">
        <f t="shared" si="1"/>
        <v>6.8632265414541353E-6</v>
      </c>
    </row>
    <row r="54" spans="2:8" ht="14.25" thickTop="1" thickBot="1" x14ac:dyDescent="0.25">
      <c r="B54" s="68"/>
      <c r="C54" s="102"/>
      <c r="D54" s="100" t="s">
        <v>199</v>
      </c>
      <c r="E54" s="101">
        <v>9543.89</v>
      </c>
      <c r="F54" s="3"/>
      <c r="G54" s="26">
        <f t="shared" ref="G54:G63" si="2">SUM(E54,F54)</f>
        <v>9543.89</v>
      </c>
      <c r="H54" s="9">
        <f t="shared" si="1"/>
        <v>3.2943825677702302E-5</v>
      </c>
    </row>
    <row r="55" spans="2:8" ht="14.25" thickTop="1" thickBot="1" x14ac:dyDescent="0.25">
      <c r="B55" s="68"/>
      <c r="C55" s="102"/>
      <c r="D55" s="100" t="s">
        <v>200</v>
      </c>
      <c r="E55" s="101">
        <v>60187.3</v>
      </c>
      <c r="F55" s="3"/>
      <c r="G55" s="26">
        <f t="shared" si="2"/>
        <v>60187.3</v>
      </c>
      <c r="H55" s="9">
        <f t="shared" si="1"/>
        <v>2.0775594848762631E-4</v>
      </c>
    </row>
    <row r="56" spans="2:8" ht="14.25" thickTop="1" thickBot="1" x14ac:dyDescent="0.25">
      <c r="B56" s="68"/>
      <c r="C56" s="102"/>
      <c r="D56" s="100" t="s">
        <v>201</v>
      </c>
      <c r="E56" s="101">
        <v>40625.43</v>
      </c>
      <c r="F56" s="3"/>
      <c r="G56" s="26">
        <f t="shared" si="2"/>
        <v>40625.43</v>
      </c>
      <c r="H56" s="9">
        <f t="shared" si="1"/>
        <v>1.4023182203500852E-4</v>
      </c>
    </row>
    <row r="57" spans="2:8" ht="14.25" thickTop="1" thickBot="1" x14ac:dyDescent="0.25">
      <c r="B57" s="68"/>
      <c r="C57" s="102"/>
      <c r="D57" s="100" t="s">
        <v>202</v>
      </c>
      <c r="E57" s="101">
        <v>1260451.92</v>
      </c>
      <c r="F57" s="3"/>
      <c r="G57" s="26">
        <f t="shared" si="2"/>
        <v>1260451.92</v>
      </c>
      <c r="H57" s="9">
        <f t="shared" si="1"/>
        <v>4.3508578082527317E-3</v>
      </c>
    </row>
    <row r="58" spans="2:8" ht="14.25" thickTop="1" thickBot="1" x14ac:dyDescent="0.25">
      <c r="B58" s="68"/>
      <c r="C58" s="102"/>
      <c r="D58" s="100" t="s">
        <v>203</v>
      </c>
      <c r="E58" s="101">
        <v>7841111.25</v>
      </c>
      <c r="F58" s="3"/>
      <c r="G58" s="26">
        <f t="shared" si="2"/>
        <v>7841111.25</v>
      </c>
      <c r="H58" s="9">
        <f t="shared" si="1"/>
        <v>2.7066133635181292E-2</v>
      </c>
    </row>
    <row r="59" spans="2:8" ht="14.25" thickTop="1" thickBot="1" x14ac:dyDescent="0.25">
      <c r="B59" s="68"/>
      <c r="C59" s="102"/>
      <c r="D59" s="100" t="s">
        <v>204</v>
      </c>
      <c r="E59" s="101">
        <v>33519.199999999997</v>
      </c>
      <c r="F59" s="3"/>
      <c r="G59" s="26">
        <f t="shared" si="2"/>
        <v>33519.199999999997</v>
      </c>
      <c r="H59" s="9">
        <f t="shared" si="1"/>
        <v>1.1570236891414706E-4</v>
      </c>
    </row>
    <row r="60" spans="2:8" ht="14.25" thickTop="1" thickBot="1" x14ac:dyDescent="0.25">
      <c r="B60" s="68"/>
      <c r="C60" s="102"/>
      <c r="D60" s="100" t="s">
        <v>205</v>
      </c>
      <c r="E60" s="101">
        <v>19587.27</v>
      </c>
      <c r="F60" s="3"/>
      <c r="G60" s="26">
        <f t="shared" si="2"/>
        <v>19587.27</v>
      </c>
      <c r="H60" s="9">
        <f t="shared" si="1"/>
        <v>6.7611802774559217E-5</v>
      </c>
    </row>
    <row r="61" spans="2:8" ht="14.25" thickTop="1" thickBot="1" x14ac:dyDescent="0.25">
      <c r="B61" s="68"/>
      <c r="C61" s="102"/>
      <c r="D61" s="100" t="s">
        <v>196</v>
      </c>
      <c r="E61" s="101">
        <v>4351</v>
      </c>
      <c r="F61" s="3"/>
      <c r="G61" s="26">
        <f t="shared" si="2"/>
        <v>4351</v>
      </c>
      <c r="H61" s="9">
        <f t="shared" si="1"/>
        <v>1.5018884912093781E-5</v>
      </c>
    </row>
    <row r="62" spans="2:8" ht="14.25" thickTop="1" thickBot="1" x14ac:dyDescent="0.25">
      <c r="B62" s="68"/>
      <c r="C62" s="102"/>
      <c r="D62" s="100" t="s">
        <v>84</v>
      </c>
      <c r="E62" s="101">
        <v>0</v>
      </c>
      <c r="F62" s="3"/>
      <c r="G62" s="26">
        <f t="shared" si="2"/>
        <v>0</v>
      </c>
      <c r="H62" s="9">
        <f t="shared" si="1"/>
        <v>0</v>
      </c>
    </row>
    <row r="63" spans="2:8" ht="14.25" thickTop="1" thickBot="1" x14ac:dyDescent="0.25">
      <c r="B63" s="68"/>
      <c r="C63" s="103"/>
      <c r="D63" s="100" t="s">
        <v>85</v>
      </c>
      <c r="E63" s="101">
        <v>0</v>
      </c>
      <c r="F63" s="3"/>
      <c r="G63" s="26">
        <f t="shared" si="2"/>
        <v>0</v>
      </c>
      <c r="H63" s="9">
        <f t="shared" si="1"/>
        <v>0</v>
      </c>
    </row>
    <row r="64" spans="2:8" ht="13.5" thickTop="1" x14ac:dyDescent="0.2">
      <c r="B64" s="36"/>
      <c r="C64" s="36"/>
      <c r="D64" s="36"/>
      <c r="E64" s="36">
        <f>SUM(E4:E63)</f>
        <v>289701933.62999994</v>
      </c>
      <c r="F64" s="36">
        <f t="shared" ref="F64:H64" si="3">SUM(F4:F63)</f>
        <v>0</v>
      </c>
      <c r="G64" s="36">
        <f t="shared" si="3"/>
        <v>289701933.62999994</v>
      </c>
      <c r="H64" s="38">
        <f t="shared" si="3"/>
        <v>1.0000000000000007</v>
      </c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  <row r="137" spans="2:2" x14ac:dyDescent="0.2">
      <c r="B137" s="41"/>
    </row>
    <row r="138" spans="2:2" x14ac:dyDescent="0.2">
      <c r="B138" s="41"/>
    </row>
    <row r="139" spans="2:2" x14ac:dyDescent="0.2">
      <c r="B139" s="41"/>
    </row>
    <row r="140" spans="2:2" x14ac:dyDescent="0.2">
      <c r="B140" s="41"/>
    </row>
    <row r="141" spans="2:2" x14ac:dyDescent="0.2">
      <c r="B141" s="41"/>
    </row>
    <row r="142" spans="2:2" x14ac:dyDescent="0.2">
      <c r="B142" s="41"/>
    </row>
    <row r="143" spans="2:2" x14ac:dyDescent="0.2">
      <c r="B143" s="41"/>
    </row>
    <row r="144" spans="2:2" x14ac:dyDescent="0.2">
      <c r="B144" s="41"/>
    </row>
    <row r="145" spans="2:2" x14ac:dyDescent="0.2">
      <c r="B145" s="41"/>
    </row>
    <row r="146" spans="2:2" x14ac:dyDescent="0.2">
      <c r="B146" s="41"/>
    </row>
    <row r="147" spans="2:2" x14ac:dyDescent="0.2">
      <c r="B147" s="41"/>
    </row>
    <row r="148" spans="2:2" x14ac:dyDescent="0.2">
      <c r="B148" s="41"/>
    </row>
    <row r="149" spans="2:2" x14ac:dyDescent="0.2">
      <c r="B149" s="41"/>
    </row>
    <row r="150" spans="2:2" x14ac:dyDescent="0.2">
      <c r="B150" s="41"/>
    </row>
    <row r="151" spans="2:2" x14ac:dyDescent="0.2">
      <c r="B151" s="41"/>
    </row>
    <row r="152" spans="2:2" x14ac:dyDescent="0.2">
      <c r="B152" s="41"/>
    </row>
    <row r="153" spans="2:2" x14ac:dyDescent="0.2">
      <c r="B153" s="41"/>
    </row>
  </sheetData>
  <mergeCells count="11">
    <mergeCell ref="C4:C5"/>
    <mergeCell ref="B1:H1"/>
    <mergeCell ref="B21:B50"/>
    <mergeCell ref="C21:C50"/>
    <mergeCell ref="B51:B63"/>
    <mergeCell ref="C51:C63"/>
    <mergeCell ref="B6:B17"/>
    <mergeCell ref="C6:C17"/>
    <mergeCell ref="B19:B20"/>
    <mergeCell ref="C19:C20"/>
    <mergeCell ref="B4:B5"/>
  </mergeCells>
  <conditionalFormatting sqref="F4">
    <cfRule type="cellIs" dxfId="20" priority="5" operator="greaterThan">
      <formula>0.0499</formula>
    </cfRule>
    <cfRule type="cellIs" dxfId="19" priority="6" operator="greaterThan">
      <formula>0.0499</formula>
    </cfRule>
  </conditionalFormatting>
  <conditionalFormatting sqref="H4:H63">
    <cfRule type="cellIs" dxfId="18" priority="3" operator="greaterThan">
      <formula>0.0499</formula>
    </cfRule>
    <cfRule type="cellIs" dxfId="17" priority="4" operator="greaterThan">
      <formula>0.0499</formula>
    </cfRule>
  </conditionalFormatting>
  <conditionalFormatting sqref="F5:F63">
    <cfRule type="cellIs" dxfId="16" priority="1" operator="greaterThan">
      <formula>0.0499</formula>
    </cfRule>
    <cfRule type="cellIs" dxfId="15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2"/>
  <sheetViews>
    <sheetView showGridLines="0" zoomScale="80" zoomScaleNormal="80" workbookViewId="0">
      <pane ySplit="1" topLeftCell="A2" activePane="bottomLeft" state="frozen"/>
      <selection activeCell="L12" sqref="L12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bestFit="1" customWidth="1"/>
    <col min="4" max="5" width="14.85546875" hidden="1" customWidth="1"/>
    <col min="6" max="6" width="14" bestFit="1" customWidth="1"/>
    <col min="7" max="7" width="13.42578125" bestFit="1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s="21" customFormat="1" ht="14.25" customHeight="1" thickBot="1" x14ac:dyDescent="0.25">
      <c r="B3" s="28" t="s">
        <v>5</v>
      </c>
      <c r="C3" s="11" t="s">
        <v>2</v>
      </c>
      <c r="D3" s="22" t="s">
        <v>0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8" t="s">
        <v>206</v>
      </c>
      <c r="C4" s="104" t="s">
        <v>207</v>
      </c>
      <c r="D4" s="105">
        <v>82965.009999999995</v>
      </c>
      <c r="E4" s="106"/>
      <c r="F4" s="26">
        <f>SUM(D4,E4)</f>
        <v>82965.009999999995</v>
      </c>
      <c r="G4" s="9">
        <f>F4/$F$45</f>
        <v>8.1055013847958993E-3</v>
      </c>
    </row>
    <row r="5" spans="2:7" ht="14.25" thickTop="1" thickBot="1" x14ac:dyDescent="0.25">
      <c r="B5" s="68"/>
      <c r="C5" s="104" t="s">
        <v>208</v>
      </c>
      <c r="D5" s="105"/>
      <c r="E5" s="106">
        <v>90606.64</v>
      </c>
      <c r="F5" s="26">
        <f t="shared" ref="F5:F44" si="0">SUM(D5,E5)</f>
        <v>90606.64</v>
      </c>
      <c r="G5" s="9">
        <f t="shared" ref="G5:G44" si="1">F5/$F$45</f>
        <v>8.8520720481044188E-3</v>
      </c>
    </row>
    <row r="6" spans="2:7" ht="14.25" thickTop="1" thickBot="1" x14ac:dyDescent="0.25">
      <c r="B6" s="68"/>
      <c r="C6" s="104" t="s">
        <v>209</v>
      </c>
      <c r="D6" s="105">
        <v>72944.789999999994</v>
      </c>
      <c r="E6" s="106"/>
      <c r="F6" s="26">
        <f t="shared" si="0"/>
        <v>72944.789999999994</v>
      </c>
      <c r="G6" s="9">
        <f t="shared" si="1"/>
        <v>7.1265476416943248E-3</v>
      </c>
    </row>
    <row r="7" spans="2:7" ht="14.25" thickTop="1" thickBot="1" x14ac:dyDescent="0.25">
      <c r="B7" s="68" t="s">
        <v>32</v>
      </c>
      <c r="C7" s="104" t="s">
        <v>207</v>
      </c>
      <c r="D7" s="105">
        <v>62808.480000000003</v>
      </c>
      <c r="E7" s="106">
        <v>2857200.75</v>
      </c>
      <c r="F7" s="6">
        <f t="shared" si="0"/>
        <v>2920009.23</v>
      </c>
      <c r="G7" s="9">
        <f t="shared" si="1"/>
        <v>0.28527856330496204</v>
      </c>
    </row>
    <row r="8" spans="2:7" ht="14.25" thickTop="1" thickBot="1" x14ac:dyDescent="0.25">
      <c r="B8" s="68"/>
      <c r="C8" s="104" t="s">
        <v>210</v>
      </c>
      <c r="D8" s="105"/>
      <c r="E8" s="106">
        <v>43187.15</v>
      </c>
      <c r="F8" s="26">
        <f t="shared" si="0"/>
        <v>43187.15</v>
      </c>
      <c r="G8" s="9">
        <f t="shared" si="1"/>
        <v>4.2192908086238793E-3</v>
      </c>
    </row>
    <row r="9" spans="2:7" ht="14.25" customHeight="1" thickTop="1" thickBot="1" x14ac:dyDescent="0.25">
      <c r="B9" s="68"/>
      <c r="C9" s="104" t="s">
        <v>211</v>
      </c>
      <c r="D9" s="105"/>
      <c r="E9" s="106">
        <v>420793.29</v>
      </c>
      <c r="F9" s="26">
        <f t="shared" si="0"/>
        <v>420793.29</v>
      </c>
      <c r="G9" s="9">
        <f t="shared" si="1"/>
        <v>4.1110591016716838E-2</v>
      </c>
    </row>
    <row r="10" spans="2:7" ht="14.25" thickTop="1" thickBot="1" x14ac:dyDescent="0.25">
      <c r="B10" s="68"/>
      <c r="C10" s="104" t="s">
        <v>212</v>
      </c>
      <c r="D10" s="105"/>
      <c r="E10" s="106">
        <v>4745.32</v>
      </c>
      <c r="F10" s="26">
        <f t="shared" si="0"/>
        <v>4745.32</v>
      </c>
      <c r="G10" s="9">
        <f t="shared" si="1"/>
        <v>4.6360746333062186E-4</v>
      </c>
    </row>
    <row r="11" spans="2:7" ht="14.25" thickTop="1" thickBot="1" x14ac:dyDescent="0.25">
      <c r="B11" s="68"/>
      <c r="C11" s="104" t="s">
        <v>213</v>
      </c>
      <c r="D11" s="105">
        <v>15528.98</v>
      </c>
      <c r="E11" s="106">
        <v>269226.25</v>
      </c>
      <c r="F11" s="26">
        <f t="shared" si="0"/>
        <v>284755.23</v>
      </c>
      <c r="G11" s="9">
        <f t="shared" si="1"/>
        <v>2.7819967852626967E-2</v>
      </c>
    </row>
    <row r="12" spans="2:7" ht="14.25" thickTop="1" thickBot="1" x14ac:dyDescent="0.25">
      <c r="B12" s="68"/>
      <c r="C12" s="104" t="s">
        <v>214</v>
      </c>
      <c r="D12" s="105"/>
      <c r="E12" s="106">
        <v>27760.7</v>
      </c>
      <c r="F12" s="26">
        <f t="shared" si="0"/>
        <v>27760.7</v>
      </c>
      <c r="G12" s="9">
        <f t="shared" si="1"/>
        <v>2.712160129829473E-3</v>
      </c>
    </row>
    <row r="13" spans="2:7" ht="14.25" thickTop="1" thickBot="1" x14ac:dyDescent="0.25">
      <c r="B13" s="68"/>
      <c r="C13" s="104" t="s">
        <v>215</v>
      </c>
      <c r="D13" s="105"/>
      <c r="E13" s="106">
        <v>325941.3</v>
      </c>
      <c r="F13" s="26">
        <f t="shared" si="0"/>
        <v>325941.3</v>
      </c>
      <c r="G13" s="9">
        <f t="shared" si="1"/>
        <v>3.1843757488996573E-2</v>
      </c>
    </row>
    <row r="14" spans="2:7" ht="14.25" thickTop="1" thickBot="1" x14ac:dyDescent="0.25">
      <c r="B14" s="68"/>
      <c r="C14" s="104" t="s">
        <v>216</v>
      </c>
      <c r="D14" s="105"/>
      <c r="E14" s="106">
        <v>11500</v>
      </c>
      <c r="F14" s="26">
        <f t="shared" si="0"/>
        <v>11500</v>
      </c>
      <c r="G14" s="9">
        <f t="shared" si="1"/>
        <v>1.1235250369421139E-3</v>
      </c>
    </row>
    <row r="15" spans="2:7" ht="14.25" thickTop="1" thickBot="1" x14ac:dyDescent="0.25">
      <c r="B15" s="68"/>
      <c r="C15" s="104" t="s">
        <v>217</v>
      </c>
      <c r="D15" s="105"/>
      <c r="E15" s="106">
        <v>1089.8699999999999</v>
      </c>
      <c r="F15" s="26">
        <f t="shared" si="0"/>
        <v>1089.8699999999999</v>
      </c>
      <c r="G15" s="9">
        <f t="shared" si="1"/>
        <v>1.0647793321844362E-4</v>
      </c>
    </row>
    <row r="16" spans="2:7" ht="14.25" thickTop="1" thickBot="1" x14ac:dyDescent="0.25">
      <c r="B16" s="68"/>
      <c r="C16" s="104" t="s">
        <v>218</v>
      </c>
      <c r="D16" s="105"/>
      <c r="E16" s="106">
        <v>19250</v>
      </c>
      <c r="F16" s="26">
        <f t="shared" si="0"/>
        <v>19250</v>
      </c>
      <c r="G16" s="9">
        <f t="shared" si="1"/>
        <v>1.8806832140117993E-3</v>
      </c>
    </row>
    <row r="17" spans="2:7" ht="14.25" thickTop="1" thickBot="1" x14ac:dyDescent="0.25">
      <c r="B17" s="68"/>
      <c r="C17" s="104" t="s">
        <v>208</v>
      </c>
      <c r="D17" s="105"/>
      <c r="E17" s="106">
        <v>481009.17</v>
      </c>
      <c r="F17" s="26">
        <f t="shared" si="0"/>
        <v>481009.17</v>
      </c>
      <c r="G17" s="9">
        <f t="shared" si="1"/>
        <v>4.6993551782064831E-2</v>
      </c>
    </row>
    <row r="18" spans="2:7" ht="14.25" thickTop="1" thickBot="1" x14ac:dyDescent="0.25">
      <c r="B18" s="68"/>
      <c r="C18" s="104" t="s">
        <v>219</v>
      </c>
      <c r="D18" s="105">
        <v>36090</v>
      </c>
      <c r="E18" s="106">
        <v>222784.58</v>
      </c>
      <c r="F18" s="26">
        <f t="shared" si="0"/>
        <v>258874.58</v>
      </c>
      <c r="G18" s="9">
        <f t="shared" si="1"/>
        <v>2.5291484526771671E-2</v>
      </c>
    </row>
    <row r="19" spans="2:7" ht="14.25" thickTop="1" thickBot="1" x14ac:dyDescent="0.25">
      <c r="B19" s="68"/>
      <c r="C19" s="104" t="s">
        <v>220</v>
      </c>
      <c r="D19" s="105"/>
      <c r="E19" s="106">
        <v>379323.37</v>
      </c>
      <c r="F19" s="26">
        <f t="shared" si="0"/>
        <v>379323.37</v>
      </c>
      <c r="G19" s="9">
        <f t="shared" si="1"/>
        <v>3.705906985150062E-2</v>
      </c>
    </row>
    <row r="20" spans="2:7" ht="14.25" thickTop="1" thickBot="1" x14ac:dyDescent="0.25">
      <c r="B20" s="68"/>
      <c r="C20" s="104" t="s">
        <v>221</v>
      </c>
      <c r="D20" s="105"/>
      <c r="E20" s="106">
        <v>1123938.6000000001</v>
      </c>
      <c r="F20" s="6">
        <f t="shared" si="0"/>
        <v>1123938.6000000001</v>
      </c>
      <c r="G20" s="9">
        <f t="shared" si="1"/>
        <v>0.10980636148571025</v>
      </c>
    </row>
    <row r="21" spans="2:7" ht="14.25" thickTop="1" thickBot="1" x14ac:dyDescent="0.25">
      <c r="B21" s="68"/>
      <c r="C21" s="104" t="s">
        <v>222</v>
      </c>
      <c r="D21" s="105"/>
      <c r="E21" s="106">
        <v>76530</v>
      </c>
      <c r="F21" s="26">
        <f t="shared" si="0"/>
        <v>76530</v>
      </c>
      <c r="G21" s="9">
        <f t="shared" si="1"/>
        <v>7.4768148762765201E-3</v>
      </c>
    </row>
    <row r="22" spans="2:7" ht="14.25" thickTop="1" thickBot="1" x14ac:dyDescent="0.25">
      <c r="B22" s="68"/>
      <c r="C22" s="104" t="s">
        <v>223</v>
      </c>
      <c r="D22" s="105">
        <v>2815</v>
      </c>
      <c r="E22" s="106">
        <v>4950</v>
      </c>
      <c r="F22" s="26">
        <f t="shared" si="0"/>
        <v>7765</v>
      </c>
      <c r="G22" s="9">
        <f t="shared" si="1"/>
        <v>7.5862364450917513E-4</v>
      </c>
    </row>
    <row r="23" spans="2:7" ht="14.25" thickTop="1" thickBot="1" x14ac:dyDescent="0.25">
      <c r="B23" s="68"/>
      <c r="C23" s="104" t="s">
        <v>224</v>
      </c>
      <c r="D23" s="105"/>
      <c r="E23" s="106">
        <v>46240.76</v>
      </c>
      <c r="F23" s="26">
        <f t="shared" si="0"/>
        <v>46240.76</v>
      </c>
      <c r="G23" s="9">
        <f t="shared" si="1"/>
        <v>4.5176218771505591E-3</v>
      </c>
    </row>
    <row r="24" spans="2:7" ht="14.25" thickTop="1" thickBot="1" x14ac:dyDescent="0.25">
      <c r="B24" s="68"/>
      <c r="C24" s="104" t="s">
        <v>225</v>
      </c>
      <c r="D24" s="105">
        <v>5098</v>
      </c>
      <c r="E24" s="106">
        <v>475812.74</v>
      </c>
      <c r="F24" s="26">
        <f t="shared" si="0"/>
        <v>480910.74</v>
      </c>
      <c r="G24" s="9">
        <f t="shared" si="1"/>
        <v>4.6983935384726901E-2</v>
      </c>
    </row>
    <row r="25" spans="2:7" ht="14.25" thickTop="1" thickBot="1" x14ac:dyDescent="0.25">
      <c r="B25" s="68"/>
      <c r="C25" s="104" t="s">
        <v>226</v>
      </c>
      <c r="D25" s="105">
        <v>51642.8</v>
      </c>
      <c r="E25" s="106">
        <v>1083364.54</v>
      </c>
      <c r="F25" s="6">
        <f t="shared" si="0"/>
        <v>1135007.3400000001</v>
      </c>
      <c r="G25" s="9">
        <f t="shared" si="1"/>
        <v>0.11088775335678874</v>
      </c>
    </row>
    <row r="26" spans="2:7" ht="14.25" thickTop="1" thickBot="1" x14ac:dyDescent="0.25">
      <c r="B26" s="68"/>
      <c r="C26" s="104" t="s">
        <v>227</v>
      </c>
      <c r="D26" s="105">
        <v>80587.210000000006</v>
      </c>
      <c r="E26" s="106">
        <v>758170.35</v>
      </c>
      <c r="F26" s="6">
        <f t="shared" si="0"/>
        <v>838757.55999999994</v>
      </c>
      <c r="G26" s="9">
        <f t="shared" si="1"/>
        <v>8.1944792920389323E-2</v>
      </c>
    </row>
    <row r="27" spans="2:7" ht="14.25" thickTop="1" thickBot="1" x14ac:dyDescent="0.25">
      <c r="B27" s="68"/>
      <c r="C27" s="104" t="s">
        <v>228</v>
      </c>
      <c r="D27" s="105"/>
      <c r="E27" s="106">
        <v>53999.99</v>
      </c>
      <c r="F27" s="26">
        <f t="shared" si="0"/>
        <v>53999.99</v>
      </c>
      <c r="G27" s="9">
        <f t="shared" si="1"/>
        <v>5.2756818051846767E-3</v>
      </c>
    </row>
    <row r="28" spans="2:7" ht="14.25" thickTop="1" thickBot="1" x14ac:dyDescent="0.25">
      <c r="B28" s="68"/>
      <c r="C28" s="104" t="s">
        <v>229</v>
      </c>
      <c r="D28" s="105"/>
      <c r="E28" s="106">
        <v>16350</v>
      </c>
      <c r="F28" s="26">
        <f t="shared" si="0"/>
        <v>16350</v>
      </c>
      <c r="G28" s="9">
        <f t="shared" si="1"/>
        <v>1.597359509043788E-3</v>
      </c>
    </row>
    <row r="29" spans="2:7" ht="14.25" thickTop="1" thickBot="1" x14ac:dyDescent="0.25">
      <c r="B29" s="68"/>
      <c r="C29" s="104" t="s">
        <v>230</v>
      </c>
      <c r="D29" s="105">
        <v>4000</v>
      </c>
      <c r="E29" s="106">
        <v>4000</v>
      </c>
      <c r="F29" s="26">
        <f t="shared" si="0"/>
        <v>8000</v>
      </c>
      <c r="G29" s="9">
        <f t="shared" si="1"/>
        <v>7.8158263439451398E-4</v>
      </c>
    </row>
    <row r="30" spans="2:7" ht="14.25" customHeight="1" thickTop="1" thickBot="1" x14ac:dyDescent="0.25">
      <c r="B30" s="68"/>
      <c r="C30" s="104" t="s">
        <v>231</v>
      </c>
      <c r="D30" s="105"/>
      <c r="E30" s="106">
        <v>6469.2</v>
      </c>
      <c r="F30" s="26">
        <f t="shared" si="0"/>
        <v>6469.2</v>
      </c>
      <c r="G30" s="9">
        <f t="shared" si="1"/>
        <v>6.3202679730312375E-4</v>
      </c>
    </row>
    <row r="31" spans="2:7" ht="14.25" thickTop="1" thickBot="1" x14ac:dyDescent="0.25">
      <c r="B31" s="68"/>
      <c r="C31" s="104" t="s">
        <v>209</v>
      </c>
      <c r="D31" s="105">
        <v>0</v>
      </c>
      <c r="E31" s="106"/>
      <c r="F31" s="26">
        <f t="shared" si="0"/>
        <v>0</v>
      </c>
      <c r="G31" s="9">
        <f t="shared" si="1"/>
        <v>0</v>
      </c>
    </row>
    <row r="32" spans="2:7" ht="14.25" thickTop="1" thickBot="1" x14ac:dyDescent="0.25">
      <c r="B32" s="68" t="s">
        <v>86</v>
      </c>
      <c r="C32" s="104" t="s">
        <v>207</v>
      </c>
      <c r="D32" s="105"/>
      <c r="E32" s="106">
        <v>439092.8</v>
      </c>
      <c r="F32" s="26">
        <f t="shared" si="0"/>
        <v>439092.8</v>
      </c>
      <c r="G32" s="9">
        <f t="shared" si="1"/>
        <v>4.2898413420957932E-2</v>
      </c>
    </row>
    <row r="33" spans="2:7" ht="14.25" thickTop="1" thickBot="1" x14ac:dyDescent="0.25">
      <c r="B33" s="68"/>
      <c r="C33" s="104" t="s">
        <v>210</v>
      </c>
      <c r="D33" s="105"/>
      <c r="E33" s="106">
        <v>2289.6799999999998</v>
      </c>
      <c r="F33" s="26">
        <f t="shared" si="0"/>
        <v>2289.6799999999998</v>
      </c>
      <c r="G33" s="9">
        <f t="shared" si="1"/>
        <v>2.2369676579005385E-4</v>
      </c>
    </row>
    <row r="34" spans="2:7" ht="14.25" thickTop="1" thickBot="1" x14ac:dyDescent="0.25">
      <c r="B34" s="68"/>
      <c r="C34" s="104" t="s">
        <v>211</v>
      </c>
      <c r="D34" s="105"/>
      <c r="E34" s="106">
        <v>4921.25</v>
      </c>
      <c r="F34" s="26">
        <f t="shared" si="0"/>
        <v>4921.25</v>
      </c>
      <c r="G34" s="9">
        <f t="shared" si="1"/>
        <v>4.8079544243925028E-4</v>
      </c>
    </row>
    <row r="35" spans="2:7" ht="14.25" thickTop="1" thickBot="1" x14ac:dyDescent="0.25">
      <c r="B35" s="68"/>
      <c r="C35" s="104" t="s">
        <v>213</v>
      </c>
      <c r="D35" s="105"/>
      <c r="E35" s="106">
        <v>69674.95</v>
      </c>
      <c r="F35" s="26">
        <f t="shared" si="0"/>
        <v>69674.95</v>
      </c>
      <c r="G35" s="9">
        <f t="shared" si="1"/>
        <v>6.8070913715382554E-3</v>
      </c>
    </row>
    <row r="36" spans="2:7" ht="14.25" thickTop="1" thickBot="1" x14ac:dyDescent="0.25">
      <c r="B36" s="68"/>
      <c r="C36" s="104" t="s">
        <v>215</v>
      </c>
      <c r="D36" s="105"/>
      <c r="E36" s="106">
        <v>137.62</v>
      </c>
      <c r="F36" s="26">
        <f t="shared" si="0"/>
        <v>137.62</v>
      </c>
      <c r="G36" s="9">
        <f t="shared" si="1"/>
        <v>1.3445175268171628E-5</v>
      </c>
    </row>
    <row r="37" spans="2:7" ht="14.25" thickTop="1" thickBot="1" x14ac:dyDescent="0.25">
      <c r="B37" s="68"/>
      <c r="C37" s="104" t="s">
        <v>218</v>
      </c>
      <c r="D37" s="105"/>
      <c r="E37" s="106">
        <v>21768.720000000001</v>
      </c>
      <c r="F37" s="26">
        <f t="shared" si="0"/>
        <v>21768.720000000001</v>
      </c>
      <c r="G37" s="9">
        <f>F37/$F$45</f>
        <v>2.1267566906245684E-3</v>
      </c>
    </row>
    <row r="38" spans="2:7" ht="14.25" thickTop="1" thickBot="1" x14ac:dyDescent="0.25">
      <c r="B38" s="68"/>
      <c r="C38" s="104" t="s">
        <v>219</v>
      </c>
      <c r="D38" s="105"/>
      <c r="E38" s="106">
        <v>73915</v>
      </c>
      <c r="F38" s="26">
        <f t="shared" si="0"/>
        <v>73915</v>
      </c>
      <c r="G38" s="9">
        <f t="shared" si="1"/>
        <v>7.2213350526588128E-3</v>
      </c>
    </row>
    <row r="39" spans="2:7" ht="14.25" thickTop="1" thickBot="1" x14ac:dyDescent="0.25">
      <c r="B39" s="68"/>
      <c r="C39" s="104" t="s">
        <v>220</v>
      </c>
      <c r="D39" s="105"/>
      <c r="E39" s="106">
        <v>24558.99</v>
      </c>
      <c r="F39" s="26">
        <f t="shared" si="0"/>
        <v>24558.99</v>
      </c>
      <c r="G39" s="9">
        <f t="shared" si="1"/>
        <v>2.399360012783566E-3</v>
      </c>
    </row>
    <row r="40" spans="2:7" ht="14.25" thickTop="1" thickBot="1" x14ac:dyDescent="0.25">
      <c r="B40" s="68"/>
      <c r="C40" s="104" t="s">
        <v>221</v>
      </c>
      <c r="D40" s="105"/>
      <c r="E40" s="106">
        <v>203797</v>
      </c>
      <c r="F40" s="26">
        <f t="shared" si="0"/>
        <v>203797</v>
      </c>
      <c r="G40" s="9">
        <f t="shared" si="1"/>
        <v>1.9910524517712348E-2</v>
      </c>
    </row>
    <row r="41" spans="2:7" ht="14.25" thickTop="1" thickBot="1" x14ac:dyDescent="0.25">
      <c r="B41" s="68"/>
      <c r="C41" s="104" t="s">
        <v>222</v>
      </c>
      <c r="D41" s="105"/>
      <c r="E41" s="106">
        <v>16156</v>
      </c>
      <c r="F41" s="26">
        <f t="shared" si="0"/>
        <v>16156</v>
      </c>
      <c r="G41" s="9">
        <f t="shared" si="1"/>
        <v>1.578406130159721E-3</v>
      </c>
    </row>
    <row r="42" spans="2:7" ht="14.25" thickTop="1" thickBot="1" x14ac:dyDescent="0.25">
      <c r="B42" s="68"/>
      <c r="C42" s="104" t="s">
        <v>224</v>
      </c>
      <c r="D42" s="105"/>
      <c r="E42" s="106">
        <v>1998.7</v>
      </c>
      <c r="F42" s="26">
        <f t="shared" si="0"/>
        <v>1998.7</v>
      </c>
      <c r="G42" s="9">
        <f t="shared" si="1"/>
        <v>1.9526865142053941E-4</v>
      </c>
    </row>
    <row r="43" spans="2:7" ht="14.25" thickTop="1" thickBot="1" x14ac:dyDescent="0.25">
      <c r="B43" s="68"/>
      <c r="C43" s="104" t="s">
        <v>226</v>
      </c>
      <c r="D43" s="105"/>
      <c r="E43" s="106">
        <v>77129</v>
      </c>
      <c r="F43" s="26">
        <f t="shared" si="0"/>
        <v>77129</v>
      </c>
      <c r="G43" s="9">
        <f t="shared" si="1"/>
        <v>7.535335876026809E-3</v>
      </c>
    </row>
    <row r="44" spans="2:7" ht="14.25" thickTop="1" thickBot="1" x14ac:dyDescent="0.25">
      <c r="B44" s="68"/>
      <c r="C44" s="104" t="s">
        <v>227</v>
      </c>
      <c r="D44" s="105"/>
      <c r="E44" s="106">
        <v>81477.399999999994</v>
      </c>
      <c r="F44" s="26">
        <f t="shared" si="0"/>
        <v>81477.399999999994</v>
      </c>
      <c r="G44" s="9">
        <f t="shared" si="1"/>
        <v>7.9601651169519463E-3</v>
      </c>
    </row>
    <row r="45" spans="2:7" ht="13.5" thickTop="1" x14ac:dyDescent="0.2">
      <c r="B45" s="40"/>
      <c r="C45" s="10"/>
      <c r="D45" s="35">
        <f>SUM(D4:D44)</f>
        <v>414480.27</v>
      </c>
      <c r="E45" s="35">
        <f t="shared" ref="E45:G45" si="2">SUM(E4:E44)</f>
        <v>9821161.6799999997</v>
      </c>
      <c r="F45" s="35">
        <f t="shared" si="2"/>
        <v>10235641.949999999</v>
      </c>
      <c r="G45" s="37">
        <f t="shared" si="2"/>
        <v>0.99999999999999989</v>
      </c>
    </row>
    <row r="46" spans="2:7" x14ac:dyDescent="0.2">
      <c r="B46" s="41"/>
    </row>
    <row r="47" spans="2:7" x14ac:dyDescent="0.2">
      <c r="B47" s="41"/>
    </row>
    <row r="48" spans="2:7" x14ac:dyDescent="0.2">
      <c r="B48" s="41"/>
    </row>
    <row r="49" spans="2:2" x14ac:dyDescent="0.2">
      <c r="B49" s="41"/>
    </row>
    <row r="50" spans="2:2" x14ac:dyDescent="0.2">
      <c r="B50" s="41"/>
    </row>
    <row r="51" spans="2:2" x14ac:dyDescent="0.2">
      <c r="B51" s="41"/>
    </row>
    <row r="52" spans="2:2" x14ac:dyDescent="0.2">
      <c r="B52" s="41"/>
    </row>
    <row r="53" spans="2:2" x14ac:dyDescent="0.2">
      <c r="B53" s="41"/>
    </row>
    <row r="54" spans="2:2" x14ac:dyDescent="0.2">
      <c r="B54" s="41"/>
    </row>
    <row r="55" spans="2:2" x14ac:dyDescent="0.2">
      <c r="B55" s="41"/>
    </row>
    <row r="56" spans="2:2" x14ac:dyDescent="0.2">
      <c r="B56" s="41"/>
    </row>
    <row r="57" spans="2:2" x14ac:dyDescent="0.2">
      <c r="B57" s="41"/>
    </row>
    <row r="58" spans="2:2" x14ac:dyDescent="0.2">
      <c r="B58" s="41"/>
    </row>
    <row r="59" spans="2:2" x14ac:dyDescent="0.2">
      <c r="B59" s="41"/>
    </row>
    <row r="60" spans="2:2" x14ac:dyDescent="0.2">
      <c r="B60" s="41"/>
    </row>
    <row r="61" spans="2:2" x14ac:dyDescent="0.2">
      <c r="B61" s="41"/>
    </row>
    <row r="62" spans="2:2" x14ac:dyDescent="0.2">
      <c r="B62" s="41"/>
    </row>
    <row r="63" spans="2:2" x14ac:dyDescent="0.2">
      <c r="B63" s="41"/>
    </row>
    <row r="64" spans="2:2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</sheetData>
  <mergeCells count="4">
    <mergeCell ref="B1:G1"/>
    <mergeCell ref="B7:B31"/>
    <mergeCell ref="B32:B44"/>
    <mergeCell ref="B4:B6"/>
  </mergeCells>
  <conditionalFormatting sqref="G4:G44">
    <cfRule type="cellIs" dxfId="14" priority="1" operator="greaterThan">
      <formula>0.0599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3"/>
  <sheetViews>
    <sheetView showGridLines="0" zoomScale="80" zoomScaleNormal="80" workbookViewId="0">
      <pane ySplit="1" topLeftCell="A26" activePane="bottomLeft" state="frozen"/>
      <selection activeCell="L12" sqref="L12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5</v>
      </c>
      <c r="C3" s="11" t="s">
        <v>2</v>
      </c>
      <c r="D3" s="22" t="s">
        <v>12</v>
      </c>
      <c r="E3" s="12" t="s">
        <v>1</v>
      </c>
      <c r="F3" s="12" t="s">
        <v>3</v>
      </c>
      <c r="G3" s="12" t="s">
        <v>6</v>
      </c>
    </row>
    <row r="4" spans="2:7" ht="22.5" thickTop="1" thickBot="1" x14ac:dyDescent="0.25">
      <c r="B4" s="55" t="s">
        <v>28</v>
      </c>
      <c r="C4" s="55" t="s">
        <v>29</v>
      </c>
      <c r="D4" s="57">
        <v>7936.25</v>
      </c>
      <c r="E4" s="56"/>
      <c r="F4" s="26">
        <f>SUM(D4,E4)</f>
        <v>7936.25</v>
      </c>
      <c r="G4" s="9">
        <f>F4/$F$63</f>
        <v>1.2986395640923729E-3</v>
      </c>
    </row>
    <row r="5" spans="2:7" ht="22.5" thickTop="1" thickBot="1" x14ac:dyDescent="0.25">
      <c r="B5" s="55" t="s">
        <v>30</v>
      </c>
      <c r="C5" s="55" t="s">
        <v>31</v>
      </c>
      <c r="D5" s="57">
        <v>44049</v>
      </c>
      <c r="E5" s="56"/>
      <c r="F5" s="26">
        <f t="shared" ref="F5:F62" si="0">SUM(D5,E5)</f>
        <v>44049</v>
      </c>
      <c r="G5" s="9">
        <f>F5/$F$63</f>
        <v>7.2079098010653557E-3</v>
      </c>
    </row>
    <row r="6" spans="2:7" ht="14.25" customHeight="1" thickTop="1" thickBot="1" x14ac:dyDescent="0.25">
      <c r="B6" s="51" t="s">
        <v>32</v>
      </c>
      <c r="C6" s="55" t="s">
        <v>31</v>
      </c>
      <c r="D6" s="57">
        <v>1500</v>
      </c>
      <c r="E6" s="56"/>
      <c r="F6" s="26">
        <f t="shared" si="0"/>
        <v>1500</v>
      </c>
      <c r="G6" s="9">
        <f>F6/$F$63</f>
        <v>2.454508547662384E-4</v>
      </c>
    </row>
    <row r="7" spans="2:7" ht="14.25" thickTop="1" thickBot="1" x14ac:dyDescent="0.25">
      <c r="B7" s="52"/>
      <c r="C7" s="55" t="s">
        <v>33</v>
      </c>
      <c r="D7" s="57">
        <v>7485.46</v>
      </c>
      <c r="E7" s="56"/>
      <c r="F7" s="26">
        <f t="shared" si="0"/>
        <v>7485.46</v>
      </c>
      <c r="G7" s="9">
        <f>F7/$F$63</f>
        <v>1.224875036878991E-3</v>
      </c>
    </row>
    <row r="8" spans="2:7" ht="14.25" thickTop="1" thickBot="1" x14ac:dyDescent="0.25">
      <c r="B8" s="52"/>
      <c r="C8" s="55" t="s">
        <v>34</v>
      </c>
      <c r="D8" s="57">
        <v>47198.96</v>
      </c>
      <c r="E8" s="56"/>
      <c r="F8" s="26">
        <f t="shared" si="0"/>
        <v>47198.96</v>
      </c>
      <c r="G8" s="9">
        <f>F8/$F$63</f>
        <v>7.7233500507183292E-3</v>
      </c>
    </row>
    <row r="9" spans="2:7" ht="14.25" thickTop="1" thickBot="1" x14ac:dyDescent="0.25">
      <c r="B9" s="52"/>
      <c r="C9" s="55" t="s">
        <v>35</v>
      </c>
      <c r="D9" s="57">
        <v>386524.21</v>
      </c>
      <c r="E9" s="56"/>
      <c r="F9" s="6">
        <f t="shared" si="0"/>
        <v>386524.21</v>
      </c>
      <c r="G9" s="9">
        <f>F9/$F$63</f>
        <v>6.3248465154896683E-2</v>
      </c>
    </row>
    <row r="10" spans="2:7" ht="14.25" thickTop="1" thickBot="1" x14ac:dyDescent="0.25">
      <c r="B10" s="52"/>
      <c r="C10" s="55" t="s">
        <v>36</v>
      </c>
      <c r="D10" s="57">
        <v>386987.11</v>
      </c>
      <c r="E10" s="56">
        <v>77609.929999999993</v>
      </c>
      <c r="F10" s="6">
        <f t="shared" si="0"/>
        <v>464597.04</v>
      </c>
      <c r="G10" s="9">
        <f>F10/$F$63</f>
        <v>7.6023827059909482E-2</v>
      </c>
    </row>
    <row r="11" spans="2:7" ht="14.25" thickTop="1" thickBot="1" x14ac:dyDescent="0.25">
      <c r="B11" s="52"/>
      <c r="C11" s="55" t="s">
        <v>37</v>
      </c>
      <c r="D11" s="57">
        <v>3079.15</v>
      </c>
      <c r="E11" s="56">
        <v>29774.22</v>
      </c>
      <c r="F11" s="26">
        <f t="shared" si="0"/>
        <v>32853.370000000003</v>
      </c>
      <c r="G11" s="9">
        <f>F11/$F$63</f>
        <v>5.3759251656343293E-3</v>
      </c>
    </row>
    <row r="12" spans="2:7" ht="14.25" thickTop="1" thickBot="1" x14ac:dyDescent="0.25">
      <c r="B12" s="52"/>
      <c r="C12" s="55" t="s">
        <v>38</v>
      </c>
      <c r="D12" s="57">
        <v>6280.4</v>
      </c>
      <c r="E12" s="56"/>
      <c r="F12" s="26">
        <f t="shared" si="0"/>
        <v>6280.4</v>
      </c>
      <c r="G12" s="9">
        <f>F12/$F$63</f>
        <v>1.0276863655159223E-3</v>
      </c>
    </row>
    <row r="13" spans="2:7" ht="14.25" thickTop="1" thickBot="1" x14ac:dyDescent="0.25">
      <c r="B13" s="52"/>
      <c r="C13" s="55" t="s">
        <v>39</v>
      </c>
      <c r="D13" s="57"/>
      <c r="E13" s="56">
        <v>3650</v>
      </c>
      <c r="F13" s="26">
        <f t="shared" si="0"/>
        <v>3650</v>
      </c>
      <c r="G13" s="9">
        <f>F13/$F$63</f>
        <v>5.972637465978467E-4</v>
      </c>
    </row>
    <row r="14" spans="2:7" ht="14.25" thickTop="1" thickBot="1" x14ac:dyDescent="0.25">
      <c r="B14" s="52"/>
      <c r="C14" s="55" t="s">
        <v>40</v>
      </c>
      <c r="D14" s="57"/>
      <c r="E14" s="56">
        <v>2142.9</v>
      </c>
      <c r="F14" s="26">
        <f t="shared" si="0"/>
        <v>2142.9</v>
      </c>
      <c r="G14" s="9">
        <f>F14/$F$63</f>
        <v>3.5065109111904813E-4</v>
      </c>
    </row>
    <row r="15" spans="2:7" ht="14.25" thickTop="1" thickBot="1" x14ac:dyDescent="0.25">
      <c r="B15" s="52"/>
      <c r="C15" s="55" t="s">
        <v>41</v>
      </c>
      <c r="D15" s="57"/>
      <c r="E15" s="56">
        <v>605.70000000000005</v>
      </c>
      <c r="F15" s="26">
        <f t="shared" si="0"/>
        <v>605.70000000000005</v>
      </c>
      <c r="G15" s="9">
        <f>F15/$F$63</f>
        <v>9.9113055154607062E-5</v>
      </c>
    </row>
    <row r="16" spans="2:7" ht="14.25" thickTop="1" thickBot="1" x14ac:dyDescent="0.25">
      <c r="B16" s="52"/>
      <c r="C16" s="55" t="s">
        <v>42</v>
      </c>
      <c r="D16" s="57"/>
      <c r="E16" s="56">
        <v>11770.51</v>
      </c>
      <c r="F16" s="26">
        <f t="shared" si="0"/>
        <v>11770.51</v>
      </c>
      <c r="G16" s="9">
        <f>F16/$F$63</f>
        <v>1.9260544936897043E-3</v>
      </c>
    </row>
    <row r="17" spans="2:7" ht="14.25" thickTop="1" thickBot="1" x14ac:dyDescent="0.25">
      <c r="B17" s="52"/>
      <c r="C17" s="55" t="s">
        <v>43</v>
      </c>
      <c r="D17" s="57">
        <v>147686.1</v>
      </c>
      <c r="E17" s="56"/>
      <c r="F17" s="26">
        <f t="shared" si="0"/>
        <v>147686.1</v>
      </c>
      <c r="G17" s="9">
        <f>F17/$F$63</f>
        <v>2.416645298806144E-2</v>
      </c>
    </row>
    <row r="18" spans="2:7" ht="14.25" thickTop="1" thickBot="1" x14ac:dyDescent="0.25">
      <c r="B18" s="52"/>
      <c r="C18" s="55" t="s">
        <v>44</v>
      </c>
      <c r="D18" s="57">
        <v>43838.11</v>
      </c>
      <c r="E18" s="56"/>
      <c r="F18" s="26">
        <f t="shared" si="0"/>
        <v>43838.11</v>
      </c>
      <c r="G18" s="9">
        <f>F18/$F$63</f>
        <v>7.1734010472242551E-3</v>
      </c>
    </row>
    <row r="19" spans="2:7" ht="14.25" thickTop="1" thickBot="1" x14ac:dyDescent="0.25">
      <c r="B19" s="52"/>
      <c r="C19" s="55" t="s">
        <v>45</v>
      </c>
      <c r="D19" s="57">
        <v>18240.61</v>
      </c>
      <c r="E19" s="56"/>
      <c r="F19" s="26">
        <f t="shared" si="0"/>
        <v>18240.61</v>
      </c>
      <c r="G19" s="9">
        <f>F19/$F$63</f>
        <v>2.984782210638397E-3</v>
      </c>
    </row>
    <row r="20" spans="2:7" ht="14.25" thickTop="1" thickBot="1" x14ac:dyDescent="0.25">
      <c r="B20" s="52"/>
      <c r="C20" s="55" t="s">
        <v>46</v>
      </c>
      <c r="D20" s="56">
        <v>3000</v>
      </c>
      <c r="E20" s="56"/>
      <c r="F20" s="26">
        <f t="shared" si="0"/>
        <v>3000</v>
      </c>
      <c r="G20" s="9">
        <f>F20/$F$63</f>
        <v>4.9090170953247679E-4</v>
      </c>
    </row>
    <row r="21" spans="2:7" ht="14.25" thickTop="1" thickBot="1" x14ac:dyDescent="0.25">
      <c r="B21" s="52"/>
      <c r="C21" s="55" t="s">
        <v>47</v>
      </c>
      <c r="D21" s="57">
        <v>8795.9</v>
      </c>
      <c r="E21" s="56"/>
      <c r="F21" s="26">
        <f t="shared" si="0"/>
        <v>8795.9</v>
      </c>
      <c r="G21" s="9">
        <f>F21/$F$63</f>
        <v>1.439307448958904E-3</v>
      </c>
    </row>
    <row r="22" spans="2:7" ht="14.25" thickTop="1" thickBot="1" x14ac:dyDescent="0.25">
      <c r="B22" s="52"/>
      <c r="C22" s="55" t="s">
        <v>48</v>
      </c>
      <c r="D22" s="57">
        <v>53700.21</v>
      </c>
      <c r="E22" s="56">
        <v>2920.31</v>
      </c>
      <c r="F22" s="26">
        <f t="shared" si="0"/>
        <v>56620.52</v>
      </c>
      <c r="G22" s="9">
        <f>F22/$F$63</f>
        <v>9.2650366875392624E-3</v>
      </c>
    </row>
    <row r="23" spans="2:7" ht="14.25" thickTop="1" thickBot="1" x14ac:dyDescent="0.25">
      <c r="B23" s="52"/>
      <c r="C23" s="55" t="s">
        <v>49</v>
      </c>
      <c r="D23" s="57"/>
      <c r="E23" s="56">
        <v>785</v>
      </c>
      <c r="F23" s="26">
        <f t="shared" si="0"/>
        <v>785</v>
      </c>
      <c r="G23" s="9">
        <f>F23/$F$63</f>
        <v>1.2845261399433141E-4</v>
      </c>
    </row>
    <row r="24" spans="2:7" ht="14.25" thickTop="1" thickBot="1" x14ac:dyDescent="0.25">
      <c r="B24" s="52"/>
      <c r="C24" s="55" t="s">
        <v>50</v>
      </c>
      <c r="D24" s="57">
        <v>72450</v>
      </c>
      <c r="E24" s="56">
        <v>16600</v>
      </c>
      <c r="F24" s="26">
        <f t="shared" si="0"/>
        <v>89050</v>
      </c>
      <c r="G24" s="9">
        <f>F24/$F$63</f>
        <v>1.4571599077955685E-2</v>
      </c>
    </row>
    <row r="25" spans="2:7" ht="14.25" thickTop="1" thickBot="1" x14ac:dyDescent="0.25">
      <c r="B25" s="52"/>
      <c r="C25" s="55" t="s">
        <v>51</v>
      </c>
      <c r="D25" s="57">
        <v>1270714.82</v>
      </c>
      <c r="E25" s="56">
        <v>117222.32</v>
      </c>
      <c r="F25" s="6">
        <f t="shared" si="0"/>
        <v>1387937.1400000001</v>
      </c>
      <c r="G25" s="9">
        <f>F25/$F$63</f>
        <v>0.22711357158320553</v>
      </c>
    </row>
    <row r="26" spans="2:7" ht="14.25" thickTop="1" thickBot="1" x14ac:dyDescent="0.25">
      <c r="B26" s="52"/>
      <c r="C26" s="55" t="s">
        <v>52</v>
      </c>
      <c r="D26" s="57">
        <v>16162.09</v>
      </c>
      <c r="E26" s="56">
        <v>2049</v>
      </c>
      <c r="F26" s="26">
        <f t="shared" si="0"/>
        <v>18211.09</v>
      </c>
      <c r="G26" s="9">
        <f>F26/$F$63</f>
        <v>2.9799517378165971E-3</v>
      </c>
    </row>
    <row r="27" spans="2:7" ht="14.25" thickTop="1" thickBot="1" x14ac:dyDescent="0.25">
      <c r="B27" s="52"/>
      <c r="C27" s="55" t="s">
        <v>53</v>
      </c>
      <c r="D27" s="57">
        <v>818443.51</v>
      </c>
      <c r="E27" s="56">
        <v>134104.15</v>
      </c>
      <c r="F27" s="6">
        <f t="shared" si="0"/>
        <v>952547.66</v>
      </c>
      <c r="G27" s="9">
        <f>F27/$F$63</f>
        <v>0.1558690915683868</v>
      </c>
    </row>
    <row r="28" spans="2:7" ht="14.25" thickTop="1" thickBot="1" x14ac:dyDescent="0.25">
      <c r="B28" s="52"/>
      <c r="C28" s="55" t="s">
        <v>54</v>
      </c>
      <c r="D28" s="57">
        <v>12157.23</v>
      </c>
      <c r="E28" s="56">
        <v>99995.66</v>
      </c>
      <c r="F28" s="26">
        <f t="shared" si="0"/>
        <v>112152.89</v>
      </c>
      <c r="G28" s="9">
        <f>F28/$F$63</f>
        <v>1.835201514333594E-2</v>
      </c>
    </row>
    <row r="29" spans="2:7" ht="14.25" thickTop="1" thickBot="1" x14ac:dyDescent="0.25">
      <c r="B29" s="52"/>
      <c r="C29" s="55" t="s">
        <v>55</v>
      </c>
      <c r="D29" s="57"/>
      <c r="E29" s="56">
        <v>2497.54</v>
      </c>
      <c r="F29" s="26">
        <f t="shared" si="0"/>
        <v>2497.54</v>
      </c>
      <c r="G29" s="9">
        <f>F29/$F$63</f>
        <v>4.08682218541914E-4</v>
      </c>
    </row>
    <row r="30" spans="2:7" ht="14.25" thickTop="1" thickBot="1" x14ac:dyDescent="0.25">
      <c r="B30" s="52"/>
      <c r="C30" s="55" t="s">
        <v>56</v>
      </c>
      <c r="D30" s="57">
        <v>34306.83</v>
      </c>
      <c r="E30" s="56">
        <v>4982.54</v>
      </c>
      <c r="F30" s="26">
        <f t="shared" si="0"/>
        <v>39289.370000000003</v>
      </c>
      <c r="G30" s="9">
        <f>F30/$F$63</f>
        <v>6.4290729664846693E-3</v>
      </c>
    </row>
    <row r="31" spans="2:7" ht="14.25" thickTop="1" thickBot="1" x14ac:dyDescent="0.25">
      <c r="B31" s="52"/>
      <c r="C31" s="55" t="s">
        <v>57</v>
      </c>
      <c r="D31" s="57">
        <v>32370</v>
      </c>
      <c r="E31" s="56">
        <v>1100</v>
      </c>
      <c r="F31" s="26">
        <f t="shared" si="0"/>
        <v>33470</v>
      </c>
      <c r="G31" s="9">
        <f>F31/$F$63</f>
        <v>5.4768267393506655E-3</v>
      </c>
    </row>
    <row r="32" spans="2:7" ht="14.25" thickTop="1" thickBot="1" x14ac:dyDescent="0.25">
      <c r="B32" s="52"/>
      <c r="C32" s="55" t="s">
        <v>58</v>
      </c>
      <c r="D32" s="57">
        <v>36768.629999999997</v>
      </c>
      <c r="E32" s="56">
        <v>17001.34</v>
      </c>
      <c r="F32" s="26">
        <f t="shared" si="0"/>
        <v>53769.97</v>
      </c>
      <c r="G32" s="9">
        <f>F32/$F$63</f>
        <v>8.7985900648366623E-3</v>
      </c>
    </row>
    <row r="33" spans="2:7" ht="14.25" thickTop="1" thickBot="1" x14ac:dyDescent="0.25">
      <c r="B33" s="52"/>
      <c r="C33" s="55" t="s">
        <v>59</v>
      </c>
      <c r="D33" s="57">
        <v>165</v>
      </c>
      <c r="E33" s="56"/>
      <c r="F33" s="26">
        <f t="shared" si="0"/>
        <v>165</v>
      </c>
      <c r="G33" s="9">
        <f>F33/$F$63</f>
        <v>2.6999594024286222E-5</v>
      </c>
    </row>
    <row r="34" spans="2:7" ht="14.25" thickTop="1" thickBot="1" x14ac:dyDescent="0.25">
      <c r="B34" s="52"/>
      <c r="C34" s="55" t="s">
        <v>60</v>
      </c>
      <c r="D34" s="57"/>
      <c r="E34" s="56">
        <v>3320</v>
      </c>
      <c r="F34" s="26">
        <f t="shared" si="0"/>
        <v>3320</v>
      </c>
      <c r="G34" s="9">
        <f>F34/$F$63</f>
        <v>5.4326455854927422E-4</v>
      </c>
    </row>
    <row r="35" spans="2:7" ht="14.25" thickTop="1" thickBot="1" x14ac:dyDescent="0.25">
      <c r="B35" s="52"/>
      <c r="C35" s="55" t="s">
        <v>61</v>
      </c>
      <c r="D35" s="56">
        <v>10000</v>
      </c>
      <c r="E35" s="56"/>
      <c r="F35" s="26">
        <f t="shared" si="0"/>
        <v>10000</v>
      </c>
      <c r="G35" s="9">
        <f>F35/$F$63</f>
        <v>1.6363390317749224E-3</v>
      </c>
    </row>
    <row r="36" spans="2:7" ht="14.25" thickTop="1" thickBot="1" x14ac:dyDescent="0.25">
      <c r="B36" s="52"/>
      <c r="C36" s="55" t="s">
        <v>62</v>
      </c>
      <c r="D36" s="57">
        <v>5160</v>
      </c>
      <c r="E36" s="56">
        <v>1250.5</v>
      </c>
      <c r="F36" s="26">
        <f t="shared" si="0"/>
        <v>6410.5</v>
      </c>
      <c r="G36" s="9">
        <f>F36/$F$63</f>
        <v>1.0489751363193141E-3</v>
      </c>
    </row>
    <row r="37" spans="2:7" ht="14.25" thickTop="1" thickBot="1" x14ac:dyDescent="0.25">
      <c r="B37" s="52"/>
      <c r="C37" s="55" t="s">
        <v>63</v>
      </c>
      <c r="D37" s="57">
        <v>219663.35999999999</v>
      </c>
      <c r="E37" s="56">
        <v>18305.28</v>
      </c>
      <c r="F37" s="26">
        <f t="shared" si="0"/>
        <v>237968.63999999998</v>
      </c>
      <c r="G37" s="9">
        <f>F37/$F$63</f>
        <v>3.8939737397039507E-2</v>
      </c>
    </row>
    <row r="38" spans="2:7" ht="14.25" thickTop="1" thickBot="1" x14ac:dyDescent="0.25">
      <c r="B38" s="52"/>
      <c r="C38" s="55" t="s">
        <v>64</v>
      </c>
      <c r="D38" s="57">
        <v>93967.78</v>
      </c>
      <c r="E38" s="56">
        <v>42743.28</v>
      </c>
      <c r="F38" s="26">
        <f t="shared" si="0"/>
        <v>136711.06</v>
      </c>
      <c r="G38" s="9">
        <f>F38/$F$63</f>
        <v>2.2370564355332332E-2</v>
      </c>
    </row>
    <row r="39" spans="2:7" ht="14.25" thickTop="1" thickBot="1" x14ac:dyDescent="0.25">
      <c r="B39" s="52"/>
      <c r="C39" s="55" t="s">
        <v>65</v>
      </c>
      <c r="D39" s="57">
        <v>162177.69</v>
      </c>
      <c r="E39" s="56">
        <v>94863.23</v>
      </c>
      <c r="F39" s="26">
        <f t="shared" si="0"/>
        <v>257040.91999999998</v>
      </c>
      <c r="G39" s="9">
        <f>F39/$F$63</f>
        <v>4.2060609015933531E-2</v>
      </c>
    </row>
    <row r="40" spans="2:7" ht="14.25" thickTop="1" thickBot="1" x14ac:dyDescent="0.25">
      <c r="B40" s="52"/>
      <c r="C40" s="55" t="s">
        <v>66</v>
      </c>
      <c r="D40" s="57">
        <v>468.66</v>
      </c>
      <c r="E40" s="56">
        <v>868.14</v>
      </c>
      <c r="F40" s="26">
        <f t="shared" si="0"/>
        <v>1336.8</v>
      </c>
      <c r="G40" s="9">
        <f>F40/$F$63</f>
        <v>2.1874580176767163E-4</v>
      </c>
    </row>
    <row r="41" spans="2:7" ht="14.25" thickTop="1" thickBot="1" x14ac:dyDescent="0.25">
      <c r="B41" s="52"/>
      <c r="C41" s="55" t="s">
        <v>67</v>
      </c>
      <c r="D41" s="57">
        <v>34582</v>
      </c>
      <c r="E41" s="56"/>
      <c r="F41" s="26">
        <f t="shared" si="0"/>
        <v>34582</v>
      </c>
      <c r="G41" s="9">
        <f>F41/$F$63</f>
        <v>5.6587876396840368E-3</v>
      </c>
    </row>
    <row r="42" spans="2:7" ht="22.5" thickTop="1" thickBot="1" x14ac:dyDescent="0.25">
      <c r="B42" s="52"/>
      <c r="C42" s="55" t="s">
        <v>68</v>
      </c>
      <c r="D42" s="57">
        <v>68849.55</v>
      </c>
      <c r="E42" s="56">
        <v>160988.79999999999</v>
      </c>
      <c r="F42" s="26">
        <f t="shared" si="0"/>
        <v>229838.34999999998</v>
      </c>
      <c r="G42" s="9">
        <f>F42/$F$63</f>
        <v>3.7609346310374568E-2</v>
      </c>
    </row>
    <row r="43" spans="2:7" ht="14.25" thickTop="1" thickBot="1" x14ac:dyDescent="0.25">
      <c r="B43" s="52"/>
      <c r="C43" s="55" t="s">
        <v>69</v>
      </c>
      <c r="D43" s="57"/>
      <c r="E43" s="56">
        <v>5136.8</v>
      </c>
      <c r="F43" s="26">
        <f t="shared" si="0"/>
        <v>5136.8</v>
      </c>
      <c r="G43" s="9">
        <f>F43/$F$63</f>
        <v>8.4055463384214216E-4</v>
      </c>
    </row>
    <row r="44" spans="2:7" ht="14.25" thickTop="1" thickBot="1" x14ac:dyDescent="0.25">
      <c r="B44" s="52"/>
      <c r="C44" s="55" t="s">
        <v>70</v>
      </c>
      <c r="D44" s="57"/>
      <c r="E44" s="56">
        <v>3280.62</v>
      </c>
      <c r="F44" s="26">
        <f t="shared" si="0"/>
        <v>3280.62</v>
      </c>
      <c r="G44" s="9">
        <f>F44/$F$63</f>
        <v>5.368206554421446E-4</v>
      </c>
    </row>
    <row r="45" spans="2:7" ht="14.25" thickTop="1" thickBot="1" x14ac:dyDescent="0.25">
      <c r="B45" s="52"/>
      <c r="C45" s="55" t="s">
        <v>71</v>
      </c>
      <c r="D45" s="57"/>
      <c r="E45" s="56">
        <v>49612</v>
      </c>
      <c r="F45" s="26">
        <f t="shared" si="0"/>
        <v>49612</v>
      </c>
      <c r="G45" s="9">
        <f>F45/$F$63</f>
        <v>8.1182052044417446E-3</v>
      </c>
    </row>
    <row r="46" spans="2:7" ht="14.25" customHeight="1" thickTop="1" thickBot="1" x14ac:dyDescent="0.25">
      <c r="B46" s="52"/>
      <c r="C46" s="55" t="s">
        <v>72</v>
      </c>
      <c r="D46" s="57"/>
      <c r="E46" s="56">
        <v>2824</v>
      </c>
      <c r="F46" s="26">
        <f t="shared" si="0"/>
        <v>2824</v>
      </c>
      <c r="G46" s="9">
        <f>F46/$F$63</f>
        <v>4.6210214257323809E-4</v>
      </c>
    </row>
    <row r="47" spans="2:7" ht="14.25" thickTop="1" thickBot="1" x14ac:dyDescent="0.25">
      <c r="B47" s="52"/>
      <c r="C47" s="55" t="s">
        <v>73</v>
      </c>
      <c r="D47" s="57">
        <v>622.21</v>
      </c>
      <c r="E47" s="56"/>
      <c r="F47" s="26">
        <f t="shared" si="0"/>
        <v>622.21</v>
      </c>
      <c r="G47" s="9">
        <f>F47/$F$63</f>
        <v>1.0181465089606746E-4</v>
      </c>
    </row>
    <row r="48" spans="2:7" ht="14.25" thickTop="1" thickBot="1" x14ac:dyDescent="0.25">
      <c r="B48" s="52"/>
      <c r="C48" s="55" t="s">
        <v>74</v>
      </c>
      <c r="D48" s="57">
        <v>37260.9</v>
      </c>
      <c r="E48" s="56"/>
      <c r="F48" s="26">
        <f t="shared" si="0"/>
        <v>37260.9</v>
      </c>
      <c r="G48" s="9">
        <f>F48/$F$63</f>
        <v>6.0971465029062213E-3</v>
      </c>
    </row>
    <row r="49" spans="2:7" ht="14.25" thickTop="1" thickBot="1" x14ac:dyDescent="0.25">
      <c r="B49" s="52"/>
      <c r="C49" s="55" t="s">
        <v>75</v>
      </c>
      <c r="D49" s="57">
        <v>69823.789999999994</v>
      </c>
      <c r="E49" s="56"/>
      <c r="F49" s="26">
        <f t="shared" si="0"/>
        <v>69823.789999999994</v>
      </c>
      <c r="G49" s="9">
        <f>F49/$F$63</f>
        <v>1.1425539292345551E-2</v>
      </c>
    </row>
    <row r="50" spans="2:7" ht="14.25" thickTop="1" thickBot="1" x14ac:dyDescent="0.25">
      <c r="B50" s="52"/>
      <c r="C50" s="55" t="s">
        <v>76</v>
      </c>
      <c r="D50" s="57">
        <v>9136.82</v>
      </c>
      <c r="E50" s="56"/>
      <c r="F50" s="26">
        <f t="shared" si="0"/>
        <v>9136.82</v>
      </c>
      <c r="G50" s="9">
        <f>F50/$F$63</f>
        <v>1.4950935192301748E-3</v>
      </c>
    </row>
    <row r="51" spans="2:7" ht="14.25" thickTop="1" thickBot="1" x14ac:dyDescent="0.25">
      <c r="B51" s="52"/>
      <c r="C51" s="55" t="s">
        <v>77</v>
      </c>
      <c r="D51" s="57">
        <v>4804.93</v>
      </c>
      <c r="E51" s="56"/>
      <c r="F51" s="26">
        <f t="shared" si="0"/>
        <v>4804.93</v>
      </c>
      <c r="G51" s="9">
        <f>F51/$F$63</f>
        <v>7.8624945039462788E-4</v>
      </c>
    </row>
    <row r="52" spans="2:7" ht="14.25" thickTop="1" thickBot="1" x14ac:dyDescent="0.25">
      <c r="B52" s="52"/>
      <c r="C52" s="55" t="s">
        <v>78</v>
      </c>
      <c r="D52" s="57">
        <v>146849.71</v>
      </c>
      <c r="E52" s="56"/>
      <c r="F52" s="26">
        <f t="shared" si="0"/>
        <v>146849.71</v>
      </c>
      <c r="G52" s="9">
        <f>F52/$F$63</f>
        <v>2.4029591227782813E-2</v>
      </c>
    </row>
    <row r="53" spans="2:7" ht="14.25" thickTop="1" thickBot="1" x14ac:dyDescent="0.25">
      <c r="B53" s="52"/>
      <c r="C53" s="55" t="s">
        <v>79</v>
      </c>
      <c r="D53" s="57">
        <v>2500</v>
      </c>
      <c r="E53" s="56"/>
      <c r="F53" s="26">
        <f t="shared" si="0"/>
        <v>2500</v>
      </c>
      <c r="G53" s="9">
        <f>F53/$F$63</f>
        <v>4.0908475794373061E-4</v>
      </c>
    </row>
    <row r="54" spans="2:7" ht="14.25" thickTop="1" thickBot="1" x14ac:dyDescent="0.25">
      <c r="B54" s="52"/>
      <c r="C54" s="55" t="s">
        <v>80</v>
      </c>
      <c r="D54" s="57">
        <v>3729.22</v>
      </c>
      <c r="E54" s="56"/>
      <c r="F54" s="26">
        <f t="shared" si="0"/>
        <v>3729.22</v>
      </c>
      <c r="G54" s="9">
        <f>F54/$F$63</f>
        <v>6.1022682440756756E-4</v>
      </c>
    </row>
    <row r="55" spans="2:7" ht="14.25" thickTop="1" thickBot="1" x14ac:dyDescent="0.25">
      <c r="B55" s="52"/>
      <c r="C55" s="55" t="s">
        <v>73</v>
      </c>
      <c r="D55" s="57">
        <v>4039</v>
      </c>
      <c r="E55" s="56"/>
      <c r="F55" s="26">
        <f t="shared" si="0"/>
        <v>4039</v>
      </c>
      <c r="G55" s="9">
        <f>F55/$F$63</f>
        <v>6.6091733493389118E-4</v>
      </c>
    </row>
    <row r="56" spans="2:7" ht="14.25" thickTop="1" thickBot="1" x14ac:dyDescent="0.25">
      <c r="B56" s="52"/>
      <c r="C56" s="55" t="s">
        <v>81</v>
      </c>
      <c r="D56" s="57">
        <v>13.18</v>
      </c>
      <c r="E56" s="56"/>
      <c r="F56" s="26">
        <f t="shared" si="0"/>
        <v>13.18</v>
      </c>
      <c r="G56" s="9">
        <f>F56/$F$63</f>
        <v>2.1566948438793477E-6</v>
      </c>
    </row>
    <row r="57" spans="2:7" ht="14.25" thickTop="1" thickBot="1" x14ac:dyDescent="0.25">
      <c r="B57" s="53"/>
      <c r="C57" s="55" t="s">
        <v>82</v>
      </c>
      <c r="D57" s="57">
        <v>2405.6999999999998</v>
      </c>
      <c r="E57" s="56"/>
      <c r="F57" s="26">
        <f t="shared" si="0"/>
        <v>2405.6999999999998</v>
      </c>
      <c r="G57" s="9">
        <f>F57/$F$63</f>
        <v>3.9365408087409308E-4</v>
      </c>
    </row>
    <row r="58" spans="2:7" ht="14.25" thickTop="1" thickBot="1" x14ac:dyDescent="0.25">
      <c r="B58" s="54" t="s">
        <v>83</v>
      </c>
      <c r="C58" s="55" t="s">
        <v>84</v>
      </c>
      <c r="D58" s="57">
        <v>3579.09</v>
      </c>
      <c r="E58" s="56"/>
      <c r="F58" s="26">
        <f t="shared" si="0"/>
        <v>3579.09</v>
      </c>
      <c r="G58" s="9">
        <f>F58/$F$63</f>
        <v>5.8566046652353074E-4</v>
      </c>
    </row>
    <row r="59" spans="2:7" ht="14.25" thickTop="1" thickBot="1" x14ac:dyDescent="0.25">
      <c r="B59" s="54"/>
      <c r="C59" s="55" t="s">
        <v>85</v>
      </c>
      <c r="D59" s="57">
        <v>98068.1</v>
      </c>
      <c r="E59" s="56"/>
      <c r="F59" s="26">
        <f t="shared" si="0"/>
        <v>98068.1</v>
      </c>
      <c r="G59" s="9">
        <f>F59/$F$63</f>
        <v>1.6047265980200627E-2</v>
      </c>
    </row>
    <row r="60" spans="2:7" ht="14.25" thickTop="1" thickBot="1" x14ac:dyDescent="0.25">
      <c r="B60" s="54" t="s">
        <v>86</v>
      </c>
      <c r="C60" s="55" t="s">
        <v>87</v>
      </c>
      <c r="D60" s="57"/>
      <c r="E60" s="56">
        <v>47.96</v>
      </c>
      <c r="F60" s="26">
        <f t="shared" si="0"/>
        <v>47.96</v>
      </c>
      <c r="G60" s="9">
        <f>F60/$F$63</f>
        <v>7.847881996392528E-6</v>
      </c>
    </row>
    <row r="61" spans="2:7" ht="14.25" thickTop="1" thickBot="1" x14ac:dyDescent="0.25">
      <c r="B61" s="54"/>
      <c r="C61" s="55" t="s">
        <v>61</v>
      </c>
      <c r="D61" s="57"/>
      <c r="E61" s="56">
        <v>566712</v>
      </c>
      <c r="F61" s="6">
        <f t="shared" si="0"/>
        <v>566712</v>
      </c>
      <c r="G61" s="9">
        <f>F61/$F$63</f>
        <v>9.2733296537522991E-2</v>
      </c>
    </row>
    <row r="62" spans="2:7" ht="22.5" thickTop="1" thickBot="1" x14ac:dyDescent="0.25">
      <c r="B62" s="55" t="s">
        <v>88</v>
      </c>
      <c r="C62" s="55" t="s">
        <v>34</v>
      </c>
      <c r="D62" s="57">
        <v>198898</v>
      </c>
      <c r="E62" s="56"/>
      <c r="F62" s="26">
        <f t="shared" si="0"/>
        <v>198898</v>
      </c>
      <c r="G62" s="9">
        <f>F62/$F$63</f>
        <v>3.2546456074196851E-2</v>
      </c>
    </row>
    <row r="63" spans="2:7" ht="13.5" thickTop="1" x14ac:dyDescent="0.2">
      <c r="B63" s="40"/>
      <c r="C63" s="10"/>
      <c r="D63" s="35">
        <f>SUM(D4:D62)</f>
        <v>4636439.2699999986</v>
      </c>
      <c r="E63" s="35">
        <f>SUM(E4:E62)</f>
        <v>1474763.73</v>
      </c>
      <c r="F63" s="35">
        <f>SUM(F4:F62)</f>
        <v>6111202.9999999991</v>
      </c>
      <c r="G63" s="37">
        <f>SUM(G4:G62)</f>
        <v>1.0000000000000004</v>
      </c>
    </row>
    <row r="64" spans="2:7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  <row r="137" spans="2:2" x14ac:dyDescent="0.2">
      <c r="B137" s="41"/>
    </row>
    <row r="138" spans="2:2" x14ac:dyDescent="0.2">
      <c r="B138" s="41"/>
    </row>
    <row r="139" spans="2:2" x14ac:dyDescent="0.2">
      <c r="B139" s="41"/>
    </row>
    <row r="140" spans="2:2" x14ac:dyDescent="0.2">
      <c r="B140" s="41"/>
    </row>
    <row r="141" spans="2:2" x14ac:dyDescent="0.2">
      <c r="B141" s="41"/>
    </row>
    <row r="142" spans="2:2" x14ac:dyDescent="0.2">
      <c r="B142" s="41"/>
    </row>
    <row r="143" spans="2:2" x14ac:dyDescent="0.2">
      <c r="B143" s="41"/>
    </row>
    <row r="144" spans="2:2" x14ac:dyDescent="0.2">
      <c r="B144" s="41"/>
    </row>
    <row r="145" spans="2:2" x14ac:dyDescent="0.2">
      <c r="B145" s="41"/>
    </row>
    <row r="146" spans="2:2" x14ac:dyDescent="0.2">
      <c r="B146" s="41"/>
    </row>
    <row r="147" spans="2:2" x14ac:dyDescent="0.2">
      <c r="B147" s="41"/>
    </row>
    <row r="148" spans="2:2" x14ac:dyDescent="0.2">
      <c r="B148" s="41"/>
    </row>
    <row r="149" spans="2:2" x14ac:dyDescent="0.2">
      <c r="B149" s="41"/>
    </row>
    <row r="150" spans="2:2" x14ac:dyDescent="0.2">
      <c r="B150" s="41"/>
    </row>
    <row r="151" spans="2:2" x14ac:dyDescent="0.2">
      <c r="B151" s="41"/>
    </row>
    <row r="152" spans="2:2" x14ac:dyDescent="0.2">
      <c r="B152" s="41"/>
    </row>
    <row r="153" spans="2:2" x14ac:dyDescent="0.2">
      <c r="B153" s="41"/>
    </row>
  </sheetData>
  <mergeCells count="4">
    <mergeCell ref="B1:G1"/>
    <mergeCell ref="B6:B57"/>
    <mergeCell ref="B60:B61"/>
    <mergeCell ref="B58:B59"/>
  </mergeCells>
  <conditionalFormatting sqref="G4:G62">
    <cfRule type="cellIs" dxfId="1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3"/>
  <sheetViews>
    <sheetView showGridLines="0" zoomScale="80" zoomScaleNormal="80" workbookViewId="0">
      <pane ySplit="1" topLeftCell="A2" activePane="bottomLeft" state="frozen"/>
      <selection activeCell="B4" sqref="B4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5</v>
      </c>
      <c r="C3" s="11" t="s">
        <v>2</v>
      </c>
      <c r="D3" s="22" t="s">
        <v>12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8" t="s">
        <v>32</v>
      </c>
      <c r="C4" s="65" t="s">
        <v>33</v>
      </c>
      <c r="D4" s="67">
        <v>810.93</v>
      </c>
      <c r="E4" s="66"/>
      <c r="F4" s="26">
        <f>SUM(D4,E4)</f>
        <v>810.93</v>
      </c>
      <c r="G4" s="9">
        <f>F4/$F$53</f>
        <v>6.1705225539968858E-4</v>
      </c>
    </row>
    <row r="5" spans="2:7" ht="14.25" thickTop="1" thickBot="1" x14ac:dyDescent="0.25">
      <c r="B5" s="68"/>
      <c r="C5" s="65" t="s">
        <v>34</v>
      </c>
      <c r="D5" s="67">
        <v>30600</v>
      </c>
      <c r="E5" s="66"/>
      <c r="F5" s="26">
        <f t="shared" ref="F5:F52" si="0">SUM(D5,E5)</f>
        <v>30600</v>
      </c>
      <c r="G5" s="9">
        <f t="shared" ref="G5:G52" si="1">F5/$F$53</f>
        <v>2.3284129351769538E-2</v>
      </c>
    </row>
    <row r="6" spans="2:7" ht="14.25" thickTop="1" thickBot="1" x14ac:dyDescent="0.25">
      <c r="B6" s="68"/>
      <c r="C6" s="65" t="s">
        <v>89</v>
      </c>
      <c r="D6" s="67">
        <v>4135.7299999999996</v>
      </c>
      <c r="E6" s="66">
        <v>163.26</v>
      </c>
      <c r="F6" s="26">
        <f t="shared" si="0"/>
        <v>4298.99</v>
      </c>
      <c r="G6" s="9">
        <f t="shared" si="1"/>
        <v>3.2711842889530628E-3</v>
      </c>
    </row>
    <row r="7" spans="2:7" ht="14.25" thickTop="1" thickBot="1" x14ac:dyDescent="0.25">
      <c r="B7" s="68"/>
      <c r="C7" s="65" t="s">
        <v>90</v>
      </c>
      <c r="D7" s="67">
        <v>487.75</v>
      </c>
      <c r="E7" s="66">
        <v>558</v>
      </c>
      <c r="F7" s="26">
        <f t="shared" si="0"/>
        <v>1045.75</v>
      </c>
      <c r="G7" s="9">
        <f t="shared" si="1"/>
        <v>7.9573131600042455E-4</v>
      </c>
    </row>
    <row r="8" spans="2:7" ht="14.25" thickTop="1" thickBot="1" x14ac:dyDescent="0.25">
      <c r="B8" s="68"/>
      <c r="C8" s="65" t="s">
        <v>37</v>
      </c>
      <c r="D8" s="67"/>
      <c r="E8" s="66">
        <v>2022.6</v>
      </c>
      <c r="F8" s="26">
        <f t="shared" si="0"/>
        <v>2022.6</v>
      </c>
      <c r="G8" s="9">
        <f t="shared" si="1"/>
        <v>1.5390352949963746E-3</v>
      </c>
    </row>
    <row r="9" spans="2:7" ht="14.25" thickTop="1" thickBot="1" x14ac:dyDescent="0.25">
      <c r="B9" s="68"/>
      <c r="C9" s="65" t="s">
        <v>91</v>
      </c>
      <c r="D9" s="67">
        <v>2607.79</v>
      </c>
      <c r="E9" s="66"/>
      <c r="F9" s="26">
        <f t="shared" si="0"/>
        <v>2607.79</v>
      </c>
      <c r="G9" s="9">
        <f t="shared" si="1"/>
        <v>1.9843176366748719E-3</v>
      </c>
    </row>
    <row r="10" spans="2:7" ht="14.25" thickTop="1" thickBot="1" x14ac:dyDescent="0.25">
      <c r="B10" s="68"/>
      <c r="C10" s="65" t="s">
        <v>92</v>
      </c>
      <c r="D10" s="67"/>
      <c r="E10" s="66">
        <v>1319.3</v>
      </c>
      <c r="F10" s="26">
        <f t="shared" si="0"/>
        <v>1319.3</v>
      </c>
      <c r="G10" s="9">
        <f t="shared" si="1"/>
        <v>1.0038807795356062E-3</v>
      </c>
    </row>
    <row r="11" spans="2:7" ht="14.25" thickTop="1" thickBot="1" x14ac:dyDescent="0.25">
      <c r="B11" s="68"/>
      <c r="C11" s="65" t="s">
        <v>93</v>
      </c>
      <c r="D11" s="67">
        <v>316.32</v>
      </c>
      <c r="E11" s="66">
        <v>29415.200000000001</v>
      </c>
      <c r="F11" s="26">
        <f t="shared" si="0"/>
        <v>29731.52</v>
      </c>
      <c r="G11" s="9">
        <f t="shared" si="1"/>
        <v>2.2623286192964803E-2</v>
      </c>
    </row>
    <row r="12" spans="2:7" ht="14.25" thickTop="1" thickBot="1" x14ac:dyDescent="0.25">
      <c r="B12" s="68"/>
      <c r="C12" s="65" t="s">
        <v>94</v>
      </c>
      <c r="D12" s="67">
        <v>713</v>
      </c>
      <c r="E12" s="66">
        <v>4692.55</v>
      </c>
      <c r="F12" s="26">
        <f t="shared" si="0"/>
        <v>5405.55</v>
      </c>
      <c r="G12" s="9">
        <f t="shared" si="1"/>
        <v>4.1131871051456803E-3</v>
      </c>
    </row>
    <row r="13" spans="2:7" ht="14.25" thickTop="1" thickBot="1" x14ac:dyDescent="0.25">
      <c r="B13" s="68"/>
      <c r="C13" s="65" t="s">
        <v>38</v>
      </c>
      <c r="D13" s="67"/>
      <c r="E13" s="66">
        <v>5206</v>
      </c>
      <c r="F13" s="26">
        <f t="shared" si="0"/>
        <v>5206</v>
      </c>
      <c r="G13" s="9">
        <f t="shared" si="1"/>
        <v>3.9613456668402686E-3</v>
      </c>
    </row>
    <row r="14" spans="2:7" ht="14.25" thickTop="1" thickBot="1" x14ac:dyDescent="0.25">
      <c r="B14" s="68"/>
      <c r="C14" s="65" t="s">
        <v>40</v>
      </c>
      <c r="D14" s="67">
        <v>1618.6</v>
      </c>
      <c r="E14" s="66">
        <v>2490.6999999999998</v>
      </c>
      <c r="F14" s="26">
        <f t="shared" si="0"/>
        <v>4109.2999999999993</v>
      </c>
      <c r="G14" s="9">
        <f t="shared" si="1"/>
        <v>3.1268455145498867E-3</v>
      </c>
    </row>
    <row r="15" spans="2:7" ht="14.25" thickTop="1" thickBot="1" x14ac:dyDescent="0.25">
      <c r="B15" s="68"/>
      <c r="C15" s="65" t="s">
        <v>87</v>
      </c>
      <c r="D15" s="67">
        <v>10297.1</v>
      </c>
      <c r="E15" s="66">
        <v>11944.81</v>
      </c>
      <c r="F15" s="26">
        <f t="shared" si="0"/>
        <v>22241.91</v>
      </c>
      <c r="G15" s="9">
        <f t="shared" si="1"/>
        <v>1.6924297695111647E-2</v>
      </c>
    </row>
    <row r="16" spans="2:7" ht="14.25" thickTop="1" thickBot="1" x14ac:dyDescent="0.25">
      <c r="B16" s="68"/>
      <c r="C16" s="65" t="s">
        <v>41</v>
      </c>
      <c r="D16" s="67">
        <v>2744</v>
      </c>
      <c r="E16" s="66"/>
      <c r="F16" s="26">
        <f t="shared" si="0"/>
        <v>2744</v>
      </c>
      <c r="G16" s="9">
        <f t="shared" si="1"/>
        <v>2.0879624490606407E-3</v>
      </c>
    </row>
    <row r="17" spans="2:7" ht="14.25" thickTop="1" thickBot="1" x14ac:dyDescent="0.25">
      <c r="B17" s="68"/>
      <c r="C17" s="65" t="s">
        <v>95</v>
      </c>
      <c r="D17" s="67">
        <v>16396.18</v>
      </c>
      <c r="E17" s="66"/>
      <c r="F17" s="26">
        <f t="shared" si="0"/>
        <v>16396.18</v>
      </c>
      <c r="G17" s="9">
        <f t="shared" si="1"/>
        <v>1.247616915016002E-2</v>
      </c>
    </row>
    <row r="18" spans="2:7" ht="14.25" thickTop="1" thickBot="1" x14ac:dyDescent="0.25">
      <c r="B18" s="68"/>
      <c r="C18" s="65" t="s">
        <v>96</v>
      </c>
      <c r="D18" s="67">
        <v>1297.1300000000001</v>
      </c>
      <c r="E18" s="66"/>
      <c r="F18" s="26">
        <f t="shared" si="0"/>
        <v>1297.1300000000001</v>
      </c>
      <c r="G18" s="9">
        <f t="shared" si="1"/>
        <v>9.8701119954447132E-4</v>
      </c>
    </row>
    <row r="19" spans="2:7" ht="14.25" thickTop="1" thickBot="1" x14ac:dyDescent="0.25">
      <c r="B19" s="68"/>
      <c r="C19" s="65" t="s">
        <v>97</v>
      </c>
      <c r="D19" s="67"/>
      <c r="E19" s="66">
        <v>1172</v>
      </c>
      <c r="F19" s="26">
        <f t="shared" si="0"/>
        <v>1172</v>
      </c>
      <c r="G19" s="9">
        <f t="shared" si="1"/>
        <v>8.9179737255797053E-4</v>
      </c>
    </row>
    <row r="20" spans="2:7" ht="14.25" thickTop="1" thickBot="1" x14ac:dyDescent="0.25">
      <c r="B20" s="68"/>
      <c r="C20" s="65" t="s">
        <v>98</v>
      </c>
      <c r="D20" s="67">
        <v>35</v>
      </c>
      <c r="E20" s="66"/>
      <c r="F20" s="26">
        <f t="shared" si="0"/>
        <v>35</v>
      </c>
      <c r="G20" s="9">
        <f t="shared" si="1"/>
        <v>2.6632174095161236E-5</v>
      </c>
    </row>
    <row r="21" spans="2:7" ht="14.25" thickTop="1" thickBot="1" x14ac:dyDescent="0.25">
      <c r="B21" s="68"/>
      <c r="C21" s="65" t="s">
        <v>99</v>
      </c>
      <c r="D21" s="67">
        <v>230.3</v>
      </c>
      <c r="E21" s="66">
        <v>1827</v>
      </c>
      <c r="F21" s="26">
        <f t="shared" si="0"/>
        <v>2057.3000000000002</v>
      </c>
      <c r="G21" s="9">
        <f t="shared" si="1"/>
        <v>1.5654391933135775E-3</v>
      </c>
    </row>
    <row r="22" spans="2:7" ht="14.25" thickTop="1" thickBot="1" x14ac:dyDescent="0.25">
      <c r="B22" s="68"/>
      <c r="C22" s="65" t="s">
        <v>100</v>
      </c>
      <c r="D22" s="67"/>
      <c r="E22" s="66">
        <v>484.45</v>
      </c>
      <c r="F22" s="26">
        <f t="shared" si="0"/>
        <v>484.45</v>
      </c>
      <c r="G22" s="9">
        <f t="shared" si="1"/>
        <v>3.6862733544002456E-4</v>
      </c>
    </row>
    <row r="23" spans="2:7" ht="14.25" thickTop="1" thickBot="1" x14ac:dyDescent="0.25">
      <c r="B23" s="68"/>
      <c r="C23" s="65" t="s">
        <v>42</v>
      </c>
      <c r="D23" s="67">
        <v>83</v>
      </c>
      <c r="E23" s="66"/>
      <c r="F23" s="26">
        <f t="shared" si="0"/>
        <v>83</v>
      </c>
      <c r="G23" s="9">
        <f t="shared" si="1"/>
        <v>6.3156298568525212E-5</v>
      </c>
    </row>
    <row r="24" spans="2:7" ht="14.25" thickTop="1" thickBot="1" x14ac:dyDescent="0.25">
      <c r="B24" s="68"/>
      <c r="C24" s="65" t="s">
        <v>101</v>
      </c>
      <c r="D24" s="67">
        <v>103065.41</v>
      </c>
      <c r="E24" s="66">
        <v>27407.38</v>
      </c>
      <c r="F24" s="6">
        <f t="shared" si="0"/>
        <v>130472.79000000001</v>
      </c>
      <c r="G24" s="9">
        <f t="shared" si="1"/>
        <v>9.9279258798897485E-2</v>
      </c>
    </row>
    <row r="25" spans="2:7" ht="14.25" thickTop="1" thickBot="1" x14ac:dyDescent="0.25">
      <c r="B25" s="68"/>
      <c r="C25" s="65" t="s">
        <v>64</v>
      </c>
      <c r="D25" s="67">
        <v>192587.38</v>
      </c>
      <c r="E25" s="66">
        <v>38381.040000000001</v>
      </c>
      <c r="F25" s="6">
        <f t="shared" si="0"/>
        <v>230968.42</v>
      </c>
      <c r="G25" s="9">
        <f t="shared" si="1"/>
        <v>0.17574831919783773</v>
      </c>
    </row>
    <row r="26" spans="2:7" ht="14.25" thickTop="1" thickBot="1" x14ac:dyDescent="0.25">
      <c r="B26" s="68"/>
      <c r="C26" s="65" t="s">
        <v>46</v>
      </c>
      <c r="D26" s="67">
        <v>216293</v>
      </c>
      <c r="E26" s="66">
        <v>43864.68</v>
      </c>
      <c r="F26" s="6">
        <f t="shared" si="0"/>
        <v>260157.68</v>
      </c>
      <c r="G26" s="9">
        <f t="shared" si="1"/>
        <v>0.19795898931294989</v>
      </c>
    </row>
    <row r="27" spans="2:7" ht="14.25" thickTop="1" thickBot="1" x14ac:dyDescent="0.25">
      <c r="B27" s="68"/>
      <c r="C27" s="65" t="s">
        <v>50</v>
      </c>
      <c r="D27" s="67">
        <v>720</v>
      </c>
      <c r="E27" s="66">
        <v>50398.28</v>
      </c>
      <c r="F27" s="26">
        <f t="shared" si="0"/>
        <v>51118.28</v>
      </c>
      <c r="G27" s="9">
        <f t="shared" si="1"/>
        <v>3.8896883783005674E-2</v>
      </c>
    </row>
    <row r="28" spans="2:7" ht="14.25" thickTop="1" thickBot="1" x14ac:dyDescent="0.25">
      <c r="B28" s="68"/>
      <c r="C28" s="65" t="s">
        <v>102</v>
      </c>
      <c r="D28" s="67">
        <v>45833.59</v>
      </c>
      <c r="E28" s="66">
        <v>1800</v>
      </c>
      <c r="F28" s="26">
        <f t="shared" si="0"/>
        <v>47633.59</v>
      </c>
      <c r="G28" s="9">
        <f t="shared" si="1"/>
        <v>3.6245316047358034E-2</v>
      </c>
    </row>
    <row r="29" spans="2:7" ht="14.25" thickTop="1" thickBot="1" x14ac:dyDescent="0.25">
      <c r="B29" s="68"/>
      <c r="C29" s="65" t="s">
        <v>52</v>
      </c>
      <c r="D29" s="67">
        <v>14042.2</v>
      </c>
      <c r="E29" s="66">
        <v>5900.86</v>
      </c>
      <c r="F29" s="26">
        <f t="shared" si="0"/>
        <v>19943.060000000001</v>
      </c>
      <c r="G29" s="9">
        <f t="shared" si="1"/>
        <v>1.5175058454578463E-2</v>
      </c>
    </row>
    <row r="30" spans="2:7" ht="14.25" thickTop="1" thickBot="1" x14ac:dyDescent="0.25">
      <c r="B30" s="68"/>
      <c r="C30" s="65" t="s">
        <v>54</v>
      </c>
      <c r="D30" s="67">
        <v>162748.85</v>
      </c>
      <c r="E30" s="66">
        <v>33392.69</v>
      </c>
      <c r="F30" s="6">
        <f t="shared" si="0"/>
        <v>196141.54</v>
      </c>
      <c r="G30" s="9">
        <f t="shared" si="1"/>
        <v>0.14924787544494375</v>
      </c>
    </row>
    <row r="31" spans="2:7" ht="14.25" thickTop="1" thickBot="1" x14ac:dyDescent="0.25">
      <c r="B31" s="68"/>
      <c r="C31" s="65" t="s">
        <v>56</v>
      </c>
      <c r="D31" s="67">
        <v>920.48</v>
      </c>
      <c r="E31" s="66">
        <v>811.95</v>
      </c>
      <c r="F31" s="26">
        <f t="shared" si="0"/>
        <v>1732.43</v>
      </c>
      <c r="G31" s="9">
        <f t="shared" si="1"/>
        <v>1.3182393533622907E-3</v>
      </c>
    </row>
    <row r="32" spans="2:7" ht="14.25" thickTop="1" thickBot="1" x14ac:dyDescent="0.25">
      <c r="B32" s="68"/>
      <c r="C32" s="65" t="s">
        <v>57</v>
      </c>
      <c r="D32" s="67">
        <v>12450</v>
      </c>
      <c r="E32" s="66"/>
      <c r="F32" s="26">
        <f t="shared" si="0"/>
        <v>12450</v>
      </c>
      <c r="G32" s="9">
        <f t="shared" si="1"/>
        <v>9.4734447852787822E-3</v>
      </c>
    </row>
    <row r="33" spans="2:7" ht="14.25" thickTop="1" thickBot="1" x14ac:dyDescent="0.25">
      <c r="B33" s="68"/>
      <c r="C33" s="65" t="s">
        <v>58</v>
      </c>
      <c r="D33" s="67">
        <v>2637.25</v>
      </c>
      <c r="E33" s="66">
        <v>1828.1</v>
      </c>
      <c r="F33" s="26">
        <f t="shared" si="0"/>
        <v>4465.3500000000004</v>
      </c>
      <c r="G33" s="9">
        <f t="shared" si="1"/>
        <v>3.3977708170236636E-3</v>
      </c>
    </row>
    <row r="34" spans="2:7" ht="14.25" thickTop="1" thickBot="1" x14ac:dyDescent="0.25">
      <c r="B34" s="68"/>
      <c r="C34" s="65" t="s">
        <v>60</v>
      </c>
      <c r="D34" s="67">
        <v>11997.5</v>
      </c>
      <c r="E34" s="66"/>
      <c r="F34" s="26">
        <f t="shared" si="0"/>
        <v>11997.5</v>
      </c>
      <c r="G34" s="9">
        <f t="shared" si="1"/>
        <v>9.1291288201913404E-3</v>
      </c>
    </row>
    <row r="35" spans="2:7" ht="14.25" thickTop="1" thickBot="1" x14ac:dyDescent="0.25">
      <c r="B35" s="68"/>
      <c r="C35" s="65" t="s">
        <v>103</v>
      </c>
      <c r="D35" s="67"/>
      <c r="E35" s="66">
        <v>35.56</v>
      </c>
      <c r="F35" s="26">
        <f t="shared" si="0"/>
        <v>35.56</v>
      </c>
      <c r="G35" s="9">
        <f t="shared" si="1"/>
        <v>2.7058288880683817E-5</v>
      </c>
    </row>
    <row r="36" spans="2:7" ht="14.25" thickTop="1" thickBot="1" x14ac:dyDescent="0.25">
      <c r="B36" s="68"/>
      <c r="C36" s="65" t="s">
        <v>62</v>
      </c>
      <c r="D36" s="67">
        <v>5000</v>
      </c>
      <c r="E36" s="66"/>
      <c r="F36" s="26">
        <f t="shared" si="0"/>
        <v>5000</v>
      </c>
      <c r="G36" s="9">
        <f t="shared" si="1"/>
        <v>3.8045962993087479E-3</v>
      </c>
    </row>
    <row r="37" spans="2:7" ht="14.25" thickTop="1" thickBot="1" x14ac:dyDescent="0.25">
      <c r="B37" s="68"/>
      <c r="C37" s="65" t="s">
        <v>64</v>
      </c>
      <c r="D37" s="67">
        <v>161.33000000000001</v>
      </c>
      <c r="E37" s="66">
        <v>1870.11</v>
      </c>
      <c r="F37" s="26">
        <f t="shared" si="0"/>
        <v>2031.4399999999998</v>
      </c>
      <c r="G37" s="9">
        <f t="shared" si="1"/>
        <v>1.5457618212535525E-3</v>
      </c>
    </row>
    <row r="38" spans="2:7" ht="14.25" thickTop="1" thickBot="1" x14ac:dyDescent="0.25">
      <c r="B38" s="68"/>
      <c r="C38" s="65" t="s">
        <v>67</v>
      </c>
      <c r="D38" s="67">
        <v>730</v>
      </c>
      <c r="E38" s="66"/>
      <c r="F38" s="26">
        <f t="shared" si="0"/>
        <v>730</v>
      </c>
      <c r="G38" s="9">
        <f t="shared" si="1"/>
        <v>5.5547105969907715E-4</v>
      </c>
    </row>
    <row r="39" spans="2:7" ht="14.25" thickTop="1" thickBot="1" x14ac:dyDescent="0.25">
      <c r="B39" s="68"/>
      <c r="C39" s="65" t="s">
        <v>104</v>
      </c>
      <c r="D39" s="67">
        <v>19932.72</v>
      </c>
      <c r="E39" s="66">
        <v>4983.18</v>
      </c>
      <c r="F39" s="26">
        <f t="shared" si="0"/>
        <v>24915.9</v>
      </c>
      <c r="G39" s="9">
        <f t="shared" si="1"/>
        <v>1.8958988186789368E-2</v>
      </c>
    </row>
    <row r="40" spans="2:7" ht="14.25" thickTop="1" thickBot="1" x14ac:dyDescent="0.25">
      <c r="B40" s="68"/>
      <c r="C40" s="65" t="s">
        <v>70</v>
      </c>
      <c r="D40" s="67"/>
      <c r="E40" s="66">
        <v>1551.95</v>
      </c>
      <c r="F40" s="26">
        <f t="shared" si="0"/>
        <v>1551.95</v>
      </c>
      <c r="G40" s="9">
        <f t="shared" si="1"/>
        <v>1.1809086453424423E-3</v>
      </c>
    </row>
    <row r="41" spans="2:7" ht="14.25" thickTop="1" thickBot="1" x14ac:dyDescent="0.25">
      <c r="B41" s="68"/>
      <c r="C41" s="65" t="s">
        <v>73</v>
      </c>
      <c r="D41" s="67">
        <v>275.51</v>
      </c>
      <c r="E41" s="66"/>
      <c r="F41" s="26">
        <f t="shared" si="0"/>
        <v>275.51</v>
      </c>
      <c r="G41" s="9">
        <f t="shared" si="1"/>
        <v>2.0964086528451061E-4</v>
      </c>
    </row>
    <row r="42" spans="2:7" ht="14.25" thickTop="1" thickBot="1" x14ac:dyDescent="0.25">
      <c r="B42" s="68"/>
      <c r="C42" s="65" t="s">
        <v>82</v>
      </c>
      <c r="D42" s="67">
        <v>1335.02</v>
      </c>
      <c r="E42" s="66"/>
      <c r="F42" s="26">
        <f t="shared" si="0"/>
        <v>1335.02</v>
      </c>
      <c r="G42" s="9">
        <f t="shared" si="1"/>
        <v>1.0158424303006329E-3</v>
      </c>
    </row>
    <row r="43" spans="2:7" ht="14.25" thickTop="1" thickBot="1" x14ac:dyDescent="0.25">
      <c r="B43" s="68"/>
      <c r="C43" s="65" t="s">
        <v>105</v>
      </c>
      <c r="D43" s="67">
        <v>165.13</v>
      </c>
      <c r="E43" s="66"/>
      <c r="F43" s="26">
        <f t="shared" si="0"/>
        <v>165.13</v>
      </c>
      <c r="G43" s="9">
        <f t="shared" si="1"/>
        <v>1.2565059738097069E-4</v>
      </c>
    </row>
    <row r="44" spans="2:7" ht="14.25" thickTop="1" thickBot="1" x14ac:dyDescent="0.25">
      <c r="B44" s="68"/>
      <c r="C44" s="65" t="s">
        <v>75</v>
      </c>
      <c r="D44" s="67">
        <v>4864.8599999999997</v>
      </c>
      <c r="E44" s="66"/>
      <c r="F44" s="26">
        <f t="shared" si="0"/>
        <v>4864.8599999999997</v>
      </c>
      <c r="G44" s="9">
        <f t="shared" si="1"/>
        <v>3.7017656705310305E-3</v>
      </c>
    </row>
    <row r="45" spans="2:7" ht="14.25" thickTop="1" thickBot="1" x14ac:dyDescent="0.25">
      <c r="B45" s="68"/>
      <c r="C45" s="65" t="s">
        <v>66</v>
      </c>
      <c r="D45" s="67">
        <v>20230</v>
      </c>
      <c r="E45" s="66">
        <v>31110.16</v>
      </c>
      <c r="F45" s="26">
        <f t="shared" si="0"/>
        <v>51340.160000000003</v>
      </c>
      <c r="G45" s="9">
        <f t="shared" si="1"/>
        <v>3.9065716548383804E-2</v>
      </c>
    </row>
    <row r="46" spans="2:7" ht="14.25" customHeight="1" thickTop="1" thickBot="1" x14ac:dyDescent="0.25">
      <c r="B46" s="68"/>
      <c r="C46" s="65" t="s">
        <v>81</v>
      </c>
      <c r="D46" s="67">
        <v>423.54</v>
      </c>
      <c r="E46" s="66">
        <v>101.89</v>
      </c>
      <c r="F46" s="26">
        <f t="shared" si="0"/>
        <v>525.43000000000006</v>
      </c>
      <c r="G46" s="9">
        <f t="shared" si="1"/>
        <v>3.998098067091591E-4</v>
      </c>
    </row>
    <row r="47" spans="2:7" ht="14.25" thickTop="1" thickBot="1" x14ac:dyDescent="0.25">
      <c r="B47" s="68"/>
      <c r="C47" s="65" t="s">
        <v>82</v>
      </c>
      <c r="D47" s="67">
        <v>22.99</v>
      </c>
      <c r="E47" s="66"/>
      <c r="F47" s="26">
        <f t="shared" si="0"/>
        <v>22.99</v>
      </c>
      <c r="G47" s="9">
        <f t="shared" si="1"/>
        <v>1.749353378422162E-5</v>
      </c>
    </row>
    <row r="48" spans="2:7" ht="14.25" thickTop="1" thickBot="1" x14ac:dyDescent="0.25">
      <c r="B48" s="68"/>
      <c r="C48" s="65" t="s">
        <v>105</v>
      </c>
      <c r="D48" s="67">
        <v>4.09</v>
      </c>
      <c r="E48" s="66"/>
      <c r="F48" s="26">
        <f t="shared" si="0"/>
        <v>4.09</v>
      </c>
      <c r="G48" s="9">
        <f t="shared" si="1"/>
        <v>3.1121597728345555E-6</v>
      </c>
    </row>
    <row r="49" spans="2:7" ht="14.25" thickTop="1" thickBot="1" x14ac:dyDescent="0.25">
      <c r="B49" s="68" t="s">
        <v>86</v>
      </c>
      <c r="C49" s="65" t="s">
        <v>34</v>
      </c>
      <c r="D49" s="67">
        <v>120240</v>
      </c>
      <c r="E49" s="66"/>
      <c r="F49" s="6">
        <f t="shared" si="0"/>
        <v>120240</v>
      </c>
      <c r="G49" s="9">
        <f t="shared" si="1"/>
        <v>9.1492931805776764E-2</v>
      </c>
    </row>
    <row r="50" spans="2:7" ht="14.25" thickTop="1" thickBot="1" x14ac:dyDescent="0.25">
      <c r="B50" s="68"/>
      <c r="C50" s="65" t="s">
        <v>92</v>
      </c>
      <c r="D50" s="67"/>
      <c r="E50" s="66">
        <v>412.5</v>
      </c>
      <c r="F50" s="26">
        <f t="shared" si="0"/>
        <v>412.5</v>
      </c>
      <c r="G50" s="9">
        <f t="shared" si="1"/>
        <v>3.1387919469297169E-4</v>
      </c>
    </row>
    <row r="51" spans="2:7" ht="14.25" thickTop="1" thickBot="1" x14ac:dyDescent="0.25">
      <c r="B51" s="64"/>
      <c r="C51" s="58"/>
      <c r="D51" s="60"/>
      <c r="E51" s="59"/>
      <c r="F51" s="26">
        <f t="shared" si="0"/>
        <v>0</v>
      </c>
      <c r="G51" s="9">
        <f t="shared" si="1"/>
        <v>0</v>
      </c>
    </row>
    <row r="52" spans="2:7" ht="14.25" thickTop="1" thickBot="1" x14ac:dyDescent="0.25">
      <c r="B52" s="64"/>
      <c r="C52" s="58"/>
      <c r="D52" s="60"/>
      <c r="E52" s="59"/>
      <c r="F52" s="26">
        <f t="shared" si="0"/>
        <v>0</v>
      </c>
      <c r="G52" s="9">
        <f t="shared" si="1"/>
        <v>0</v>
      </c>
    </row>
    <row r="53" spans="2:7" ht="13.5" thickTop="1" x14ac:dyDescent="0.2">
      <c r="B53" s="40"/>
      <c r="C53" s="10"/>
      <c r="D53" s="35">
        <f>SUM(D4:D52)</f>
        <v>1009053.6799999998</v>
      </c>
      <c r="E53" s="35">
        <f t="shared" ref="E53:G53" si="2">SUM(E4:E52)</f>
        <v>305146.19999999995</v>
      </c>
      <c r="F53" s="35">
        <f t="shared" si="2"/>
        <v>1314199.8799999999</v>
      </c>
      <c r="G53" s="37">
        <f t="shared" si="2"/>
        <v>1.0000000000000002</v>
      </c>
    </row>
    <row r="54" spans="2:7" x14ac:dyDescent="0.2">
      <c r="B54" s="41"/>
      <c r="D54" s="61"/>
      <c r="E54" s="61"/>
    </row>
    <row r="55" spans="2:7" x14ac:dyDescent="0.2">
      <c r="B55" s="41"/>
      <c r="D55" s="61"/>
      <c r="E55" s="61"/>
    </row>
    <row r="56" spans="2:7" x14ac:dyDescent="0.2">
      <c r="B56" s="41"/>
      <c r="D56" s="61"/>
      <c r="E56" s="61"/>
    </row>
    <row r="57" spans="2:7" x14ac:dyDescent="0.2">
      <c r="B57" s="41"/>
      <c r="D57" s="61"/>
      <c r="E57" s="61"/>
    </row>
    <row r="58" spans="2:7" x14ac:dyDescent="0.2">
      <c r="B58" s="41"/>
      <c r="D58" s="61"/>
      <c r="E58" s="61"/>
    </row>
    <row r="59" spans="2:7" x14ac:dyDescent="0.2">
      <c r="B59" s="41"/>
      <c r="D59" s="61"/>
      <c r="E59" s="61"/>
    </row>
    <row r="60" spans="2:7" x14ac:dyDescent="0.2">
      <c r="B60" s="41"/>
      <c r="D60" s="61"/>
      <c r="E60" s="61"/>
    </row>
    <row r="61" spans="2:7" x14ac:dyDescent="0.2">
      <c r="B61" s="41"/>
      <c r="D61" s="61"/>
      <c r="E61" s="61"/>
      <c r="F61" s="62"/>
    </row>
    <row r="62" spans="2:7" x14ac:dyDescent="0.2">
      <c r="B62" s="41"/>
      <c r="D62" s="61"/>
      <c r="E62" s="61"/>
    </row>
    <row r="63" spans="2:7" x14ac:dyDescent="0.2">
      <c r="B63" s="41"/>
      <c r="D63" s="63"/>
      <c r="E63" s="63"/>
    </row>
    <row r="64" spans="2:7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  <row r="137" spans="2:2" x14ac:dyDescent="0.2">
      <c r="B137" s="41"/>
    </row>
    <row r="138" spans="2:2" x14ac:dyDescent="0.2">
      <c r="B138" s="41"/>
    </row>
    <row r="139" spans="2:2" x14ac:dyDescent="0.2">
      <c r="B139" s="41"/>
    </row>
    <row r="140" spans="2:2" x14ac:dyDescent="0.2">
      <c r="B140" s="41"/>
    </row>
    <row r="141" spans="2:2" x14ac:dyDescent="0.2">
      <c r="B141" s="41"/>
    </row>
    <row r="142" spans="2:2" x14ac:dyDescent="0.2">
      <c r="B142" s="41"/>
    </row>
    <row r="143" spans="2:2" x14ac:dyDescent="0.2">
      <c r="B143" s="41"/>
    </row>
    <row r="144" spans="2:2" x14ac:dyDescent="0.2">
      <c r="B144" s="41"/>
    </row>
    <row r="145" spans="2:2" x14ac:dyDescent="0.2">
      <c r="B145" s="41"/>
    </row>
    <row r="146" spans="2:2" x14ac:dyDescent="0.2">
      <c r="B146" s="41"/>
    </row>
    <row r="147" spans="2:2" x14ac:dyDescent="0.2">
      <c r="B147" s="41"/>
    </row>
    <row r="148" spans="2:2" x14ac:dyDescent="0.2">
      <c r="B148" s="41"/>
    </row>
    <row r="149" spans="2:2" x14ac:dyDescent="0.2">
      <c r="B149" s="41"/>
    </row>
    <row r="150" spans="2:2" x14ac:dyDescent="0.2">
      <c r="B150" s="41"/>
    </row>
    <row r="151" spans="2:2" x14ac:dyDescent="0.2">
      <c r="B151" s="41"/>
    </row>
    <row r="152" spans="2:2" x14ac:dyDescent="0.2">
      <c r="B152" s="41"/>
    </row>
    <row r="153" spans="2:2" x14ac:dyDescent="0.2">
      <c r="B153" s="41"/>
    </row>
  </sheetData>
  <mergeCells count="3">
    <mergeCell ref="B1:G1"/>
    <mergeCell ref="B4:B48"/>
    <mergeCell ref="B49:B50"/>
  </mergeCells>
  <conditionalFormatting sqref="G4:G52">
    <cfRule type="cellIs" dxfId="1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1"/>
  <sheetViews>
    <sheetView showGridLines="0" zoomScale="80" zoomScaleNormal="80" workbookViewId="0">
      <pane ySplit="1" topLeftCell="A2" activePane="bottomLeft" state="frozen"/>
      <selection activeCell="B4" sqref="B4:E65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5</v>
      </c>
      <c r="C3" s="11" t="s">
        <v>2</v>
      </c>
      <c r="D3" s="22" t="s">
        <v>12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8" t="s">
        <v>32</v>
      </c>
      <c r="C4" s="69" t="s">
        <v>33</v>
      </c>
      <c r="D4" s="71">
        <v>6480.9</v>
      </c>
      <c r="E4" s="70"/>
      <c r="F4" s="26">
        <f>SUM(D4,E4)</f>
        <v>6480.9</v>
      </c>
      <c r="G4" s="9">
        <f>F4/$F$51</f>
        <v>1.3602443075930195E-3</v>
      </c>
    </row>
    <row r="5" spans="2:7" ht="14.25" thickTop="1" thickBot="1" x14ac:dyDescent="0.25">
      <c r="B5" s="68"/>
      <c r="C5" s="69" t="s">
        <v>34</v>
      </c>
      <c r="D5" s="71">
        <v>114900</v>
      </c>
      <c r="E5" s="70"/>
      <c r="F5" s="26">
        <f t="shared" ref="F5:F50" si="0">SUM(D5,E5)</f>
        <v>114900</v>
      </c>
      <c r="G5" s="9">
        <f t="shared" ref="G5:G50" si="1">F5/$F$51</f>
        <v>2.4115797334079828E-2</v>
      </c>
    </row>
    <row r="6" spans="2:7" ht="14.25" thickTop="1" thickBot="1" x14ac:dyDescent="0.25">
      <c r="B6" s="68"/>
      <c r="C6" s="69" t="s">
        <v>35</v>
      </c>
      <c r="D6" s="71">
        <v>27448.09</v>
      </c>
      <c r="E6" s="70"/>
      <c r="F6" s="26">
        <f t="shared" si="0"/>
        <v>27448.09</v>
      </c>
      <c r="G6" s="9">
        <f t="shared" si="1"/>
        <v>5.7609449577683478E-3</v>
      </c>
    </row>
    <row r="7" spans="2:7" ht="14.25" thickTop="1" thickBot="1" x14ac:dyDescent="0.25">
      <c r="B7" s="68"/>
      <c r="C7" s="69" t="s">
        <v>106</v>
      </c>
      <c r="D7" s="71">
        <v>54359.23</v>
      </c>
      <c r="E7" s="70">
        <v>104330</v>
      </c>
      <c r="F7" s="26">
        <f t="shared" si="0"/>
        <v>158689.23000000001</v>
      </c>
      <c r="G7" s="9">
        <f t="shared" si="1"/>
        <v>3.3306504001576857E-2</v>
      </c>
    </row>
    <row r="8" spans="2:7" ht="14.25" thickTop="1" thickBot="1" x14ac:dyDescent="0.25">
      <c r="B8" s="68"/>
      <c r="C8" s="69" t="s">
        <v>107</v>
      </c>
      <c r="D8" s="71"/>
      <c r="E8" s="70">
        <v>11945.16</v>
      </c>
      <c r="F8" s="26">
        <f t="shared" si="0"/>
        <v>11945.16</v>
      </c>
      <c r="G8" s="9">
        <f t="shared" si="1"/>
        <v>2.5071110329256481E-3</v>
      </c>
    </row>
    <row r="9" spans="2:7" ht="14.25" thickTop="1" thickBot="1" x14ac:dyDescent="0.25">
      <c r="B9" s="68"/>
      <c r="C9" s="69" t="s">
        <v>91</v>
      </c>
      <c r="D9" s="71"/>
      <c r="E9" s="70">
        <v>23787.96</v>
      </c>
      <c r="F9" s="26">
        <f t="shared" si="0"/>
        <v>23787.96</v>
      </c>
      <c r="G9" s="9">
        <f t="shared" si="1"/>
        <v>4.9927382275996302E-3</v>
      </c>
    </row>
    <row r="10" spans="2:7" ht="14.25" thickTop="1" thickBot="1" x14ac:dyDescent="0.25">
      <c r="B10" s="68"/>
      <c r="C10" s="69" t="s">
        <v>93</v>
      </c>
      <c r="D10" s="71"/>
      <c r="E10" s="70">
        <v>3430</v>
      </c>
      <c r="F10" s="26">
        <f t="shared" si="0"/>
        <v>3430</v>
      </c>
      <c r="G10" s="9">
        <f t="shared" si="1"/>
        <v>7.1990587341944133E-4</v>
      </c>
    </row>
    <row r="11" spans="2:7" ht="14.25" thickTop="1" thickBot="1" x14ac:dyDescent="0.25">
      <c r="B11" s="68"/>
      <c r="C11" s="69" t="s">
        <v>38</v>
      </c>
      <c r="D11" s="71">
        <v>25457.11</v>
      </c>
      <c r="E11" s="70">
        <v>1258.8499999999999</v>
      </c>
      <c r="F11" s="26">
        <f t="shared" si="0"/>
        <v>26715.96</v>
      </c>
      <c r="G11" s="9">
        <f t="shared" si="1"/>
        <v>5.607281783684798E-3</v>
      </c>
    </row>
    <row r="12" spans="2:7" ht="14.25" thickTop="1" thickBot="1" x14ac:dyDescent="0.25">
      <c r="B12" s="68"/>
      <c r="C12" s="69" t="s">
        <v>95</v>
      </c>
      <c r="D12" s="71">
        <v>97614.15</v>
      </c>
      <c r="E12" s="70">
        <v>50089.58</v>
      </c>
      <c r="F12" s="26">
        <f t="shared" si="0"/>
        <v>147703.72999999998</v>
      </c>
      <c r="G12" s="9">
        <f t="shared" si="1"/>
        <v>3.1000811298238871E-2</v>
      </c>
    </row>
    <row r="13" spans="2:7" ht="14.25" thickTop="1" thickBot="1" x14ac:dyDescent="0.25">
      <c r="B13" s="68"/>
      <c r="C13" s="69" t="s">
        <v>108</v>
      </c>
      <c r="D13" s="71">
        <v>17596</v>
      </c>
      <c r="E13" s="70"/>
      <c r="F13" s="26">
        <f t="shared" si="0"/>
        <v>17596</v>
      </c>
      <c r="G13" s="9">
        <f t="shared" si="1"/>
        <v>3.6931381191511632E-3</v>
      </c>
    </row>
    <row r="14" spans="2:7" ht="14.25" thickTop="1" thickBot="1" x14ac:dyDescent="0.25">
      <c r="B14" s="68"/>
      <c r="C14" s="69" t="s">
        <v>109</v>
      </c>
      <c r="D14" s="71"/>
      <c r="E14" s="70">
        <v>824.9</v>
      </c>
      <c r="F14" s="26">
        <f t="shared" si="0"/>
        <v>824.9</v>
      </c>
      <c r="G14" s="9">
        <f t="shared" si="1"/>
        <v>1.7313421428096125E-4</v>
      </c>
    </row>
    <row r="15" spans="2:7" ht="14.25" thickTop="1" thickBot="1" x14ac:dyDescent="0.25">
      <c r="B15" s="68"/>
      <c r="C15" s="69" t="s">
        <v>101</v>
      </c>
      <c r="D15" s="71">
        <v>596019.25</v>
      </c>
      <c r="E15" s="70">
        <v>81555.039999999994</v>
      </c>
      <c r="F15" s="6">
        <f t="shared" si="0"/>
        <v>677574.29</v>
      </c>
      <c r="G15" s="9">
        <f t="shared" si="1"/>
        <v>0.14221274374606643</v>
      </c>
    </row>
    <row r="16" spans="2:7" ht="14.25" thickTop="1" thickBot="1" x14ac:dyDescent="0.25">
      <c r="B16" s="68"/>
      <c r="C16" s="69" t="s">
        <v>64</v>
      </c>
      <c r="D16" s="71">
        <v>234268.87</v>
      </c>
      <c r="E16" s="70">
        <v>160647.35</v>
      </c>
      <c r="F16" s="6">
        <f t="shared" si="0"/>
        <v>394916.22</v>
      </c>
      <c r="G16" s="9">
        <f t="shared" si="1"/>
        <v>8.2887028071896268E-2</v>
      </c>
    </row>
    <row r="17" spans="2:7" ht="14.25" thickTop="1" thickBot="1" x14ac:dyDescent="0.25">
      <c r="B17" s="68"/>
      <c r="C17" s="69" t="s">
        <v>50</v>
      </c>
      <c r="D17" s="71"/>
      <c r="E17" s="70">
        <v>38358.42</v>
      </c>
      <c r="F17" s="26">
        <f t="shared" si="0"/>
        <v>38358.42</v>
      </c>
      <c r="G17" s="9">
        <f t="shared" si="1"/>
        <v>8.0508605985684448E-3</v>
      </c>
    </row>
    <row r="18" spans="2:7" ht="14.25" thickTop="1" thickBot="1" x14ac:dyDescent="0.25">
      <c r="B18" s="68"/>
      <c r="C18" s="69" t="s">
        <v>102</v>
      </c>
      <c r="D18" s="71">
        <v>10300</v>
      </c>
      <c r="E18" s="70"/>
      <c r="F18" s="26">
        <f t="shared" si="0"/>
        <v>10300</v>
      </c>
      <c r="G18" s="9">
        <f t="shared" si="1"/>
        <v>2.1618164712012377E-3</v>
      </c>
    </row>
    <row r="19" spans="2:7" ht="14.25" thickTop="1" thickBot="1" x14ac:dyDescent="0.25">
      <c r="B19" s="68"/>
      <c r="C19" s="69" t="s">
        <v>52</v>
      </c>
      <c r="D19" s="71">
        <v>5750</v>
      </c>
      <c r="E19" s="70">
        <v>14141</v>
      </c>
      <c r="F19" s="26">
        <f t="shared" si="0"/>
        <v>19891</v>
      </c>
      <c r="G19" s="9">
        <f t="shared" si="1"/>
        <v>4.1748244105498855E-3</v>
      </c>
    </row>
    <row r="20" spans="2:7" ht="14.25" thickTop="1" thickBot="1" x14ac:dyDescent="0.25">
      <c r="B20" s="68"/>
      <c r="C20" s="69" t="s">
        <v>110</v>
      </c>
      <c r="D20" s="71">
        <v>5376</v>
      </c>
      <c r="E20" s="70">
        <v>768</v>
      </c>
      <c r="F20" s="26">
        <f t="shared" si="0"/>
        <v>6144</v>
      </c>
      <c r="G20" s="9">
        <f t="shared" si="1"/>
        <v>1.2895340193262528E-3</v>
      </c>
    </row>
    <row r="21" spans="2:7" ht="14.25" thickTop="1" thickBot="1" x14ac:dyDescent="0.25">
      <c r="B21" s="68"/>
      <c r="C21" s="69" t="s">
        <v>54</v>
      </c>
      <c r="D21" s="71">
        <v>335159.48</v>
      </c>
      <c r="E21" s="70">
        <v>127935.92</v>
      </c>
      <c r="F21" s="6">
        <f t="shared" si="0"/>
        <v>463095.39999999997</v>
      </c>
      <c r="G21" s="9">
        <f t="shared" si="1"/>
        <v>9.71968216949054E-2</v>
      </c>
    </row>
    <row r="22" spans="2:7" ht="14.25" thickTop="1" thickBot="1" x14ac:dyDescent="0.25">
      <c r="B22" s="68"/>
      <c r="C22" s="69" t="s">
        <v>55</v>
      </c>
      <c r="D22" s="71">
        <v>1584.5</v>
      </c>
      <c r="E22" s="70">
        <v>311.81</v>
      </c>
      <c r="F22" s="26">
        <f t="shared" si="0"/>
        <v>1896.31</v>
      </c>
      <c r="G22" s="9">
        <f t="shared" si="1"/>
        <v>3.9800720315569119E-4</v>
      </c>
    </row>
    <row r="23" spans="2:7" ht="14.25" thickTop="1" thickBot="1" x14ac:dyDescent="0.25">
      <c r="B23" s="68"/>
      <c r="C23" s="69" t="s">
        <v>56</v>
      </c>
      <c r="D23" s="71"/>
      <c r="E23" s="70">
        <v>2347.83</v>
      </c>
      <c r="F23" s="26">
        <f t="shared" si="0"/>
        <v>2347.83</v>
      </c>
      <c r="G23" s="9">
        <f t="shared" si="1"/>
        <v>4.9277452093013613E-4</v>
      </c>
    </row>
    <row r="24" spans="2:7" ht="14.25" thickTop="1" thickBot="1" x14ac:dyDescent="0.25">
      <c r="B24" s="68"/>
      <c r="C24" s="69" t="s">
        <v>58</v>
      </c>
      <c r="D24" s="71">
        <v>15022.86</v>
      </c>
      <c r="E24" s="70">
        <v>302.41000000000003</v>
      </c>
      <c r="F24" s="26">
        <f t="shared" si="0"/>
        <v>15325.27</v>
      </c>
      <c r="G24" s="9">
        <f t="shared" si="1"/>
        <v>3.2165457389908927E-3</v>
      </c>
    </row>
    <row r="25" spans="2:7" ht="14.25" thickTop="1" thickBot="1" x14ac:dyDescent="0.25">
      <c r="B25" s="68"/>
      <c r="C25" s="69" t="s">
        <v>60</v>
      </c>
      <c r="D25" s="71"/>
      <c r="E25" s="70">
        <v>5650.01</v>
      </c>
      <c r="F25" s="26">
        <f t="shared" si="0"/>
        <v>5650.01</v>
      </c>
      <c r="G25" s="9">
        <f t="shared" si="1"/>
        <v>1.1858528815972529E-3</v>
      </c>
    </row>
    <row r="26" spans="2:7" ht="14.25" thickTop="1" thickBot="1" x14ac:dyDescent="0.25">
      <c r="B26" s="68"/>
      <c r="C26" s="69" t="s">
        <v>63</v>
      </c>
      <c r="D26" s="71">
        <v>231930.5</v>
      </c>
      <c r="E26" s="70">
        <v>37461.43</v>
      </c>
      <c r="F26" s="6">
        <f t="shared" si="0"/>
        <v>269391.93</v>
      </c>
      <c r="G26" s="9">
        <f t="shared" si="1"/>
        <v>5.6541350629387463E-2</v>
      </c>
    </row>
    <row r="27" spans="2:7" ht="14.25" thickTop="1" thickBot="1" x14ac:dyDescent="0.25">
      <c r="B27" s="68"/>
      <c r="C27" s="69" t="s">
        <v>64</v>
      </c>
      <c r="D27" s="71"/>
      <c r="E27" s="70">
        <v>5223.01</v>
      </c>
      <c r="F27" s="26">
        <f t="shared" si="0"/>
        <v>5223.01</v>
      </c>
      <c r="G27" s="9">
        <f t="shared" si="1"/>
        <v>1.0962319463348328E-3</v>
      </c>
    </row>
    <row r="28" spans="2:7" ht="14.25" thickTop="1" thickBot="1" x14ac:dyDescent="0.25">
      <c r="B28" s="68"/>
      <c r="C28" s="69" t="s">
        <v>65</v>
      </c>
      <c r="D28" s="71">
        <v>607996.31000000006</v>
      </c>
      <c r="E28" s="70">
        <v>183772.12</v>
      </c>
      <c r="F28" s="6">
        <f t="shared" si="0"/>
        <v>791768.43</v>
      </c>
      <c r="G28" s="9">
        <f t="shared" si="1"/>
        <v>0.16618039158748973</v>
      </c>
    </row>
    <row r="29" spans="2:7" ht="14.25" thickTop="1" thickBot="1" x14ac:dyDescent="0.25">
      <c r="B29" s="68"/>
      <c r="C29" s="69" t="s">
        <v>66</v>
      </c>
      <c r="D29" s="71"/>
      <c r="E29" s="70">
        <v>670.56</v>
      </c>
      <c r="F29" s="26">
        <f t="shared" si="0"/>
        <v>670.56</v>
      </c>
      <c r="G29" s="9">
        <f t="shared" si="1"/>
        <v>1.4074054882802931E-4</v>
      </c>
    </row>
    <row r="30" spans="2:7" ht="14.25" thickTop="1" thickBot="1" x14ac:dyDescent="0.25">
      <c r="B30" s="68"/>
      <c r="C30" s="69" t="s">
        <v>111</v>
      </c>
      <c r="D30" s="71">
        <v>29737.41</v>
      </c>
      <c r="E30" s="70">
        <v>101428</v>
      </c>
      <c r="F30" s="26">
        <f t="shared" si="0"/>
        <v>131165.41</v>
      </c>
      <c r="G30" s="9">
        <f t="shared" si="1"/>
        <v>2.7529664445617819E-2</v>
      </c>
    </row>
    <row r="31" spans="2:7" ht="14.25" thickTop="1" thickBot="1" x14ac:dyDescent="0.25">
      <c r="B31" s="68"/>
      <c r="C31" s="69" t="s">
        <v>112</v>
      </c>
      <c r="D31" s="71">
        <v>895</v>
      </c>
      <c r="E31" s="70">
        <v>345</v>
      </c>
      <c r="F31" s="26">
        <f t="shared" si="0"/>
        <v>1240</v>
      </c>
      <c r="G31" s="9">
        <f t="shared" si="1"/>
        <v>2.6025751692131403E-4</v>
      </c>
    </row>
    <row r="32" spans="2:7" ht="14.25" thickTop="1" thickBot="1" x14ac:dyDescent="0.25">
      <c r="B32" s="68"/>
      <c r="C32" s="69" t="s">
        <v>73</v>
      </c>
      <c r="D32" s="71">
        <v>3775.29</v>
      </c>
      <c r="E32" s="70"/>
      <c r="F32" s="26">
        <f t="shared" si="0"/>
        <v>3775.29</v>
      </c>
      <c r="G32" s="9">
        <f t="shared" si="1"/>
        <v>7.9237709762731273E-4</v>
      </c>
    </row>
    <row r="33" spans="2:7" ht="14.25" thickTop="1" thickBot="1" x14ac:dyDescent="0.25">
      <c r="B33" s="68"/>
      <c r="C33" s="69" t="s">
        <v>105</v>
      </c>
      <c r="D33" s="71">
        <v>2.62</v>
      </c>
      <c r="E33" s="70"/>
      <c r="F33" s="26">
        <f t="shared" si="0"/>
        <v>2.62</v>
      </c>
      <c r="G33" s="9">
        <f t="shared" si="1"/>
        <v>5.4989894704342167E-7</v>
      </c>
    </row>
    <row r="34" spans="2:7" ht="14.25" thickTop="1" thickBot="1" x14ac:dyDescent="0.25">
      <c r="B34" s="68"/>
      <c r="C34" s="69" t="s">
        <v>74</v>
      </c>
      <c r="D34" s="71">
        <v>373.61</v>
      </c>
      <c r="E34" s="70">
        <v>51.84</v>
      </c>
      <c r="F34" s="26">
        <f t="shared" si="0"/>
        <v>425.45000000000005</v>
      </c>
      <c r="G34" s="9">
        <f t="shared" si="1"/>
        <v>8.9295613366268615E-5</v>
      </c>
    </row>
    <row r="35" spans="2:7" ht="14.25" thickTop="1" thickBot="1" x14ac:dyDescent="0.25">
      <c r="B35" s="68"/>
      <c r="C35" s="69" t="s">
        <v>113</v>
      </c>
      <c r="D35" s="71">
        <v>19.2</v>
      </c>
      <c r="E35" s="70"/>
      <c r="F35" s="26">
        <f t="shared" si="0"/>
        <v>19.2</v>
      </c>
      <c r="G35" s="9">
        <f t="shared" si="1"/>
        <v>4.0297938103945405E-6</v>
      </c>
    </row>
    <row r="36" spans="2:7" ht="14.25" thickTop="1" thickBot="1" x14ac:dyDescent="0.25">
      <c r="B36" s="68"/>
      <c r="C36" s="69" t="s">
        <v>77</v>
      </c>
      <c r="D36" s="71">
        <v>1000</v>
      </c>
      <c r="E36" s="70"/>
      <c r="F36" s="26">
        <f t="shared" si="0"/>
        <v>1000</v>
      </c>
      <c r="G36" s="9">
        <f t="shared" si="1"/>
        <v>2.0988509429138231E-4</v>
      </c>
    </row>
    <row r="37" spans="2:7" ht="14.25" thickTop="1" thickBot="1" x14ac:dyDescent="0.25">
      <c r="B37" s="68"/>
      <c r="C37" s="69" t="s">
        <v>66</v>
      </c>
      <c r="D37" s="71"/>
      <c r="E37" s="70">
        <v>27377.31</v>
      </c>
      <c r="F37" s="26">
        <f t="shared" si="0"/>
        <v>27377.31</v>
      </c>
      <c r="G37" s="9">
        <f t="shared" si="1"/>
        <v>5.7460892907944035E-3</v>
      </c>
    </row>
    <row r="38" spans="2:7" ht="14.25" thickTop="1" thickBot="1" x14ac:dyDescent="0.25">
      <c r="B38" s="68"/>
      <c r="C38" s="69" t="s">
        <v>81</v>
      </c>
      <c r="D38" s="71">
        <v>3584.73</v>
      </c>
      <c r="E38" s="70"/>
      <c r="F38" s="26">
        <f t="shared" si="0"/>
        <v>3584.73</v>
      </c>
      <c r="G38" s="9">
        <f t="shared" si="1"/>
        <v>7.5238139405914685E-4</v>
      </c>
    </row>
    <row r="39" spans="2:7" ht="14.25" thickTop="1" thickBot="1" x14ac:dyDescent="0.25">
      <c r="B39" s="68" t="s">
        <v>86</v>
      </c>
      <c r="C39" s="69" t="s">
        <v>34</v>
      </c>
      <c r="D39" s="71">
        <v>436160</v>
      </c>
      <c r="E39" s="70"/>
      <c r="F39" s="6">
        <f t="shared" si="0"/>
        <v>436160</v>
      </c>
      <c r="G39" s="9">
        <f t="shared" si="1"/>
        <v>9.1543482726129305E-2</v>
      </c>
    </row>
    <row r="40" spans="2:7" ht="14.25" thickTop="1" thickBot="1" x14ac:dyDescent="0.25">
      <c r="B40" s="68"/>
      <c r="C40" s="69" t="s">
        <v>114</v>
      </c>
      <c r="D40" s="71"/>
      <c r="E40" s="70">
        <v>83457.149999999994</v>
      </c>
      <c r="F40" s="26">
        <f t="shared" si="0"/>
        <v>83457.149999999994</v>
      </c>
      <c r="G40" s="9">
        <f t="shared" si="1"/>
        <v>1.7516411797040034E-2</v>
      </c>
    </row>
    <row r="41" spans="2:7" ht="14.25" thickTop="1" thickBot="1" x14ac:dyDescent="0.25">
      <c r="B41" s="68"/>
      <c r="C41" s="69" t="s">
        <v>92</v>
      </c>
      <c r="D41" s="71"/>
      <c r="E41" s="70">
        <v>1818.6</v>
      </c>
      <c r="F41" s="26">
        <f t="shared" si="0"/>
        <v>1818.6</v>
      </c>
      <c r="G41" s="9">
        <f t="shared" si="1"/>
        <v>3.8169703247830782E-4</v>
      </c>
    </row>
    <row r="42" spans="2:7" ht="14.25" thickTop="1" thickBot="1" x14ac:dyDescent="0.25">
      <c r="B42" s="68"/>
      <c r="C42" s="69" t="s">
        <v>93</v>
      </c>
      <c r="D42" s="71"/>
      <c r="E42" s="70">
        <v>25637.599999999999</v>
      </c>
      <c r="F42" s="26">
        <f t="shared" si="0"/>
        <v>25637.599999999999</v>
      </c>
      <c r="G42" s="9">
        <f t="shared" si="1"/>
        <v>5.3809500934047429E-3</v>
      </c>
    </row>
    <row r="43" spans="2:7" ht="14.25" thickTop="1" thickBot="1" x14ac:dyDescent="0.25">
      <c r="B43" s="68"/>
      <c r="C43" s="69" t="s">
        <v>39</v>
      </c>
      <c r="D43" s="71"/>
      <c r="E43" s="70">
        <v>5872.6</v>
      </c>
      <c r="F43" s="26">
        <f t="shared" si="0"/>
        <v>5872.6</v>
      </c>
      <c r="G43" s="9">
        <f t="shared" si="1"/>
        <v>1.2325712047355718E-3</v>
      </c>
    </row>
    <row r="44" spans="2:7" ht="14.25" thickTop="1" thickBot="1" x14ac:dyDescent="0.25">
      <c r="B44" s="68"/>
      <c r="C44" s="69" t="s">
        <v>87</v>
      </c>
      <c r="D44" s="71"/>
      <c r="E44" s="70">
        <v>13002.2</v>
      </c>
      <c r="F44" s="26">
        <f t="shared" si="0"/>
        <v>13002.2</v>
      </c>
      <c r="G44" s="9">
        <f t="shared" si="1"/>
        <v>2.7289679729954113E-3</v>
      </c>
    </row>
    <row r="45" spans="2:7" ht="14.25" thickTop="1" thickBot="1" x14ac:dyDescent="0.25">
      <c r="B45" s="68"/>
      <c r="C45" s="69" t="s">
        <v>101</v>
      </c>
      <c r="D45" s="71"/>
      <c r="E45" s="70">
        <v>3176.17</v>
      </c>
      <c r="F45" s="26">
        <f t="shared" si="0"/>
        <v>3176.17</v>
      </c>
      <c r="G45" s="9">
        <f t="shared" si="1"/>
        <v>6.6663073993545978E-4</v>
      </c>
    </row>
    <row r="46" spans="2:7" ht="14.25" thickTop="1" thickBot="1" x14ac:dyDescent="0.25">
      <c r="B46" s="68"/>
      <c r="C46" s="69" t="s">
        <v>64</v>
      </c>
      <c r="D46" s="71"/>
      <c r="E46" s="70">
        <v>77699.740000000005</v>
      </c>
      <c r="F46" s="26">
        <f t="shared" si="0"/>
        <v>77699.740000000005</v>
      </c>
      <c r="G46" s="9">
        <f t="shared" si="1"/>
        <v>1.630801725631589E-2</v>
      </c>
    </row>
    <row r="47" spans="2:7" ht="14.25" thickTop="1" thickBot="1" x14ac:dyDescent="0.25">
      <c r="B47" s="68"/>
      <c r="C47" s="69" t="s">
        <v>102</v>
      </c>
      <c r="D47" s="71"/>
      <c r="E47" s="70">
        <v>488333.56</v>
      </c>
      <c r="F47" s="6">
        <f t="shared" si="0"/>
        <v>488333.56</v>
      </c>
      <c r="G47" s="9">
        <f t="shared" si="1"/>
        <v>0.1024939352862464</v>
      </c>
    </row>
    <row r="48" spans="2:7" ht="14.25" customHeight="1" thickTop="1" thickBot="1" x14ac:dyDescent="0.25">
      <c r="B48" s="68"/>
      <c r="C48" s="69" t="s">
        <v>52</v>
      </c>
      <c r="D48" s="71"/>
      <c r="E48" s="70">
        <v>13699.5</v>
      </c>
      <c r="F48" s="26">
        <f t="shared" si="0"/>
        <v>13699.5</v>
      </c>
      <c r="G48" s="9">
        <f t="shared" si="1"/>
        <v>2.8753208492447919E-3</v>
      </c>
    </row>
    <row r="49" spans="2:7" ht="14.25" thickTop="1" thickBot="1" x14ac:dyDescent="0.25">
      <c r="B49" s="68"/>
      <c r="C49" s="69" t="s">
        <v>115</v>
      </c>
      <c r="D49" s="71">
        <v>16846.68</v>
      </c>
      <c r="E49" s="70">
        <v>5966.16</v>
      </c>
      <c r="F49" s="26">
        <f t="shared" si="0"/>
        <v>22812.84</v>
      </c>
      <c r="G49" s="9">
        <f t="shared" si="1"/>
        <v>4.7880750744542181E-3</v>
      </c>
    </row>
    <row r="50" spans="2:7" ht="14.25" thickTop="1" thickBot="1" x14ac:dyDescent="0.25">
      <c r="B50" s="68"/>
      <c r="C50" s="69" t="s">
        <v>65</v>
      </c>
      <c r="D50" s="71">
        <v>1874.45</v>
      </c>
      <c r="E50" s="70">
        <v>180302.73</v>
      </c>
      <c r="F50" s="26">
        <f t="shared" si="0"/>
        <v>182177.18000000002</v>
      </c>
      <c r="G50" s="9">
        <f t="shared" si="1"/>
        <v>3.8236274602038128E-2</v>
      </c>
    </row>
    <row r="51" spans="2:7" ht="13.5" thickTop="1" x14ac:dyDescent="0.2">
      <c r="B51" s="40"/>
      <c r="C51" s="10"/>
      <c r="D51" s="35">
        <f>SUM(D4:D50)</f>
        <v>2881532.2400000007</v>
      </c>
      <c r="E51" s="35">
        <f t="shared" ref="E51:G51" si="2">SUM(E4:E50)</f>
        <v>1882979.5200000003</v>
      </c>
      <c r="F51" s="35">
        <f t="shared" si="2"/>
        <v>4764511.7600000007</v>
      </c>
      <c r="G51" s="37">
        <f t="shared" si="2"/>
        <v>1</v>
      </c>
    </row>
    <row r="52" spans="2:7" x14ac:dyDescent="0.2">
      <c r="B52" s="41"/>
    </row>
    <row r="53" spans="2:7" x14ac:dyDescent="0.2">
      <c r="B53" s="41"/>
    </row>
    <row r="54" spans="2:7" x14ac:dyDescent="0.2">
      <c r="B54" s="41"/>
    </row>
    <row r="55" spans="2:7" x14ac:dyDescent="0.2">
      <c r="B55" s="41"/>
    </row>
    <row r="56" spans="2:7" x14ac:dyDescent="0.2">
      <c r="B56" s="41"/>
    </row>
    <row r="57" spans="2:7" x14ac:dyDescent="0.2">
      <c r="B57" s="41"/>
    </row>
    <row r="58" spans="2:7" x14ac:dyDescent="0.2">
      <c r="B58" s="41"/>
    </row>
    <row r="59" spans="2:7" x14ac:dyDescent="0.2">
      <c r="B59" s="41"/>
    </row>
    <row r="60" spans="2:7" x14ac:dyDescent="0.2">
      <c r="B60" s="41"/>
    </row>
    <row r="61" spans="2:7" x14ac:dyDescent="0.2">
      <c r="B61" s="41"/>
    </row>
    <row r="62" spans="2:7" x14ac:dyDescent="0.2">
      <c r="B62" s="41"/>
    </row>
    <row r="63" spans="2:7" x14ac:dyDescent="0.2">
      <c r="B63" s="41"/>
    </row>
    <row r="64" spans="2:7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  <row r="137" spans="2:2" x14ac:dyDescent="0.2">
      <c r="B137" s="41"/>
    </row>
    <row r="138" spans="2:2" x14ac:dyDescent="0.2">
      <c r="B138" s="41"/>
    </row>
    <row r="139" spans="2:2" x14ac:dyDescent="0.2">
      <c r="B139" s="41"/>
    </row>
    <row r="140" spans="2:2" x14ac:dyDescent="0.2">
      <c r="B140" s="41"/>
    </row>
    <row r="141" spans="2:2" x14ac:dyDescent="0.2">
      <c r="B141" s="41"/>
    </row>
  </sheetData>
  <mergeCells count="3">
    <mergeCell ref="B1:G1"/>
    <mergeCell ref="B4:B38"/>
    <mergeCell ref="B39:B50"/>
  </mergeCells>
  <conditionalFormatting sqref="G4:G50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3"/>
  <sheetViews>
    <sheetView showGridLines="0" zoomScale="80" zoomScaleNormal="80" workbookViewId="0">
      <pane ySplit="1" topLeftCell="A2" activePane="bottomLeft" state="frozen"/>
      <selection activeCell="B4" sqref="B4:E65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5</v>
      </c>
      <c r="C3" s="11" t="s">
        <v>2</v>
      </c>
      <c r="D3" s="22" t="s">
        <v>12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8" t="s">
        <v>32</v>
      </c>
      <c r="C4" s="73" t="s">
        <v>33</v>
      </c>
      <c r="D4" s="75">
        <v>5515.4</v>
      </c>
      <c r="E4" s="74"/>
      <c r="F4" s="26">
        <f>SUM(D4,E4)</f>
        <v>5515.4</v>
      </c>
      <c r="G4" s="9">
        <f>F4/$F$65</f>
        <v>1.2147310603514375E-3</v>
      </c>
    </row>
    <row r="5" spans="2:7" ht="14.25" thickTop="1" thickBot="1" x14ac:dyDescent="0.25">
      <c r="B5" s="68"/>
      <c r="C5" s="73" t="s">
        <v>34</v>
      </c>
      <c r="D5" s="75">
        <v>50200</v>
      </c>
      <c r="E5" s="74"/>
      <c r="F5" s="26">
        <f t="shared" ref="F5:F64" si="0">SUM(D5,E5)</f>
        <v>50200</v>
      </c>
      <c r="G5" s="9">
        <f t="shared" ref="G5:G64" si="1">F5/$F$65</f>
        <v>1.1056224250216152E-2</v>
      </c>
    </row>
    <row r="6" spans="2:7" ht="14.25" thickTop="1" thickBot="1" x14ac:dyDescent="0.25">
      <c r="B6" s="68"/>
      <c r="C6" s="73" t="s">
        <v>116</v>
      </c>
      <c r="D6" s="75">
        <v>43600</v>
      </c>
      <c r="E6" s="74"/>
      <c r="F6" s="26">
        <f t="shared" si="0"/>
        <v>43600</v>
      </c>
      <c r="G6" s="9">
        <f t="shared" si="1"/>
        <v>9.6026170778769765E-3</v>
      </c>
    </row>
    <row r="7" spans="2:7" ht="14.25" thickTop="1" thickBot="1" x14ac:dyDescent="0.25">
      <c r="B7" s="68"/>
      <c r="C7" s="73" t="s">
        <v>106</v>
      </c>
      <c r="D7" s="75">
        <v>337297.8</v>
      </c>
      <c r="E7" s="74">
        <v>162770.1</v>
      </c>
      <c r="F7" s="6">
        <f t="shared" si="0"/>
        <v>500067.9</v>
      </c>
      <c r="G7" s="9">
        <f t="shared" si="1"/>
        <v>0.11013671001463478</v>
      </c>
    </row>
    <row r="8" spans="2:7" ht="14.25" thickTop="1" thickBot="1" x14ac:dyDescent="0.25">
      <c r="B8" s="68"/>
      <c r="C8" s="73" t="s">
        <v>117</v>
      </c>
      <c r="D8" s="75"/>
      <c r="E8" s="74">
        <v>31740.5</v>
      </c>
      <c r="F8" s="26">
        <f t="shared" si="0"/>
        <v>31740.5</v>
      </c>
      <c r="G8" s="9">
        <f t="shared" si="1"/>
        <v>6.9906391596411509E-3</v>
      </c>
    </row>
    <row r="9" spans="2:7" ht="14.25" thickTop="1" thickBot="1" x14ac:dyDescent="0.25">
      <c r="B9" s="68"/>
      <c r="C9" s="73" t="s">
        <v>89</v>
      </c>
      <c r="D9" s="75">
        <v>61611.92</v>
      </c>
      <c r="E9" s="74">
        <v>2733.08</v>
      </c>
      <c r="F9" s="26">
        <f t="shared" si="0"/>
        <v>64345</v>
      </c>
      <c r="G9" s="9">
        <f t="shared" si="1"/>
        <v>1.4171568712752157E-2</v>
      </c>
    </row>
    <row r="10" spans="2:7" ht="14.25" thickTop="1" thickBot="1" x14ac:dyDescent="0.25">
      <c r="B10" s="68"/>
      <c r="C10" s="73" t="s">
        <v>90</v>
      </c>
      <c r="D10" s="75"/>
      <c r="E10" s="74">
        <v>428</v>
      </c>
      <c r="F10" s="26">
        <f t="shared" si="0"/>
        <v>428</v>
      </c>
      <c r="G10" s="9">
        <f t="shared" si="1"/>
        <v>9.4264222691085913E-5</v>
      </c>
    </row>
    <row r="11" spans="2:7" ht="14.25" thickTop="1" thickBot="1" x14ac:dyDescent="0.25">
      <c r="B11" s="68"/>
      <c r="C11" s="73" t="s">
        <v>107</v>
      </c>
      <c r="D11" s="75"/>
      <c r="E11" s="74">
        <v>668</v>
      </c>
      <c r="F11" s="26">
        <f t="shared" si="0"/>
        <v>668</v>
      </c>
      <c r="G11" s="9">
        <f t="shared" si="1"/>
        <v>1.4712266532160138E-4</v>
      </c>
    </row>
    <row r="12" spans="2:7" ht="14.25" thickTop="1" thickBot="1" x14ac:dyDescent="0.25">
      <c r="B12" s="68"/>
      <c r="C12" s="73" t="s">
        <v>37</v>
      </c>
      <c r="D12" s="75"/>
      <c r="E12" s="74">
        <v>44211.7</v>
      </c>
      <c r="F12" s="26">
        <f t="shared" si="0"/>
        <v>44211.7</v>
      </c>
      <c r="G12" s="9">
        <f t="shared" si="1"/>
        <v>9.7373400335315028E-3</v>
      </c>
    </row>
    <row r="13" spans="2:7" ht="14.25" thickTop="1" thickBot="1" x14ac:dyDescent="0.25">
      <c r="B13" s="68"/>
      <c r="C13" s="73" t="s">
        <v>91</v>
      </c>
      <c r="D13" s="75">
        <v>12651.9</v>
      </c>
      <c r="E13" s="74">
        <v>6899.44</v>
      </c>
      <c r="F13" s="26">
        <f t="shared" si="0"/>
        <v>19551.34</v>
      </c>
      <c r="G13" s="9">
        <f t="shared" si="1"/>
        <v>4.306055765582093E-3</v>
      </c>
    </row>
    <row r="14" spans="2:7" ht="14.25" thickTop="1" thickBot="1" x14ac:dyDescent="0.25">
      <c r="B14" s="68"/>
      <c r="C14" s="73" t="s">
        <v>92</v>
      </c>
      <c r="D14" s="75">
        <v>900</v>
      </c>
      <c r="E14" s="74">
        <v>11244.81</v>
      </c>
      <c r="F14" s="26">
        <f t="shared" si="0"/>
        <v>12144.81</v>
      </c>
      <c r="G14" s="9">
        <f t="shared" si="1"/>
        <v>2.6748155943479603E-3</v>
      </c>
    </row>
    <row r="15" spans="2:7" ht="14.25" thickTop="1" thickBot="1" x14ac:dyDescent="0.25">
      <c r="B15" s="68"/>
      <c r="C15" s="73" t="s">
        <v>118</v>
      </c>
      <c r="D15" s="75">
        <v>0</v>
      </c>
      <c r="E15" s="74"/>
      <c r="F15" s="26">
        <f t="shared" si="0"/>
        <v>0</v>
      </c>
      <c r="G15" s="9">
        <f t="shared" si="1"/>
        <v>0</v>
      </c>
    </row>
    <row r="16" spans="2:7" ht="14.25" thickTop="1" thickBot="1" x14ac:dyDescent="0.25">
      <c r="B16" s="68"/>
      <c r="C16" s="73" t="s">
        <v>93</v>
      </c>
      <c r="D16" s="75">
        <v>7438.36</v>
      </c>
      <c r="E16" s="74">
        <v>32523.7</v>
      </c>
      <c r="F16" s="26">
        <f t="shared" si="0"/>
        <v>39962.06</v>
      </c>
      <c r="G16" s="9">
        <f t="shared" si="1"/>
        <v>8.8013843996134038E-3</v>
      </c>
    </row>
    <row r="17" spans="2:7" ht="14.25" thickTop="1" thickBot="1" x14ac:dyDescent="0.25">
      <c r="B17" s="68"/>
      <c r="C17" s="73" t="s">
        <v>38</v>
      </c>
      <c r="D17" s="75"/>
      <c r="E17" s="74">
        <v>3319.7</v>
      </c>
      <c r="F17" s="26">
        <f t="shared" si="0"/>
        <v>3319.7</v>
      </c>
      <c r="G17" s="9">
        <f t="shared" si="1"/>
        <v>7.3114238333550912E-4</v>
      </c>
    </row>
    <row r="18" spans="2:7" ht="14.25" thickTop="1" thickBot="1" x14ac:dyDescent="0.25">
      <c r="B18" s="68"/>
      <c r="C18" s="73" t="s">
        <v>40</v>
      </c>
      <c r="D18" s="75"/>
      <c r="E18" s="74">
        <v>198</v>
      </c>
      <c r="F18" s="26">
        <f t="shared" si="0"/>
        <v>198</v>
      </c>
      <c r="G18" s="9">
        <f t="shared" si="1"/>
        <v>4.3608215170175256E-5</v>
      </c>
    </row>
    <row r="19" spans="2:7" ht="14.25" thickTop="1" thickBot="1" x14ac:dyDescent="0.25">
      <c r="B19" s="68"/>
      <c r="C19" s="73" t="s">
        <v>87</v>
      </c>
      <c r="D19" s="75"/>
      <c r="E19" s="74">
        <v>16460.099999999999</v>
      </c>
      <c r="F19" s="26">
        <f t="shared" si="0"/>
        <v>16460.099999999999</v>
      </c>
      <c r="G19" s="9">
        <f t="shared" si="1"/>
        <v>3.6252302147606148E-3</v>
      </c>
    </row>
    <row r="20" spans="2:7" ht="14.25" thickTop="1" thickBot="1" x14ac:dyDescent="0.25">
      <c r="B20" s="68"/>
      <c r="C20" s="73" t="s">
        <v>41</v>
      </c>
      <c r="D20" s="75"/>
      <c r="E20" s="74">
        <v>6510</v>
      </c>
      <c r="F20" s="26">
        <f t="shared" si="0"/>
        <v>6510</v>
      </c>
      <c r="G20" s="9">
        <f t="shared" si="1"/>
        <v>1.4337852563527319E-3</v>
      </c>
    </row>
    <row r="21" spans="2:7" ht="14.25" thickTop="1" thickBot="1" x14ac:dyDescent="0.25">
      <c r="B21" s="68"/>
      <c r="C21" s="73" t="s">
        <v>95</v>
      </c>
      <c r="D21" s="75">
        <v>57407</v>
      </c>
      <c r="E21" s="74">
        <v>10822.7</v>
      </c>
      <c r="F21" s="26">
        <f t="shared" si="0"/>
        <v>68229.7</v>
      </c>
      <c r="G21" s="9">
        <f t="shared" si="1"/>
        <v>1.5027148679780337E-2</v>
      </c>
    </row>
    <row r="22" spans="2:7" ht="14.25" thickTop="1" thickBot="1" x14ac:dyDescent="0.25">
      <c r="B22" s="68"/>
      <c r="C22" s="73" t="s">
        <v>96</v>
      </c>
      <c r="D22" s="75">
        <v>2180.58</v>
      </c>
      <c r="E22" s="74">
        <v>162.5</v>
      </c>
      <c r="F22" s="26">
        <f t="shared" si="0"/>
        <v>2343.08</v>
      </c>
      <c r="G22" s="9">
        <f t="shared" si="1"/>
        <v>5.1604816566128402E-4</v>
      </c>
    </row>
    <row r="23" spans="2:7" ht="14.25" thickTop="1" thickBot="1" x14ac:dyDescent="0.25">
      <c r="B23" s="68"/>
      <c r="C23" s="73" t="s">
        <v>97</v>
      </c>
      <c r="D23" s="75"/>
      <c r="E23" s="74">
        <v>3390</v>
      </c>
      <c r="F23" s="26">
        <f t="shared" si="0"/>
        <v>3390</v>
      </c>
      <c r="G23" s="9">
        <f t="shared" si="1"/>
        <v>7.4662550215603095E-4</v>
      </c>
    </row>
    <row r="24" spans="2:7" ht="14.25" thickTop="1" thickBot="1" x14ac:dyDescent="0.25">
      <c r="B24" s="68"/>
      <c r="C24" s="73" t="s">
        <v>108</v>
      </c>
      <c r="D24" s="75">
        <v>6100</v>
      </c>
      <c r="E24" s="74"/>
      <c r="F24" s="26">
        <f t="shared" si="0"/>
        <v>6100</v>
      </c>
      <c r="G24" s="9">
        <f t="shared" si="1"/>
        <v>1.3434854168589347E-3</v>
      </c>
    </row>
    <row r="25" spans="2:7" ht="14.25" thickTop="1" thickBot="1" x14ac:dyDescent="0.25">
      <c r="B25" s="68"/>
      <c r="C25" s="73" t="s">
        <v>99</v>
      </c>
      <c r="D25" s="75"/>
      <c r="E25" s="74">
        <v>3048.8</v>
      </c>
      <c r="F25" s="26">
        <f t="shared" si="0"/>
        <v>3048.8</v>
      </c>
      <c r="G25" s="9">
        <f t="shared" si="1"/>
        <v>6.7147841621631487E-4</v>
      </c>
    </row>
    <row r="26" spans="2:7" ht="14.25" thickTop="1" thickBot="1" x14ac:dyDescent="0.25">
      <c r="B26" s="68"/>
      <c r="C26" s="73" t="s">
        <v>100</v>
      </c>
      <c r="D26" s="75"/>
      <c r="E26" s="74">
        <v>3605.5</v>
      </c>
      <c r="F26" s="26">
        <f t="shared" si="0"/>
        <v>3605.5</v>
      </c>
      <c r="G26" s="9">
        <f t="shared" si="1"/>
        <v>7.9408797876801462E-4</v>
      </c>
    </row>
    <row r="27" spans="2:7" ht="14.25" thickTop="1" thickBot="1" x14ac:dyDescent="0.25">
      <c r="B27" s="68"/>
      <c r="C27" s="73" t="s">
        <v>119</v>
      </c>
      <c r="D27" s="75"/>
      <c r="E27" s="74">
        <v>41326.85</v>
      </c>
      <c r="F27" s="26">
        <f t="shared" si="0"/>
        <v>41326.85</v>
      </c>
      <c r="G27" s="9">
        <f t="shared" si="1"/>
        <v>9.1019705409371588E-3</v>
      </c>
    </row>
    <row r="28" spans="2:7" ht="14.25" thickTop="1" thickBot="1" x14ac:dyDescent="0.25">
      <c r="B28" s="68"/>
      <c r="C28" s="73" t="s">
        <v>50</v>
      </c>
      <c r="D28" s="75"/>
      <c r="E28" s="74">
        <v>5400</v>
      </c>
      <c r="F28" s="26">
        <f t="shared" si="0"/>
        <v>5400</v>
      </c>
      <c r="G28" s="9">
        <f t="shared" si="1"/>
        <v>1.1893149591865979E-3</v>
      </c>
    </row>
    <row r="29" spans="2:7" ht="14.25" thickTop="1" thickBot="1" x14ac:dyDescent="0.25">
      <c r="B29" s="68"/>
      <c r="C29" s="73" t="s">
        <v>101</v>
      </c>
      <c r="D29" s="75">
        <v>256283.22</v>
      </c>
      <c r="E29" s="74">
        <v>37074.230000000003</v>
      </c>
      <c r="F29" s="6">
        <f t="shared" si="0"/>
        <v>293357.45</v>
      </c>
      <c r="G29" s="9">
        <f t="shared" si="1"/>
        <v>6.4610074754413785E-2</v>
      </c>
    </row>
    <row r="30" spans="2:7" ht="14.25" thickTop="1" thickBot="1" x14ac:dyDescent="0.25">
      <c r="B30" s="68"/>
      <c r="C30" s="73" t="s">
        <v>64</v>
      </c>
      <c r="D30" s="75">
        <v>89373.8</v>
      </c>
      <c r="E30" s="74">
        <v>36546.550000000003</v>
      </c>
      <c r="F30" s="26">
        <f t="shared" si="0"/>
        <v>125920.35</v>
      </c>
      <c r="G30" s="9">
        <f t="shared" si="1"/>
        <v>2.7733139985372617E-2</v>
      </c>
    </row>
    <row r="31" spans="2:7" ht="14.25" thickTop="1" thickBot="1" x14ac:dyDescent="0.25">
      <c r="B31" s="68"/>
      <c r="C31" s="73" t="s">
        <v>46</v>
      </c>
      <c r="D31" s="75">
        <v>230671.62</v>
      </c>
      <c r="E31" s="74">
        <v>38445.269999999997</v>
      </c>
      <c r="F31" s="6">
        <f t="shared" si="0"/>
        <v>269116.89</v>
      </c>
      <c r="G31" s="9">
        <f t="shared" si="1"/>
        <v>5.9271248712365589E-2</v>
      </c>
    </row>
    <row r="32" spans="2:7" ht="14.25" thickTop="1" thickBot="1" x14ac:dyDescent="0.25">
      <c r="B32" s="68"/>
      <c r="C32" s="73" t="s">
        <v>120</v>
      </c>
      <c r="D32" s="75">
        <v>167111.88</v>
      </c>
      <c r="E32" s="74">
        <v>30690.51</v>
      </c>
      <c r="F32" s="26">
        <f t="shared" si="0"/>
        <v>197802.39</v>
      </c>
      <c r="G32" s="9">
        <f t="shared" si="1"/>
        <v>4.3564692849974364E-2</v>
      </c>
    </row>
    <row r="33" spans="2:7" ht="14.25" thickTop="1" thickBot="1" x14ac:dyDescent="0.25">
      <c r="B33" s="68"/>
      <c r="C33" s="73" t="s">
        <v>102</v>
      </c>
      <c r="D33" s="75">
        <v>13900</v>
      </c>
      <c r="E33" s="74">
        <v>196501.14</v>
      </c>
      <c r="F33" s="26">
        <f t="shared" si="0"/>
        <v>210401.14</v>
      </c>
      <c r="G33" s="9">
        <f t="shared" si="1"/>
        <v>4.6339485783687726E-2</v>
      </c>
    </row>
    <row r="34" spans="2:7" ht="14.25" thickTop="1" thickBot="1" x14ac:dyDescent="0.25">
      <c r="B34" s="68"/>
      <c r="C34" s="73" t="s">
        <v>52</v>
      </c>
      <c r="D34" s="75">
        <v>12931.02</v>
      </c>
      <c r="E34" s="74">
        <v>69506.820000000007</v>
      </c>
      <c r="F34" s="26">
        <f t="shared" si="0"/>
        <v>82437.840000000011</v>
      </c>
      <c r="G34" s="9">
        <f t="shared" si="1"/>
        <v>1.8156399317598389E-2</v>
      </c>
    </row>
    <row r="35" spans="2:7" ht="14.25" thickTop="1" thickBot="1" x14ac:dyDescent="0.25">
      <c r="B35" s="68"/>
      <c r="C35" s="73" t="s">
        <v>54</v>
      </c>
      <c r="D35" s="75"/>
      <c r="E35" s="74">
        <v>211109.8</v>
      </c>
      <c r="F35" s="26">
        <f t="shared" si="0"/>
        <v>211109.8</v>
      </c>
      <c r="G35" s="9">
        <f t="shared" si="1"/>
        <v>4.6495563550164973E-2</v>
      </c>
    </row>
    <row r="36" spans="2:7" ht="14.25" thickTop="1" thickBot="1" x14ac:dyDescent="0.25">
      <c r="B36" s="68"/>
      <c r="C36" s="73" t="s">
        <v>55</v>
      </c>
      <c r="D36" s="75"/>
      <c r="E36" s="74">
        <v>1407.19</v>
      </c>
      <c r="F36" s="26">
        <f t="shared" si="0"/>
        <v>1407.19</v>
      </c>
      <c r="G36" s="9">
        <f t="shared" si="1"/>
        <v>3.0992446618847942E-4</v>
      </c>
    </row>
    <row r="37" spans="2:7" ht="14.25" thickTop="1" thickBot="1" x14ac:dyDescent="0.25">
      <c r="B37" s="68"/>
      <c r="C37" s="73" t="s">
        <v>56</v>
      </c>
      <c r="D37" s="75"/>
      <c r="E37" s="74">
        <v>1228.42</v>
      </c>
      <c r="F37" s="26">
        <f t="shared" si="0"/>
        <v>1228.42</v>
      </c>
      <c r="G37" s="9">
        <f t="shared" si="1"/>
        <v>2.705515337340742E-4</v>
      </c>
    </row>
    <row r="38" spans="2:7" ht="14.25" thickTop="1" thickBot="1" x14ac:dyDescent="0.25">
      <c r="B38" s="68"/>
      <c r="C38" s="73" t="s">
        <v>59</v>
      </c>
      <c r="D38" s="75"/>
      <c r="E38" s="74">
        <v>22855</v>
      </c>
      <c r="F38" s="26">
        <f t="shared" si="0"/>
        <v>22855</v>
      </c>
      <c r="G38" s="9">
        <f t="shared" si="1"/>
        <v>5.0336654430017955E-3</v>
      </c>
    </row>
    <row r="39" spans="2:7" ht="14.25" thickTop="1" thickBot="1" x14ac:dyDescent="0.25">
      <c r="B39" s="68"/>
      <c r="C39" s="73" t="s">
        <v>60</v>
      </c>
      <c r="D39" s="75">
        <v>9636.7000000000007</v>
      </c>
      <c r="E39" s="74">
        <v>3030.6</v>
      </c>
      <c r="F39" s="26">
        <f t="shared" si="0"/>
        <v>12667.300000000001</v>
      </c>
      <c r="G39" s="9">
        <f t="shared" si="1"/>
        <v>2.7898906263897024E-3</v>
      </c>
    </row>
    <row r="40" spans="2:7" ht="14.25" thickTop="1" thickBot="1" x14ac:dyDescent="0.25">
      <c r="B40" s="68"/>
      <c r="C40" s="73" t="s">
        <v>61</v>
      </c>
      <c r="D40" s="75">
        <v>1238</v>
      </c>
      <c r="E40" s="74">
        <v>1896</v>
      </c>
      <c r="F40" s="26">
        <f t="shared" si="0"/>
        <v>3134</v>
      </c>
      <c r="G40" s="9">
        <f t="shared" si="1"/>
        <v>6.9024316335014775E-4</v>
      </c>
    </row>
    <row r="41" spans="2:7" ht="14.25" customHeight="1" thickTop="1" thickBot="1" x14ac:dyDescent="0.25">
      <c r="B41" s="68"/>
      <c r="C41" s="73" t="s">
        <v>121</v>
      </c>
      <c r="D41" s="75">
        <v>28841.68</v>
      </c>
      <c r="E41" s="74">
        <v>2523.29</v>
      </c>
      <c r="F41" s="26">
        <f t="shared" si="0"/>
        <v>31364.97</v>
      </c>
      <c r="G41" s="9">
        <f t="shared" si="1"/>
        <v>6.9079311139701614E-3</v>
      </c>
    </row>
    <row r="42" spans="2:7" ht="14.25" thickTop="1" thickBot="1" x14ac:dyDescent="0.25">
      <c r="B42" s="68"/>
      <c r="C42" s="73" t="s">
        <v>122</v>
      </c>
      <c r="D42" s="75"/>
      <c r="E42" s="74">
        <v>1497</v>
      </c>
      <c r="F42" s="26">
        <f t="shared" si="0"/>
        <v>1497</v>
      </c>
      <c r="G42" s="9">
        <f t="shared" si="1"/>
        <v>3.2970453590784024E-4</v>
      </c>
    </row>
    <row r="43" spans="2:7" ht="14.25" thickTop="1" thickBot="1" x14ac:dyDescent="0.25">
      <c r="B43" s="68"/>
      <c r="C43" s="73" t="s">
        <v>67</v>
      </c>
      <c r="D43" s="75">
        <v>730</v>
      </c>
      <c r="E43" s="74"/>
      <c r="F43" s="26">
        <f t="shared" si="0"/>
        <v>730</v>
      </c>
      <c r="G43" s="9">
        <f t="shared" si="1"/>
        <v>1.6077776300115122E-4</v>
      </c>
    </row>
    <row r="44" spans="2:7" ht="14.25" thickTop="1" thickBot="1" x14ac:dyDescent="0.25">
      <c r="B44" s="68"/>
      <c r="C44" s="73" t="s">
        <v>111</v>
      </c>
      <c r="D44" s="75">
        <v>94</v>
      </c>
      <c r="E44" s="74">
        <v>1921</v>
      </c>
      <c r="F44" s="26">
        <f t="shared" si="0"/>
        <v>2015</v>
      </c>
      <c r="G44" s="9">
        <f t="shared" si="1"/>
        <v>4.4379067458536945E-4</v>
      </c>
    </row>
    <row r="45" spans="2:7" ht="14.25" thickTop="1" thickBot="1" x14ac:dyDescent="0.25">
      <c r="B45" s="68"/>
      <c r="C45" s="73" t="s">
        <v>112</v>
      </c>
      <c r="D45" s="75">
        <v>74579.539999999994</v>
      </c>
      <c r="E45" s="74">
        <v>33195.99</v>
      </c>
      <c r="F45" s="26">
        <f t="shared" si="0"/>
        <v>107775.53</v>
      </c>
      <c r="G45" s="9">
        <f t="shared" si="1"/>
        <v>2.373686112282666E-2</v>
      </c>
    </row>
    <row r="46" spans="2:7" ht="14.25" thickTop="1" thickBot="1" x14ac:dyDescent="0.25">
      <c r="B46" s="68"/>
      <c r="C46" s="73" t="s">
        <v>123</v>
      </c>
      <c r="D46" s="75">
        <v>1080</v>
      </c>
      <c r="E46" s="74"/>
      <c r="F46" s="26">
        <f t="shared" si="0"/>
        <v>1080</v>
      </c>
      <c r="G46" s="9">
        <f t="shared" si="1"/>
        <v>2.3786299183731958E-4</v>
      </c>
    </row>
    <row r="47" spans="2:7" ht="14.25" thickTop="1" thickBot="1" x14ac:dyDescent="0.25">
      <c r="B47" s="68"/>
      <c r="C47" s="73" t="s">
        <v>74</v>
      </c>
      <c r="D47" s="75">
        <v>567.13</v>
      </c>
      <c r="E47" s="74">
        <v>834.33</v>
      </c>
      <c r="F47" s="26">
        <f t="shared" si="0"/>
        <v>1401.46</v>
      </c>
      <c r="G47" s="9">
        <f t="shared" si="1"/>
        <v>3.0866247087067586E-4</v>
      </c>
    </row>
    <row r="48" spans="2:7" ht="14.25" thickTop="1" thickBot="1" x14ac:dyDescent="0.25">
      <c r="B48" s="68"/>
      <c r="C48" s="73" t="s">
        <v>75</v>
      </c>
      <c r="D48" s="75">
        <v>4435</v>
      </c>
      <c r="E48" s="74"/>
      <c r="F48" s="26">
        <f t="shared" si="0"/>
        <v>4435</v>
      </c>
      <c r="G48" s="9">
        <f t="shared" si="1"/>
        <v>9.7677997110973374E-4</v>
      </c>
    </row>
    <row r="49" spans="2:7" ht="14.25" thickTop="1" thickBot="1" x14ac:dyDescent="0.25">
      <c r="B49" s="68"/>
      <c r="C49" s="73" t="s">
        <v>124</v>
      </c>
      <c r="D49" s="75">
        <v>13791.54</v>
      </c>
      <c r="E49" s="74"/>
      <c r="F49" s="26">
        <f t="shared" si="0"/>
        <v>13791.54</v>
      </c>
      <c r="G49" s="9">
        <f t="shared" si="1"/>
        <v>3.0374971911519139E-3</v>
      </c>
    </row>
    <row r="50" spans="2:7" ht="14.25" customHeight="1" thickTop="1" thickBot="1" x14ac:dyDescent="0.25">
      <c r="B50" s="68"/>
      <c r="C50" s="73" t="s">
        <v>76</v>
      </c>
      <c r="D50" s="75">
        <v>1011.3</v>
      </c>
      <c r="E50" s="74"/>
      <c r="F50" s="26">
        <f t="shared" si="0"/>
        <v>1011.3</v>
      </c>
      <c r="G50" s="9">
        <f t="shared" si="1"/>
        <v>2.2273226263433454E-4</v>
      </c>
    </row>
    <row r="51" spans="2:7" ht="14.25" thickTop="1" thickBot="1" x14ac:dyDescent="0.25">
      <c r="B51" s="68"/>
      <c r="C51" s="73" t="s">
        <v>77</v>
      </c>
      <c r="D51" s="75">
        <v>7612.79</v>
      </c>
      <c r="E51" s="74"/>
      <c r="F51" s="26">
        <f t="shared" si="0"/>
        <v>7612.79</v>
      </c>
      <c r="G51" s="9">
        <f t="shared" si="1"/>
        <v>1.676667597804841E-3</v>
      </c>
    </row>
    <row r="52" spans="2:7" ht="14.25" thickTop="1" thickBot="1" x14ac:dyDescent="0.25">
      <c r="B52" s="68"/>
      <c r="C52" s="73" t="s">
        <v>81</v>
      </c>
      <c r="D52" s="75">
        <v>2484.0300000000002</v>
      </c>
      <c r="E52" s="74">
        <v>1697.18</v>
      </c>
      <c r="F52" s="26">
        <f t="shared" si="0"/>
        <v>4181.21</v>
      </c>
      <c r="G52" s="9">
        <f t="shared" si="1"/>
        <v>9.2088437046307326E-4</v>
      </c>
    </row>
    <row r="53" spans="2:7" ht="14.25" thickTop="1" thickBot="1" x14ac:dyDescent="0.25">
      <c r="B53" s="68" t="s">
        <v>86</v>
      </c>
      <c r="C53" s="73" t="s">
        <v>34</v>
      </c>
      <c r="D53" s="75">
        <v>733856</v>
      </c>
      <c r="E53" s="74"/>
      <c r="F53" s="6">
        <f t="shared" si="0"/>
        <v>733856</v>
      </c>
      <c r="G53" s="9">
        <f t="shared" si="1"/>
        <v>0.16162702197941484</v>
      </c>
    </row>
    <row r="54" spans="2:7" ht="14.25" thickTop="1" thickBot="1" x14ac:dyDescent="0.25">
      <c r="B54" s="68"/>
      <c r="C54" s="73" t="s">
        <v>116</v>
      </c>
      <c r="D54" s="75">
        <v>4000</v>
      </c>
      <c r="E54" s="74"/>
      <c r="F54" s="26">
        <f t="shared" si="0"/>
        <v>4000</v>
      </c>
      <c r="G54" s="9">
        <f t="shared" si="1"/>
        <v>8.8097404384192442E-4</v>
      </c>
    </row>
    <row r="55" spans="2:7" ht="14.25" thickTop="1" thickBot="1" x14ac:dyDescent="0.25">
      <c r="B55" s="68"/>
      <c r="C55" s="73" t="s">
        <v>114</v>
      </c>
      <c r="D55" s="75">
        <v>72340.100000000006</v>
      </c>
      <c r="E55" s="74">
        <v>43241.75</v>
      </c>
      <c r="F55" s="26">
        <f t="shared" si="0"/>
        <v>115581.85</v>
      </c>
      <c r="G55" s="9">
        <f t="shared" si="1"/>
        <v>2.5456152447307683E-2</v>
      </c>
    </row>
    <row r="56" spans="2:7" ht="14.25" thickTop="1" thickBot="1" x14ac:dyDescent="0.25">
      <c r="B56" s="68"/>
      <c r="C56" s="73" t="s">
        <v>118</v>
      </c>
      <c r="D56" s="75"/>
      <c r="E56" s="74">
        <v>6400</v>
      </c>
      <c r="F56" s="26">
        <f t="shared" si="0"/>
        <v>6400</v>
      </c>
      <c r="G56" s="9">
        <f t="shared" si="1"/>
        <v>1.409558470147079E-3</v>
      </c>
    </row>
    <row r="57" spans="2:7" ht="14.25" thickTop="1" thickBot="1" x14ac:dyDescent="0.25">
      <c r="B57" s="68"/>
      <c r="C57" s="73" t="s">
        <v>38</v>
      </c>
      <c r="D57" s="75"/>
      <c r="E57" s="74">
        <v>2247</v>
      </c>
      <c r="F57" s="26">
        <f t="shared" si="0"/>
        <v>2247</v>
      </c>
      <c r="G57" s="9">
        <f t="shared" si="1"/>
        <v>4.9488716912820109E-4</v>
      </c>
    </row>
    <row r="58" spans="2:7" ht="14.25" thickTop="1" thickBot="1" x14ac:dyDescent="0.25">
      <c r="B58" s="68"/>
      <c r="C58" s="73" t="s">
        <v>101</v>
      </c>
      <c r="D58" s="75">
        <v>209443.89</v>
      </c>
      <c r="E58" s="74">
        <v>44312.25</v>
      </c>
      <c r="F58" s="6">
        <f t="shared" si="0"/>
        <v>253756.14</v>
      </c>
      <c r="G58" s="9">
        <f t="shared" si="1"/>
        <v>5.588814320137938E-2</v>
      </c>
    </row>
    <row r="59" spans="2:7" ht="14.25" thickTop="1" thickBot="1" x14ac:dyDescent="0.25">
      <c r="B59" s="68"/>
      <c r="C59" s="73" t="s">
        <v>64</v>
      </c>
      <c r="D59" s="75">
        <v>150795.26</v>
      </c>
      <c r="E59" s="74">
        <v>107598.76</v>
      </c>
      <c r="F59" s="6">
        <f t="shared" si="0"/>
        <v>258394.02000000002</v>
      </c>
      <c r="G59" s="9">
        <f t="shared" si="1"/>
        <v>5.6909606175992777E-2</v>
      </c>
    </row>
    <row r="60" spans="2:7" ht="14.25" thickTop="1" thickBot="1" x14ac:dyDescent="0.25">
      <c r="B60" s="68"/>
      <c r="C60" s="73" t="s">
        <v>46</v>
      </c>
      <c r="D60" s="75">
        <v>153781.07999999999</v>
      </c>
      <c r="E60" s="74">
        <v>38445.269999999997</v>
      </c>
      <c r="F60" s="26">
        <f t="shared" si="0"/>
        <v>192226.34999999998</v>
      </c>
      <c r="G60" s="9">
        <f t="shared" si="1"/>
        <v>4.2336606223118273E-2</v>
      </c>
    </row>
    <row r="61" spans="2:7" ht="14.25" thickTop="1" thickBot="1" x14ac:dyDescent="0.25">
      <c r="B61" s="68"/>
      <c r="C61" s="73" t="s">
        <v>120</v>
      </c>
      <c r="D61" s="75">
        <v>194663.38</v>
      </c>
      <c r="E61" s="74">
        <v>25984.48</v>
      </c>
      <c r="F61" s="26">
        <f t="shared" si="0"/>
        <v>220647.86000000002</v>
      </c>
      <c r="G61" s="9">
        <f t="shared" si="1"/>
        <v>4.8596259372316701E-2</v>
      </c>
    </row>
    <row r="62" spans="2:7" ht="14.25" thickTop="1" thickBot="1" x14ac:dyDescent="0.25">
      <c r="B62" s="68"/>
      <c r="C62" s="73" t="s">
        <v>102</v>
      </c>
      <c r="D62" s="75"/>
      <c r="E62" s="74">
        <v>78299.39</v>
      </c>
      <c r="F62" s="26">
        <f t="shared" si="0"/>
        <v>78299.39</v>
      </c>
      <c r="G62" s="9">
        <f t="shared" si="1"/>
        <v>1.7244932559663986E-2</v>
      </c>
    </row>
    <row r="63" spans="2:7" ht="14.25" thickTop="1" thickBot="1" x14ac:dyDescent="0.25">
      <c r="B63" s="68"/>
      <c r="C63" s="73" t="s">
        <v>54</v>
      </c>
      <c r="D63" s="75"/>
      <c r="E63" s="74">
        <v>92915.69</v>
      </c>
      <c r="F63" s="26">
        <f t="shared" si="0"/>
        <v>92915.69</v>
      </c>
      <c r="G63" s="9">
        <f t="shared" si="1"/>
        <v>2.0464077788915666E-2</v>
      </c>
    </row>
    <row r="64" spans="2:7" ht="14.25" thickTop="1" thickBot="1" x14ac:dyDescent="0.25">
      <c r="B64" s="68"/>
      <c r="C64" s="73" t="s">
        <v>124</v>
      </c>
      <c r="D64" s="75">
        <v>1404.58</v>
      </c>
      <c r="E64" s="74"/>
      <c r="F64" s="26">
        <f t="shared" si="0"/>
        <v>1404.58</v>
      </c>
      <c r="G64" s="9">
        <f t="shared" si="1"/>
        <v>3.0934963062487252E-4</v>
      </c>
    </row>
    <row r="65" spans="2:7" ht="13.5" thickTop="1" x14ac:dyDescent="0.2">
      <c r="B65" s="40"/>
      <c r="C65" s="10"/>
      <c r="D65" s="35">
        <f>SUM(D4:D64)</f>
        <v>3021560.5</v>
      </c>
      <c r="E65" s="35">
        <f t="shared" ref="E65:G65" si="2">SUM(E4:E64)</f>
        <v>1518868.39</v>
      </c>
      <c r="F65" s="35">
        <f t="shared" si="2"/>
        <v>4540428.8899999997</v>
      </c>
      <c r="G65" s="37">
        <f t="shared" si="2"/>
        <v>1.0000000000000002</v>
      </c>
    </row>
    <row r="66" spans="2:7" x14ac:dyDescent="0.2">
      <c r="B66" s="41"/>
    </row>
    <row r="67" spans="2:7" x14ac:dyDescent="0.2">
      <c r="B67" s="41"/>
    </row>
    <row r="68" spans="2:7" x14ac:dyDescent="0.2">
      <c r="B68" s="41"/>
    </row>
    <row r="69" spans="2:7" x14ac:dyDescent="0.2">
      <c r="B69" s="41"/>
    </row>
    <row r="70" spans="2:7" x14ac:dyDescent="0.2">
      <c r="B70" s="41"/>
    </row>
    <row r="71" spans="2:7" x14ac:dyDescent="0.2">
      <c r="B71" s="41"/>
    </row>
    <row r="72" spans="2:7" x14ac:dyDescent="0.2">
      <c r="B72" s="41"/>
    </row>
    <row r="73" spans="2:7" x14ac:dyDescent="0.2">
      <c r="B73" s="41"/>
    </row>
    <row r="74" spans="2:7" x14ac:dyDescent="0.2">
      <c r="B74" s="41"/>
    </row>
    <row r="75" spans="2:7" x14ac:dyDescent="0.2">
      <c r="B75" s="41"/>
    </row>
    <row r="76" spans="2:7" x14ac:dyDescent="0.2">
      <c r="B76" s="41"/>
    </row>
    <row r="77" spans="2:7" x14ac:dyDescent="0.2">
      <c r="B77" s="41"/>
    </row>
    <row r="78" spans="2:7" x14ac:dyDescent="0.2">
      <c r="B78" s="41"/>
    </row>
    <row r="79" spans="2:7" x14ac:dyDescent="0.2">
      <c r="B79" s="41"/>
    </row>
    <row r="80" spans="2:7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1" spans="2:2" x14ac:dyDescent="0.2">
      <c r="B121" s="41"/>
    </row>
    <row r="122" spans="2:2" x14ac:dyDescent="0.2">
      <c r="B122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  <row r="137" spans="2:2" x14ac:dyDescent="0.2">
      <c r="B137" s="41"/>
    </row>
    <row r="138" spans="2:2" x14ac:dyDescent="0.2">
      <c r="B138" s="41"/>
    </row>
    <row r="139" spans="2:2" x14ac:dyDescent="0.2">
      <c r="B139" s="41"/>
    </row>
    <row r="140" spans="2:2" x14ac:dyDescent="0.2">
      <c r="B140" s="41"/>
    </row>
    <row r="141" spans="2:2" x14ac:dyDescent="0.2">
      <c r="B141" s="41"/>
    </row>
    <row r="142" spans="2:2" x14ac:dyDescent="0.2">
      <c r="B142" s="41"/>
    </row>
    <row r="143" spans="2:2" x14ac:dyDescent="0.2">
      <c r="B143" s="41"/>
    </row>
    <row r="144" spans="2:2" x14ac:dyDescent="0.2">
      <c r="B144" s="41"/>
    </row>
    <row r="145" spans="2:2" x14ac:dyDescent="0.2">
      <c r="B145" s="41"/>
    </row>
    <row r="146" spans="2:2" x14ac:dyDescent="0.2">
      <c r="B146" s="41"/>
    </row>
    <row r="147" spans="2:2" x14ac:dyDescent="0.2">
      <c r="B147" s="41"/>
    </row>
    <row r="148" spans="2:2" x14ac:dyDescent="0.2">
      <c r="B148" s="41"/>
    </row>
    <row r="149" spans="2:2" x14ac:dyDescent="0.2">
      <c r="B149" s="41"/>
    </row>
    <row r="150" spans="2:2" x14ac:dyDescent="0.2">
      <c r="B150" s="41"/>
    </row>
    <row r="151" spans="2:2" x14ac:dyDescent="0.2">
      <c r="B151" s="41"/>
    </row>
    <row r="152" spans="2:2" x14ac:dyDescent="0.2">
      <c r="B152" s="41"/>
    </row>
    <row r="153" spans="2:2" x14ac:dyDescent="0.2">
      <c r="B153" s="41"/>
    </row>
  </sheetData>
  <mergeCells count="3">
    <mergeCell ref="B1:G1"/>
    <mergeCell ref="B4:B52"/>
    <mergeCell ref="B53:B64"/>
  </mergeCells>
  <conditionalFormatting sqref="G4:G64">
    <cfRule type="cellIs" dxfId="10" priority="1" operator="greaterThan">
      <formula>0.0499</formula>
    </cfRule>
    <cfRule type="cellIs" dxfId="9" priority="2" operator="greaterThan">
      <formula>4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1"/>
  <sheetViews>
    <sheetView showGridLines="0" zoomScale="80" zoomScaleNormal="80" workbookViewId="0">
      <pane ySplit="1" topLeftCell="A2" activePane="bottomLeft" state="frozen"/>
      <selection activeCell="B60" sqref="B60:B61"/>
      <selection pane="bottomLeft" activeCell="B1" sqref="B1:G1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ht="58.5" customHeight="1" x14ac:dyDescent="0.2">
      <c r="B1" s="49" t="s">
        <v>27</v>
      </c>
      <c r="C1" s="49"/>
      <c r="D1" s="49"/>
      <c r="E1" s="49"/>
      <c r="F1" s="49"/>
      <c r="G1" s="49"/>
    </row>
    <row r="3" spans="2:7" ht="14.25" customHeight="1" thickBot="1" x14ac:dyDescent="0.25">
      <c r="B3" s="28" t="s">
        <v>5</v>
      </c>
      <c r="C3" s="11" t="s">
        <v>2</v>
      </c>
      <c r="D3" s="22" t="s">
        <v>12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8" t="s">
        <v>32</v>
      </c>
      <c r="C4" s="76" t="s">
        <v>33</v>
      </c>
      <c r="D4" s="78">
        <v>6010.56</v>
      </c>
      <c r="E4" s="77"/>
      <c r="F4" s="26">
        <f>SUM(D4,E4)</f>
        <v>6010.56</v>
      </c>
      <c r="G4" s="9">
        <f>F4/$F$61</f>
        <v>2.044591494969356E-3</v>
      </c>
    </row>
    <row r="5" spans="2:7" ht="14.25" thickTop="1" thickBot="1" x14ac:dyDescent="0.25">
      <c r="B5" s="68"/>
      <c r="C5" s="76" t="s">
        <v>34</v>
      </c>
      <c r="D5" s="78">
        <v>44500</v>
      </c>
      <c r="E5" s="77">
        <v>1200</v>
      </c>
      <c r="F5" s="26">
        <f t="shared" ref="F5:F60" si="0">SUM(D5,E5)</f>
        <v>45700</v>
      </c>
      <c r="G5" s="9">
        <f t="shared" ref="G5:G60" si="1">F5/$F$61</f>
        <v>1.5545611610249222E-2</v>
      </c>
    </row>
    <row r="6" spans="2:7" ht="14.25" thickTop="1" thickBot="1" x14ac:dyDescent="0.25">
      <c r="B6" s="68"/>
      <c r="C6" s="76" t="s">
        <v>116</v>
      </c>
      <c r="D6" s="78">
        <v>4000</v>
      </c>
      <c r="E6" s="77"/>
      <c r="F6" s="26">
        <f t="shared" si="0"/>
        <v>4000</v>
      </c>
      <c r="G6" s="9">
        <f t="shared" si="1"/>
        <v>1.3606662240918355E-3</v>
      </c>
    </row>
    <row r="7" spans="2:7" ht="14.25" thickTop="1" thickBot="1" x14ac:dyDescent="0.25">
      <c r="B7" s="68"/>
      <c r="C7" s="76" t="s">
        <v>35</v>
      </c>
      <c r="D7" s="78">
        <v>11798.16</v>
      </c>
      <c r="E7" s="77"/>
      <c r="F7" s="26">
        <f t="shared" si="0"/>
        <v>11798.16</v>
      </c>
      <c r="G7" s="9">
        <f t="shared" si="1"/>
        <v>4.0133394546078326E-3</v>
      </c>
    </row>
    <row r="8" spans="2:7" ht="14.25" thickTop="1" thickBot="1" x14ac:dyDescent="0.25">
      <c r="B8" s="68"/>
      <c r="C8" s="76" t="s">
        <v>106</v>
      </c>
      <c r="D8" s="78">
        <v>39567.800000000003</v>
      </c>
      <c r="E8" s="77"/>
      <c r="F8" s="26">
        <f t="shared" si="0"/>
        <v>39567.800000000003</v>
      </c>
      <c r="G8" s="9">
        <f t="shared" si="1"/>
        <v>1.3459642255405234E-2</v>
      </c>
    </row>
    <row r="9" spans="2:7" ht="14.25" thickTop="1" thickBot="1" x14ac:dyDescent="0.25">
      <c r="B9" s="68"/>
      <c r="C9" s="76" t="s">
        <v>114</v>
      </c>
      <c r="D9" s="78">
        <v>5734.92</v>
      </c>
      <c r="E9" s="77"/>
      <c r="F9" s="26">
        <f t="shared" si="0"/>
        <v>5734.92</v>
      </c>
      <c r="G9" s="9">
        <f t="shared" si="1"/>
        <v>1.9508279854671875E-3</v>
      </c>
    </row>
    <row r="10" spans="2:7" ht="14.25" thickTop="1" thickBot="1" x14ac:dyDescent="0.25">
      <c r="B10" s="68"/>
      <c r="C10" s="76" t="s">
        <v>125</v>
      </c>
      <c r="D10" s="78"/>
      <c r="E10" s="77">
        <v>1356</v>
      </c>
      <c r="F10" s="26">
        <f t="shared" si="0"/>
        <v>1356</v>
      </c>
      <c r="G10" s="9">
        <f t="shared" si="1"/>
        <v>4.6126584996713225E-4</v>
      </c>
    </row>
    <row r="11" spans="2:7" ht="14.25" thickTop="1" thickBot="1" x14ac:dyDescent="0.25">
      <c r="B11" s="68"/>
      <c r="C11" s="76" t="s">
        <v>126</v>
      </c>
      <c r="D11" s="78"/>
      <c r="E11" s="77">
        <v>121.56</v>
      </c>
      <c r="F11" s="26">
        <f t="shared" si="0"/>
        <v>121.56</v>
      </c>
      <c r="G11" s="9">
        <f t="shared" si="1"/>
        <v>4.1350646550150883E-5</v>
      </c>
    </row>
    <row r="12" spans="2:7" ht="14.25" thickTop="1" thickBot="1" x14ac:dyDescent="0.25">
      <c r="B12" s="68"/>
      <c r="C12" s="76" t="s">
        <v>89</v>
      </c>
      <c r="D12" s="78"/>
      <c r="E12" s="77">
        <v>5923.18</v>
      </c>
      <c r="F12" s="26">
        <f t="shared" si="0"/>
        <v>5923.18</v>
      </c>
      <c r="G12" s="9">
        <f t="shared" si="1"/>
        <v>2.0148677413040698E-3</v>
      </c>
    </row>
    <row r="13" spans="2:7" ht="14.25" thickTop="1" thickBot="1" x14ac:dyDescent="0.25">
      <c r="B13" s="68"/>
      <c r="C13" s="76" t="s">
        <v>127</v>
      </c>
      <c r="D13" s="78"/>
      <c r="E13" s="77">
        <v>1560</v>
      </c>
      <c r="F13" s="26">
        <f t="shared" si="0"/>
        <v>1560</v>
      </c>
      <c r="G13" s="9">
        <f t="shared" si="1"/>
        <v>5.3065982739581587E-4</v>
      </c>
    </row>
    <row r="14" spans="2:7" ht="14.25" thickTop="1" thickBot="1" x14ac:dyDescent="0.25">
      <c r="B14" s="68"/>
      <c r="C14" s="76" t="s">
        <v>107</v>
      </c>
      <c r="D14" s="78"/>
      <c r="E14" s="77">
        <v>99.45</v>
      </c>
      <c r="F14" s="26">
        <f t="shared" si="0"/>
        <v>99.45</v>
      </c>
      <c r="G14" s="9">
        <f t="shared" si="1"/>
        <v>3.3829563996483262E-5</v>
      </c>
    </row>
    <row r="15" spans="2:7" ht="14.25" thickTop="1" thickBot="1" x14ac:dyDescent="0.25">
      <c r="B15" s="68"/>
      <c r="C15" s="76" t="s">
        <v>37</v>
      </c>
      <c r="D15" s="78"/>
      <c r="E15" s="77">
        <v>15190</v>
      </c>
      <c r="F15" s="26">
        <f t="shared" si="0"/>
        <v>15190</v>
      </c>
      <c r="G15" s="9">
        <f t="shared" si="1"/>
        <v>5.1671299859887459E-3</v>
      </c>
    </row>
    <row r="16" spans="2:7" ht="14.25" thickTop="1" thickBot="1" x14ac:dyDescent="0.25">
      <c r="B16" s="68"/>
      <c r="C16" s="76" t="s">
        <v>91</v>
      </c>
      <c r="D16" s="78"/>
      <c r="E16" s="77">
        <v>1475.06</v>
      </c>
      <c r="F16" s="26">
        <f t="shared" si="0"/>
        <v>1475.06</v>
      </c>
      <c r="G16" s="9">
        <f t="shared" si="1"/>
        <v>5.0176608012722577E-4</v>
      </c>
    </row>
    <row r="17" spans="2:7" ht="14.25" thickTop="1" thickBot="1" x14ac:dyDescent="0.25">
      <c r="B17" s="68"/>
      <c r="C17" s="76" t="s">
        <v>92</v>
      </c>
      <c r="D17" s="78"/>
      <c r="E17" s="77">
        <v>2065.5100000000002</v>
      </c>
      <c r="F17" s="26">
        <f t="shared" si="0"/>
        <v>2065.5100000000002</v>
      </c>
      <c r="G17" s="9">
        <f t="shared" si="1"/>
        <v>7.0261742313098186E-4</v>
      </c>
    </row>
    <row r="18" spans="2:7" ht="14.25" thickTop="1" thickBot="1" x14ac:dyDescent="0.25">
      <c r="B18" s="68"/>
      <c r="C18" s="76" t="s">
        <v>93</v>
      </c>
      <c r="D18" s="78">
        <v>5705.3</v>
      </c>
      <c r="E18" s="77">
        <v>29086.11</v>
      </c>
      <c r="F18" s="26">
        <f t="shared" si="0"/>
        <v>34791.410000000003</v>
      </c>
      <c r="G18" s="9">
        <f t="shared" si="1"/>
        <v>1.1834874118882734E-2</v>
      </c>
    </row>
    <row r="19" spans="2:7" ht="14.25" thickTop="1" thickBot="1" x14ac:dyDescent="0.25">
      <c r="B19" s="68"/>
      <c r="C19" s="76" t="s">
        <v>94</v>
      </c>
      <c r="D19" s="78"/>
      <c r="E19" s="77">
        <v>3155</v>
      </c>
      <c r="F19" s="26">
        <f t="shared" si="0"/>
        <v>3155</v>
      </c>
      <c r="G19" s="9">
        <f t="shared" si="1"/>
        <v>1.0732254842524354E-3</v>
      </c>
    </row>
    <row r="20" spans="2:7" ht="14.25" thickTop="1" thickBot="1" x14ac:dyDescent="0.25">
      <c r="B20" s="68"/>
      <c r="C20" s="76" t="s">
        <v>38</v>
      </c>
      <c r="D20" s="78">
        <v>5095.76</v>
      </c>
      <c r="E20" s="77">
        <v>4547.01</v>
      </c>
      <c r="F20" s="26">
        <f t="shared" si="0"/>
        <v>9642.77</v>
      </c>
      <c r="G20" s="9">
        <f t="shared" si="1"/>
        <v>3.2801478614215072E-3</v>
      </c>
    </row>
    <row r="21" spans="2:7" ht="14.25" thickTop="1" thickBot="1" x14ac:dyDescent="0.25">
      <c r="B21" s="68"/>
      <c r="C21" s="76" t="s">
        <v>39</v>
      </c>
      <c r="D21" s="78"/>
      <c r="E21" s="77">
        <v>2399.94</v>
      </c>
      <c r="F21" s="26">
        <f t="shared" si="0"/>
        <v>2399.94</v>
      </c>
      <c r="G21" s="9">
        <f t="shared" si="1"/>
        <v>8.1637932446173992E-4</v>
      </c>
    </row>
    <row r="22" spans="2:7" ht="14.25" thickTop="1" thickBot="1" x14ac:dyDescent="0.25">
      <c r="B22" s="68"/>
      <c r="C22" s="76" t="s">
        <v>87</v>
      </c>
      <c r="D22" s="78"/>
      <c r="E22" s="77">
        <v>355</v>
      </c>
      <c r="F22" s="26">
        <f t="shared" si="0"/>
        <v>355</v>
      </c>
      <c r="G22" s="9">
        <f t="shared" si="1"/>
        <v>1.207591273881504E-4</v>
      </c>
    </row>
    <row r="23" spans="2:7" ht="14.25" thickTop="1" thickBot="1" x14ac:dyDescent="0.25">
      <c r="B23" s="68"/>
      <c r="C23" s="76" t="s">
        <v>95</v>
      </c>
      <c r="D23" s="78">
        <v>1498.2</v>
      </c>
      <c r="E23" s="77">
        <v>2236.7199999999998</v>
      </c>
      <c r="F23" s="26">
        <f t="shared" si="0"/>
        <v>3734.92</v>
      </c>
      <c r="G23" s="9">
        <f t="shared" si="1"/>
        <v>1.2704948734212696E-3</v>
      </c>
    </row>
    <row r="24" spans="2:7" ht="14.25" thickTop="1" thickBot="1" x14ac:dyDescent="0.25">
      <c r="B24" s="68"/>
      <c r="C24" s="76" t="s">
        <v>96</v>
      </c>
      <c r="D24" s="78">
        <v>2399.4</v>
      </c>
      <c r="E24" s="77"/>
      <c r="F24" s="26">
        <f t="shared" si="0"/>
        <v>2399.4</v>
      </c>
      <c r="G24" s="9">
        <f t="shared" si="1"/>
        <v>8.1619563452148757E-4</v>
      </c>
    </row>
    <row r="25" spans="2:7" ht="14.25" thickTop="1" thickBot="1" x14ac:dyDescent="0.25">
      <c r="B25" s="68"/>
      <c r="C25" s="76" t="s">
        <v>99</v>
      </c>
      <c r="D25" s="78"/>
      <c r="E25" s="77">
        <v>1807.85</v>
      </c>
      <c r="F25" s="26">
        <f t="shared" si="0"/>
        <v>1807.85</v>
      </c>
      <c r="G25" s="9">
        <f t="shared" si="1"/>
        <v>6.1497010830610622E-4</v>
      </c>
    </row>
    <row r="26" spans="2:7" ht="14.25" thickTop="1" thickBot="1" x14ac:dyDescent="0.25">
      <c r="B26" s="68"/>
      <c r="C26" s="76" t="s">
        <v>100</v>
      </c>
      <c r="D26" s="78">
        <v>714.4</v>
      </c>
      <c r="E26" s="77">
        <v>4748.05</v>
      </c>
      <c r="F26" s="26">
        <f t="shared" si="0"/>
        <v>5462.45</v>
      </c>
      <c r="G26" s="9">
        <f t="shared" si="1"/>
        <v>1.8581428039476117E-3</v>
      </c>
    </row>
    <row r="27" spans="2:7" ht="14.25" thickTop="1" thickBot="1" x14ac:dyDescent="0.25">
      <c r="B27" s="68"/>
      <c r="C27" s="76" t="s">
        <v>128</v>
      </c>
      <c r="D27" s="78">
        <v>88.5</v>
      </c>
      <c r="E27" s="77"/>
      <c r="F27" s="26">
        <f t="shared" si="0"/>
        <v>88.5</v>
      </c>
      <c r="G27" s="9">
        <f t="shared" si="1"/>
        <v>3.010474020803186E-5</v>
      </c>
    </row>
    <row r="28" spans="2:7" ht="14.25" thickTop="1" thickBot="1" x14ac:dyDescent="0.25">
      <c r="B28" s="68"/>
      <c r="C28" s="76" t="s">
        <v>65</v>
      </c>
      <c r="D28" s="78">
        <v>942</v>
      </c>
      <c r="E28" s="77">
        <v>942</v>
      </c>
      <c r="F28" s="26">
        <f t="shared" si="0"/>
        <v>1884</v>
      </c>
      <c r="G28" s="9">
        <f t="shared" si="1"/>
        <v>6.4087379154725453E-4</v>
      </c>
    </row>
    <row r="29" spans="2:7" ht="14.25" thickTop="1" thickBot="1" x14ac:dyDescent="0.25">
      <c r="B29" s="68"/>
      <c r="C29" s="76" t="s">
        <v>101</v>
      </c>
      <c r="D29" s="78">
        <v>230611.88</v>
      </c>
      <c r="E29" s="77">
        <v>90103.96</v>
      </c>
      <c r="F29" s="6">
        <f t="shared" si="0"/>
        <v>320715.84000000003</v>
      </c>
      <c r="G29" s="9">
        <f t="shared" si="1"/>
        <v>0.10909680275481033</v>
      </c>
    </row>
    <row r="30" spans="2:7" ht="14.25" thickTop="1" thickBot="1" x14ac:dyDescent="0.25">
      <c r="B30" s="68"/>
      <c r="C30" s="76" t="s">
        <v>64</v>
      </c>
      <c r="D30" s="78">
        <v>294131.28999999998</v>
      </c>
      <c r="E30" s="77">
        <v>125510.56</v>
      </c>
      <c r="F30" s="6">
        <f t="shared" si="0"/>
        <v>419641.85</v>
      </c>
      <c r="G30" s="9">
        <f t="shared" si="1"/>
        <v>0.14274812287760311</v>
      </c>
    </row>
    <row r="31" spans="2:7" ht="14.25" thickTop="1" thickBot="1" x14ac:dyDescent="0.25">
      <c r="B31" s="68"/>
      <c r="C31" s="76" t="s">
        <v>46</v>
      </c>
      <c r="D31" s="78">
        <v>288533.7</v>
      </c>
      <c r="E31" s="77">
        <v>96177.9</v>
      </c>
      <c r="F31" s="6">
        <f t="shared" si="0"/>
        <v>384711.6</v>
      </c>
      <c r="G31" s="9">
        <f t="shared" si="1"/>
        <v>0.13086602003408215</v>
      </c>
    </row>
    <row r="32" spans="2:7" ht="14.25" thickTop="1" thickBot="1" x14ac:dyDescent="0.25">
      <c r="B32" s="68"/>
      <c r="C32" s="76" t="s">
        <v>120</v>
      </c>
      <c r="D32" s="78">
        <v>96429</v>
      </c>
      <c r="E32" s="77">
        <v>34321.03</v>
      </c>
      <c r="F32" s="26">
        <f t="shared" si="0"/>
        <v>130750.03</v>
      </c>
      <c r="G32" s="9">
        <f t="shared" si="1"/>
        <v>4.4476787404998552E-2</v>
      </c>
    </row>
    <row r="33" spans="2:7" ht="14.25" thickTop="1" thickBot="1" x14ac:dyDescent="0.25">
      <c r="B33" s="68"/>
      <c r="C33" s="76" t="s">
        <v>50</v>
      </c>
      <c r="D33" s="78">
        <v>3356.61</v>
      </c>
      <c r="E33" s="77">
        <v>28088.799999999999</v>
      </c>
      <c r="F33" s="26">
        <f t="shared" si="0"/>
        <v>31445.41</v>
      </c>
      <c r="G33" s="9">
        <f t="shared" si="1"/>
        <v>1.0696676822429911E-2</v>
      </c>
    </row>
    <row r="34" spans="2:7" ht="14.25" thickTop="1" thickBot="1" x14ac:dyDescent="0.25">
      <c r="B34" s="68"/>
      <c r="C34" s="76" t="s">
        <v>102</v>
      </c>
      <c r="D34" s="78">
        <v>107681.81</v>
      </c>
      <c r="E34" s="77">
        <v>150450</v>
      </c>
      <c r="F34" s="6">
        <f t="shared" si="0"/>
        <v>258131.81</v>
      </c>
      <c r="G34" s="9">
        <f t="shared" si="1"/>
        <v>8.7807808807672777E-2</v>
      </c>
    </row>
    <row r="35" spans="2:7" ht="14.25" thickTop="1" thickBot="1" x14ac:dyDescent="0.25">
      <c r="B35" s="68"/>
      <c r="C35" s="76" t="s">
        <v>52</v>
      </c>
      <c r="D35" s="78">
        <v>3317.79</v>
      </c>
      <c r="E35" s="77">
        <v>25247.41</v>
      </c>
      <c r="F35" s="26">
        <f t="shared" si="0"/>
        <v>28565.200000000001</v>
      </c>
      <c r="G35" s="9">
        <f t="shared" si="1"/>
        <v>9.7169257061070248E-3</v>
      </c>
    </row>
    <row r="36" spans="2:7" ht="14.25" thickTop="1" thickBot="1" x14ac:dyDescent="0.25">
      <c r="B36" s="68"/>
      <c r="C36" s="76" t="s">
        <v>129</v>
      </c>
      <c r="D36" s="78"/>
      <c r="E36" s="77">
        <v>6328</v>
      </c>
      <c r="F36" s="26">
        <f t="shared" si="0"/>
        <v>6328</v>
      </c>
      <c r="G36" s="9">
        <f t="shared" si="1"/>
        <v>2.152573966513284E-3</v>
      </c>
    </row>
    <row r="37" spans="2:7" ht="14.25" thickTop="1" thickBot="1" x14ac:dyDescent="0.25">
      <c r="B37" s="68"/>
      <c r="C37" s="76" t="s">
        <v>54</v>
      </c>
      <c r="D37" s="78">
        <v>193618.46</v>
      </c>
      <c r="E37" s="77">
        <v>42888.02</v>
      </c>
      <c r="F37" s="6">
        <f t="shared" si="0"/>
        <v>236506.47999999998</v>
      </c>
      <c r="G37" s="9">
        <f t="shared" si="1"/>
        <v>8.0451594778712804E-2</v>
      </c>
    </row>
    <row r="38" spans="2:7" ht="14.25" thickTop="1" thickBot="1" x14ac:dyDescent="0.25">
      <c r="B38" s="68"/>
      <c r="C38" s="76" t="s">
        <v>55</v>
      </c>
      <c r="D38" s="78">
        <v>2534.7399999999998</v>
      </c>
      <c r="E38" s="77">
        <v>1416.14</v>
      </c>
      <c r="F38" s="26">
        <f t="shared" si="0"/>
        <v>3950.88</v>
      </c>
      <c r="G38" s="9">
        <f t="shared" si="1"/>
        <v>1.3439572428599878E-3</v>
      </c>
    </row>
    <row r="39" spans="2:7" ht="14.25" thickTop="1" thickBot="1" x14ac:dyDescent="0.25">
      <c r="B39" s="68"/>
      <c r="C39" s="76" t="s">
        <v>56</v>
      </c>
      <c r="D39" s="78"/>
      <c r="E39" s="77">
        <v>726.96</v>
      </c>
      <c r="F39" s="26">
        <f t="shared" si="0"/>
        <v>726.96</v>
      </c>
      <c r="G39" s="9">
        <f t="shared" si="1"/>
        <v>2.472874795664502E-4</v>
      </c>
    </row>
    <row r="40" spans="2:7" ht="14.25" thickTop="1" thickBot="1" x14ac:dyDescent="0.25">
      <c r="B40" s="68"/>
      <c r="C40" s="76" t="s">
        <v>130</v>
      </c>
      <c r="D40" s="78">
        <v>17100</v>
      </c>
      <c r="E40" s="77">
        <v>3800</v>
      </c>
      <c r="F40" s="26">
        <f t="shared" si="0"/>
        <v>20900</v>
      </c>
      <c r="G40" s="9">
        <f t="shared" si="1"/>
        <v>7.1094810208798404E-3</v>
      </c>
    </row>
    <row r="41" spans="2:7" ht="14.25" thickTop="1" thickBot="1" x14ac:dyDescent="0.25">
      <c r="B41" s="68"/>
      <c r="C41" s="76" t="s">
        <v>58</v>
      </c>
      <c r="D41" s="78">
        <v>18025.59</v>
      </c>
      <c r="E41" s="77">
        <v>3416.11</v>
      </c>
      <c r="F41" s="26">
        <f t="shared" si="0"/>
        <v>21441.7</v>
      </c>
      <c r="G41" s="9">
        <f t="shared" si="1"/>
        <v>7.293749244277478E-3</v>
      </c>
    </row>
    <row r="42" spans="2:7" ht="14.25" thickTop="1" thickBot="1" x14ac:dyDescent="0.25">
      <c r="B42" s="68"/>
      <c r="C42" s="76" t="s">
        <v>60</v>
      </c>
      <c r="D42" s="78">
        <v>700.4</v>
      </c>
      <c r="E42" s="77">
        <v>2649</v>
      </c>
      <c r="F42" s="26">
        <f t="shared" si="0"/>
        <v>3349.4</v>
      </c>
      <c r="G42" s="9">
        <f t="shared" si="1"/>
        <v>1.1393538627432985E-3</v>
      </c>
    </row>
    <row r="43" spans="2:7" ht="14.25" thickTop="1" thickBot="1" x14ac:dyDescent="0.25">
      <c r="B43" s="68"/>
      <c r="C43" s="76" t="s">
        <v>62</v>
      </c>
      <c r="D43" s="78">
        <v>9900</v>
      </c>
      <c r="E43" s="77"/>
      <c r="F43" s="26">
        <f t="shared" si="0"/>
        <v>9900</v>
      </c>
      <c r="G43" s="9">
        <f t="shared" si="1"/>
        <v>3.3676489046272928E-3</v>
      </c>
    </row>
    <row r="44" spans="2:7" ht="14.25" thickTop="1" thickBot="1" x14ac:dyDescent="0.25">
      <c r="B44" s="68"/>
      <c r="C44" s="76" t="s">
        <v>63</v>
      </c>
      <c r="D44" s="78">
        <v>89734.27</v>
      </c>
      <c r="E44" s="77">
        <v>29046.78</v>
      </c>
      <c r="F44" s="26">
        <f t="shared" si="0"/>
        <v>118781.05</v>
      </c>
      <c r="G44" s="9">
        <f t="shared" si="1"/>
        <v>4.040534069929088E-2</v>
      </c>
    </row>
    <row r="45" spans="2:7" ht="14.25" thickTop="1" thickBot="1" x14ac:dyDescent="0.25">
      <c r="B45" s="68"/>
      <c r="C45" s="76" t="s">
        <v>64</v>
      </c>
      <c r="D45" s="78">
        <v>4090.58</v>
      </c>
      <c r="E45" s="77"/>
      <c r="F45" s="26">
        <f t="shared" si="0"/>
        <v>4090.58</v>
      </c>
      <c r="G45" s="9">
        <f t="shared" si="1"/>
        <v>1.391478510736395E-3</v>
      </c>
    </row>
    <row r="46" spans="2:7" ht="14.25" thickTop="1" thickBot="1" x14ac:dyDescent="0.25">
      <c r="B46" s="68"/>
      <c r="C46" s="76" t="s">
        <v>65</v>
      </c>
      <c r="D46" s="78">
        <v>67497.06</v>
      </c>
      <c r="E46" s="77">
        <v>21268.799999999999</v>
      </c>
      <c r="F46" s="26">
        <f t="shared" si="0"/>
        <v>88765.86</v>
      </c>
      <c r="G46" s="9">
        <f t="shared" si="1"/>
        <v>3.0195176888616126E-2</v>
      </c>
    </row>
    <row r="47" spans="2:7" ht="14.25" thickTop="1" thickBot="1" x14ac:dyDescent="0.25">
      <c r="B47" s="68"/>
      <c r="C47" s="76" t="s">
        <v>121</v>
      </c>
      <c r="D47" s="78"/>
      <c r="E47" s="77">
        <v>16610</v>
      </c>
      <c r="F47" s="26">
        <f t="shared" si="0"/>
        <v>16610</v>
      </c>
      <c r="G47" s="9">
        <f t="shared" si="1"/>
        <v>5.6501664955413474E-3</v>
      </c>
    </row>
    <row r="48" spans="2:7" ht="14.25" thickTop="1" thickBot="1" x14ac:dyDescent="0.25">
      <c r="B48" s="68"/>
      <c r="C48" s="76" t="s">
        <v>104</v>
      </c>
      <c r="D48" s="78">
        <v>79203.11</v>
      </c>
      <c r="E48" s="77">
        <v>26833.08</v>
      </c>
      <c r="F48" s="26">
        <f t="shared" si="0"/>
        <v>106036.19</v>
      </c>
      <c r="G48" s="9">
        <f t="shared" si="1"/>
        <v>3.6069965566096117E-2</v>
      </c>
    </row>
    <row r="49" spans="2:7" ht="14.25" thickTop="1" thickBot="1" x14ac:dyDescent="0.25">
      <c r="B49" s="68"/>
      <c r="C49" s="76" t="s">
        <v>70</v>
      </c>
      <c r="D49" s="78"/>
      <c r="E49" s="77">
        <v>1126.4000000000001</v>
      </c>
      <c r="F49" s="26">
        <f t="shared" si="0"/>
        <v>1126.4000000000001</v>
      </c>
      <c r="G49" s="9">
        <f t="shared" si="1"/>
        <v>3.8316360870426094E-4</v>
      </c>
    </row>
    <row r="50" spans="2:7" ht="14.25" thickTop="1" thickBot="1" x14ac:dyDescent="0.25">
      <c r="B50" s="68"/>
      <c r="C50" s="76" t="s">
        <v>73</v>
      </c>
      <c r="D50" s="78">
        <v>402.34</v>
      </c>
      <c r="E50" s="77"/>
      <c r="F50" s="26">
        <f t="shared" si="0"/>
        <v>402.34</v>
      </c>
      <c r="G50" s="9">
        <f t="shared" si="1"/>
        <v>1.3686261215027726E-4</v>
      </c>
    </row>
    <row r="51" spans="2:7" ht="14.25" customHeight="1" thickTop="1" thickBot="1" x14ac:dyDescent="0.25">
      <c r="B51" s="68"/>
      <c r="C51" s="76" t="s">
        <v>74</v>
      </c>
      <c r="D51" s="78">
        <v>641.5</v>
      </c>
      <c r="E51" s="77">
        <v>302.64</v>
      </c>
      <c r="F51" s="26">
        <f t="shared" si="0"/>
        <v>944.14</v>
      </c>
      <c r="G51" s="9">
        <f t="shared" si="1"/>
        <v>3.2116485220351639E-4</v>
      </c>
    </row>
    <row r="52" spans="2:7" ht="14.25" thickTop="1" thickBot="1" x14ac:dyDescent="0.25">
      <c r="B52" s="68"/>
      <c r="C52" s="76" t="s">
        <v>76</v>
      </c>
      <c r="D52" s="78">
        <v>1011.66</v>
      </c>
      <c r="E52" s="77"/>
      <c r="F52" s="26">
        <f t="shared" si="0"/>
        <v>1011.66</v>
      </c>
      <c r="G52" s="9">
        <f t="shared" si="1"/>
        <v>3.4413289806618655E-4</v>
      </c>
    </row>
    <row r="53" spans="2:7" ht="14.25" thickTop="1" thickBot="1" x14ac:dyDescent="0.25">
      <c r="B53" s="68"/>
      <c r="C53" s="76" t="s">
        <v>77</v>
      </c>
      <c r="D53" s="78">
        <v>600</v>
      </c>
      <c r="E53" s="77"/>
      <c r="F53" s="26">
        <f t="shared" si="0"/>
        <v>600</v>
      </c>
      <c r="G53" s="9">
        <f t="shared" si="1"/>
        <v>2.0409993361377533E-4</v>
      </c>
    </row>
    <row r="54" spans="2:7" ht="14.25" thickTop="1" thickBot="1" x14ac:dyDescent="0.25">
      <c r="B54" s="68"/>
      <c r="C54" s="76" t="s">
        <v>66</v>
      </c>
      <c r="D54" s="78">
        <v>25997.279999999999</v>
      </c>
      <c r="E54" s="77">
        <v>36350.720000000001</v>
      </c>
      <c r="F54" s="26">
        <f t="shared" si="0"/>
        <v>62348</v>
      </c>
      <c r="G54" s="9">
        <f t="shared" si="1"/>
        <v>2.1208704434919439E-2</v>
      </c>
    </row>
    <row r="55" spans="2:7" ht="14.25" thickTop="1" thickBot="1" x14ac:dyDescent="0.25">
      <c r="B55" s="68"/>
      <c r="C55" s="76" t="s">
        <v>81</v>
      </c>
      <c r="D55" s="78">
        <v>149.58000000000001</v>
      </c>
      <c r="E55" s="77"/>
      <c r="F55" s="26">
        <f t="shared" si="0"/>
        <v>149.58000000000001</v>
      </c>
      <c r="G55" s="9">
        <f t="shared" si="1"/>
        <v>5.0882113449914195E-5</v>
      </c>
    </row>
    <row r="56" spans="2:7" ht="14.25" thickTop="1" thickBot="1" x14ac:dyDescent="0.25">
      <c r="B56" s="68"/>
      <c r="C56" s="76" t="s">
        <v>123</v>
      </c>
      <c r="D56" s="78">
        <v>376.8</v>
      </c>
      <c r="E56" s="77"/>
      <c r="F56" s="26">
        <f t="shared" si="0"/>
        <v>376.8</v>
      </c>
      <c r="G56" s="9">
        <f t="shared" si="1"/>
        <v>1.281747583094509E-4</v>
      </c>
    </row>
    <row r="57" spans="2:7" ht="14.25" thickTop="1" thickBot="1" x14ac:dyDescent="0.25">
      <c r="B57" s="68" t="s">
        <v>86</v>
      </c>
      <c r="C57" s="76" t="s">
        <v>34</v>
      </c>
      <c r="D57" s="78">
        <v>344240</v>
      </c>
      <c r="E57" s="77"/>
      <c r="F57" s="6">
        <f t="shared" si="0"/>
        <v>344240</v>
      </c>
      <c r="G57" s="9">
        <f t="shared" si="1"/>
        <v>0.11709893524534337</v>
      </c>
    </row>
    <row r="58" spans="2:7" ht="14.25" thickTop="1" thickBot="1" x14ac:dyDescent="0.25">
      <c r="B58" s="68"/>
      <c r="C58" s="76" t="s">
        <v>114</v>
      </c>
      <c r="D58" s="78">
        <v>83881.119999999995</v>
      </c>
      <c r="E58" s="77">
        <v>17516.78</v>
      </c>
      <c r="F58" s="26">
        <f t="shared" si="0"/>
        <v>101397.9</v>
      </c>
      <c r="G58" s="9">
        <f t="shared" si="1"/>
        <v>3.4492174430960379E-2</v>
      </c>
    </row>
    <row r="59" spans="2:7" ht="14.25" thickTop="1" thickBot="1" x14ac:dyDescent="0.25">
      <c r="B59" s="68"/>
      <c r="C59" s="76" t="s">
        <v>93</v>
      </c>
      <c r="D59" s="78">
        <v>4140</v>
      </c>
      <c r="E59" s="77">
        <v>5237.28</v>
      </c>
      <c r="F59" s="26">
        <f t="shared" si="0"/>
        <v>9377.2799999999988</v>
      </c>
      <c r="G59" s="9">
        <f t="shared" si="1"/>
        <v>3.1898370424629716E-3</v>
      </c>
    </row>
    <row r="60" spans="2:7" ht="14.25" thickTop="1" thickBot="1" x14ac:dyDescent="0.25">
      <c r="B60" s="68"/>
      <c r="C60" s="76" t="s">
        <v>100</v>
      </c>
      <c r="D60" s="78">
        <v>90</v>
      </c>
      <c r="E60" s="77"/>
      <c r="F60" s="26">
        <f t="shared" si="0"/>
        <v>90</v>
      </c>
      <c r="G60" s="9">
        <f t="shared" si="1"/>
        <v>3.0614990042066302E-5</v>
      </c>
    </row>
    <row r="61" spans="2:7" ht="13.5" thickTop="1" x14ac:dyDescent="0.2">
      <c r="B61" s="40"/>
      <c r="C61" s="10"/>
      <c r="D61" s="35">
        <f>SUM(D4:D60)</f>
        <v>2096051.5700000003</v>
      </c>
      <c r="E61" s="35">
        <f t="shared" ref="E61:G61" si="2">SUM(E4:E60)</f>
        <v>843684.81</v>
      </c>
      <c r="F61" s="35">
        <f t="shared" si="2"/>
        <v>2939736.379999999</v>
      </c>
      <c r="G61" s="37">
        <f t="shared" si="2"/>
        <v>1.0000000000000007</v>
      </c>
    </row>
    <row r="62" spans="2:7" x14ac:dyDescent="0.2">
      <c r="B62" s="41"/>
    </row>
    <row r="63" spans="2:7" x14ac:dyDescent="0.2">
      <c r="B63" s="41"/>
    </row>
    <row r="64" spans="2:7" x14ac:dyDescent="0.2">
      <c r="B64" s="41"/>
    </row>
    <row r="65" spans="2:2" x14ac:dyDescent="0.2">
      <c r="B65" s="41"/>
    </row>
    <row r="66" spans="2:2" x14ac:dyDescent="0.2">
      <c r="B66" s="41"/>
    </row>
    <row r="67" spans="2:2" x14ac:dyDescent="0.2">
      <c r="B67" s="41"/>
    </row>
    <row r="68" spans="2:2" x14ac:dyDescent="0.2">
      <c r="B68" s="41"/>
    </row>
    <row r="69" spans="2:2" x14ac:dyDescent="0.2">
      <c r="B69" s="41"/>
    </row>
    <row r="70" spans="2:2" x14ac:dyDescent="0.2">
      <c r="B70" s="41"/>
    </row>
    <row r="71" spans="2:2" x14ac:dyDescent="0.2">
      <c r="B71" s="41"/>
    </row>
    <row r="72" spans="2:2" x14ac:dyDescent="0.2">
      <c r="B72" s="41"/>
    </row>
    <row r="73" spans="2:2" x14ac:dyDescent="0.2">
      <c r="B73" s="41"/>
    </row>
    <row r="74" spans="2:2" x14ac:dyDescent="0.2">
      <c r="B74" s="41"/>
    </row>
    <row r="75" spans="2:2" x14ac:dyDescent="0.2">
      <c r="B75" s="41"/>
    </row>
    <row r="76" spans="2:2" x14ac:dyDescent="0.2">
      <c r="B76" s="41"/>
    </row>
    <row r="77" spans="2:2" x14ac:dyDescent="0.2">
      <c r="B77" s="41"/>
    </row>
    <row r="78" spans="2:2" x14ac:dyDescent="0.2">
      <c r="B78" s="41"/>
    </row>
    <row r="79" spans="2:2" x14ac:dyDescent="0.2">
      <c r="B79" s="41"/>
    </row>
    <row r="80" spans="2:2" x14ac:dyDescent="0.2">
      <c r="B80" s="41"/>
    </row>
    <row r="81" spans="2:2" x14ac:dyDescent="0.2">
      <c r="B81" s="41"/>
    </row>
    <row r="82" spans="2:2" x14ac:dyDescent="0.2">
      <c r="B82" s="41"/>
    </row>
    <row r="83" spans="2:2" x14ac:dyDescent="0.2">
      <c r="B83" s="41"/>
    </row>
    <row r="84" spans="2:2" x14ac:dyDescent="0.2">
      <c r="B84" s="41"/>
    </row>
    <row r="85" spans="2:2" x14ac:dyDescent="0.2">
      <c r="B85" s="41"/>
    </row>
    <row r="86" spans="2:2" x14ac:dyDescent="0.2">
      <c r="B86" s="41"/>
    </row>
    <row r="87" spans="2:2" x14ac:dyDescent="0.2">
      <c r="B87" s="41"/>
    </row>
    <row r="88" spans="2:2" x14ac:dyDescent="0.2">
      <c r="B88" s="41"/>
    </row>
    <row r="89" spans="2:2" x14ac:dyDescent="0.2">
      <c r="B89" s="41"/>
    </row>
    <row r="90" spans="2:2" x14ac:dyDescent="0.2">
      <c r="B90" s="41"/>
    </row>
    <row r="91" spans="2:2" x14ac:dyDescent="0.2">
      <c r="B91" s="41"/>
    </row>
    <row r="92" spans="2:2" x14ac:dyDescent="0.2">
      <c r="B92" s="41"/>
    </row>
    <row r="93" spans="2:2" x14ac:dyDescent="0.2">
      <c r="B93" s="41"/>
    </row>
    <row r="94" spans="2:2" x14ac:dyDescent="0.2">
      <c r="B94" s="41"/>
    </row>
    <row r="95" spans="2:2" x14ac:dyDescent="0.2">
      <c r="B95" s="41"/>
    </row>
    <row r="96" spans="2:2" x14ac:dyDescent="0.2">
      <c r="B96" s="41"/>
    </row>
    <row r="97" spans="2:2" x14ac:dyDescent="0.2">
      <c r="B97" s="41"/>
    </row>
    <row r="98" spans="2:2" x14ac:dyDescent="0.2">
      <c r="B98" s="41"/>
    </row>
    <row r="99" spans="2:2" x14ac:dyDescent="0.2">
      <c r="B99" s="41"/>
    </row>
    <row r="100" spans="2:2" x14ac:dyDescent="0.2">
      <c r="B100" s="41"/>
    </row>
    <row r="101" spans="2:2" x14ac:dyDescent="0.2">
      <c r="B101" s="41"/>
    </row>
    <row r="102" spans="2:2" x14ac:dyDescent="0.2">
      <c r="B102" s="41"/>
    </row>
    <row r="103" spans="2:2" x14ac:dyDescent="0.2">
      <c r="B103" s="41"/>
    </row>
    <row r="104" spans="2:2" x14ac:dyDescent="0.2">
      <c r="B104" s="41"/>
    </row>
    <row r="105" spans="2:2" x14ac:dyDescent="0.2">
      <c r="B105" s="41"/>
    </row>
    <row r="106" spans="2:2" x14ac:dyDescent="0.2">
      <c r="B106" s="41"/>
    </row>
    <row r="107" spans="2:2" x14ac:dyDescent="0.2">
      <c r="B107" s="41"/>
    </row>
    <row r="108" spans="2:2" x14ac:dyDescent="0.2">
      <c r="B108" s="41"/>
    </row>
    <row r="109" spans="2:2" x14ac:dyDescent="0.2">
      <c r="B109" s="41"/>
    </row>
    <row r="110" spans="2:2" x14ac:dyDescent="0.2">
      <c r="B110" s="41"/>
    </row>
    <row r="111" spans="2:2" x14ac:dyDescent="0.2">
      <c r="B111" s="41"/>
    </row>
    <row r="112" spans="2:2" x14ac:dyDescent="0.2">
      <c r="B112" s="41"/>
    </row>
    <row r="113" spans="2:2" x14ac:dyDescent="0.2">
      <c r="B113" s="41"/>
    </row>
    <row r="114" spans="2:2" x14ac:dyDescent="0.2">
      <c r="B114" s="41"/>
    </row>
    <row r="115" spans="2:2" x14ac:dyDescent="0.2">
      <c r="B115" s="41"/>
    </row>
    <row r="116" spans="2:2" x14ac:dyDescent="0.2">
      <c r="B116" s="41"/>
    </row>
    <row r="117" spans="2:2" x14ac:dyDescent="0.2">
      <c r="B117" s="41"/>
    </row>
    <row r="118" spans="2:2" x14ac:dyDescent="0.2">
      <c r="B118" s="41"/>
    </row>
    <row r="119" spans="2:2" x14ac:dyDescent="0.2">
      <c r="B119" s="41"/>
    </row>
    <row r="120" spans="2:2" x14ac:dyDescent="0.2">
      <c r="B120" s="41"/>
    </row>
    <row r="122" spans="2:2" x14ac:dyDescent="0.2">
      <c r="B122" s="41"/>
    </row>
    <row r="123" spans="2:2" x14ac:dyDescent="0.2">
      <c r="B123" s="41"/>
    </row>
    <row r="124" spans="2:2" x14ac:dyDescent="0.2">
      <c r="B124" s="41"/>
    </row>
    <row r="125" spans="2:2" x14ac:dyDescent="0.2">
      <c r="B125" s="41"/>
    </row>
    <row r="126" spans="2:2" x14ac:dyDescent="0.2">
      <c r="B126" s="41"/>
    </row>
    <row r="127" spans="2:2" x14ac:dyDescent="0.2">
      <c r="B127" s="41"/>
    </row>
    <row r="128" spans="2:2" x14ac:dyDescent="0.2">
      <c r="B128" s="41"/>
    </row>
    <row r="129" spans="2:2" x14ac:dyDescent="0.2">
      <c r="B129" s="41"/>
    </row>
    <row r="130" spans="2:2" x14ac:dyDescent="0.2">
      <c r="B130" s="41"/>
    </row>
    <row r="131" spans="2:2" x14ac:dyDescent="0.2">
      <c r="B131" s="41"/>
    </row>
    <row r="132" spans="2:2" x14ac:dyDescent="0.2">
      <c r="B132" s="41"/>
    </row>
    <row r="133" spans="2:2" x14ac:dyDescent="0.2">
      <c r="B133" s="41"/>
    </row>
    <row r="134" spans="2:2" x14ac:dyDescent="0.2">
      <c r="B134" s="41"/>
    </row>
    <row r="135" spans="2:2" x14ac:dyDescent="0.2">
      <c r="B135" s="41"/>
    </row>
    <row r="136" spans="2:2" x14ac:dyDescent="0.2">
      <c r="B136" s="41"/>
    </row>
    <row r="137" spans="2:2" x14ac:dyDescent="0.2">
      <c r="B137" s="41"/>
    </row>
    <row r="138" spans="2:2" x14ac:dyDescent="0.2">
      <c r="B138" s="41"/>
    </row>
    <row r="139" spans="2:2" x14ac:dyDescent="0.2">
      <c r="B139" s="41"/>
    </row>
    <row r="140" spans="2:2" x14ac:dyDescent="0.2">
      <c r="B140" s="41"/>
    </row>
    <row r="141" spans="2:2" x14ac:dyDescent="0.2">
      <c r="B141" s="41"/>
    </row>
    <row r="142" spans="2:2" x14ac:dyDescent="0.2">
      <c r="B142" s="41"/>
    </row>
    <row r="143" spans="2:2" x14ac:dyDescent="0.2">
      <c r="B143" s="41"/>
    </row>
    <row r="144" spans="2:2" x14ac:dyDescent="0.2">
      <c r="B144" s="41"/>
    </row>
    <row r="145" spans="2:2" x14ac:dyDescent="0.2">
      <c r="B145" s="41"/>
    </row>
    <row r="146" spans="2:2" x14ac:dyDescent="0.2">
      <c r="B146" s="41"/>
    </row>
    <row r="147" spans="2:2" x14ac:dyDescent="0.2">
      <c r="B147" s="41"/>
    </row>
    <row r="148" spans="2:2" x14ac:dyDescent="0.2">
      <c r="B148" s="41"/>
    </row>
    <row r="149" spans="2:2" x14ac:dyDescent="0.2">
      <c r="B149" s="41"/>
    </row>
    <row r="150" spans="2:2" x14ac:dyDescent="0.2">
      <c r="B150" s="41"/>
    </row>
    <row r="151" spans="2:2" x14ac:dyDescent="0.2">
      <c r="B151" s="41"/>
    </row>
  </sheetData>
  <mergeCells count="3">
    <mergeCell ref="B1:G1"/>
    <mergeCell ref="B4:B56"/>
    <mergeCell ref="B57:B60"/>
  </mergeCells>
  <conditionalFormatting sqref="G4:G60">
    <cfRule type="cellIs" dxfId="8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4º Trimestre'!A1" display="Relatório de Despesas Liquidadas - 4º Trimestre de 2020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4º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leonardo.dorneles</cp:lastModifiedBy>
  <dcterms:created xsi:type="dcterms:W3CDTF">2019-09-24T17:25:12Z</dcterms:created>
  <dcterms:modified xsi:type="dcterms:W3CDTF">2022-02-04T16:32:09Z</dcterms:modified>
</cp:coreProperties>
</file>