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30" windowWidth="27555" windowHeight="11535"/>
  </bookViews>
  <sheets>
    <sheet name="Jan2022" sheetId="1" r:id="rId1"/>
  </sheets>
  <calcPr calcId="144525"/>
</workbook>
</file>

<file path=xl/calcChain.xml><?xml version="1.0" encoding="utf-8"?>
<calcChain xmlns="http://schemas.openxmlformats.org/spreadsheetml/2006/main">
  <c r="H137" i="1" l="1"/>
  <c r="G116" i="1"/>
  <c r="H116" i="1"/>
  <c r="I116" i="1"/>
  <c r="J116" i="1"/>
  <c r="K116" i="1"/>
  <c r="L116" i="1"/>
  <c r="G117" i="1"/>
  <c r="H117" i="1"/>
  <c r="I117" i="1"/>
  <c r="J117" i="1"/>
  <c r="K117" i="1"/>
  <c r="L117" i="1"/>
  <c r="G118" i="1"/>
  <c r="H118" i="1"/>
  <c r="I118" i="1"/>
  <c r="J118" i="1"/>
  <c r="K118" i="1"/>
  <c r="L118" i="1"/>
  <c r="L121" i="1"/>
  <c r="L122" i="1"/>
  <c r="K121" i="1"/>
  <c r="K122" i="1"/>
  <c r="J121" i="1"/>
  <c r="J122" i="1"/>
  <c r="I121" i="1"/>
  <c r="H121" i="1"/>
  <c r="G121" i="1"/>
  <c r="L119" i="1"/>
  <c r="K119" i="1"/>
  <c r="J119" i="1"/>
  <c r="I119" i="1"/>
  <c r="H119" i="1"/>
  <c r="G119" i="1"/>
  <c r="L101" i="1"/>
  <c r="L102" i="1"/>
  <c r="L103" i="1"/>
  <c r="K101" i="1"/>
  <c r="K102" i="1"/>
  <c r="K103" i="1"/>
  <c r="J101" i="1"/>
  <c r="J102" i="1"/>
  <c r="J103" i="1"/>
  <c r="I101" i="1"/>
  <c r="I102" i="1"/>
  <c r="I103" i="1"/>
  <c r="H101" i="1"/>
  <c r="H102" i="1"/>
  <c r="H103" i="1"/>
  <c r="G101" i="1"/>
  <c r="G102" i="1"/>
  <c r="G103" i="1"/>
  <c r="L56" i="1" l="1"/>
  <c r="AW55" i="1"/>
  <c r="L155" i="1"/>
  <c r="K155" i="1"/>
  <c r="J155" i="1"/>
  <c r="I155" i="1"/>
  <c r="H155" i="1"/>
  <c r="G155" i="1"/>
  <c r="L154" i="1"/>
  <c r="K154" i="1"/>
  <c r="J154" i="1"/>
  <c r="I154" i="1"/>
  <c r="H154" i="1"/>
  <c r="G154" i="1"/>
  <c r="L153" i="1"/>
  <c r="K153" i="1"/>
  <c r="J153" i="1"/>
  <c r="I153" i="1"/>
  <c r="H153" i="1"/>
  <c r="G153" i="1"/>
  <c r="L152" i="1"/>
  <c r="K152" i="1"/>
  <c r="J152" i="1"/>
  <c r="I152" i="1"/>
  <c r="H152" i="1"/>
  <c r="G152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F151" i="1"/>
  <c r="E151" i="1"/>
  <c r="D151" i="1"/>
  <c r="C151" i="1"/>
  <c r="L150" i="1"/>
  <c r="K150" i="1"/>
  <c r="J150" i="1"/>
  <c r="I150" i="1"/>
  <c r="H150" i="1"/>
  <c r="G150" i="1"/>
  <c r="L149" i="1"/>
  <c r="K149" i="1"/>
  <c r="J149" i="1"/>
  <c r="I149" i="1"/>
  <c r="H149" i="1"/>
  <c r="G149" i="1"/>
  <c r="L148" i="1"/>
  <c r="K148" i="1"/>
  <c r="J148" i="1"/>
  <c r="I148" i="1"/>
  <c r="H148" i="1"/>
  <c r="G148" i="1"/>
  <c r="L147" i="1"/>
  <c r="K147" i="1"/>
  <c r="J147" i="1"/>
  <c r="I147" i="1"/>
  <c r="H147" i="1"/>
  <c r="G147" i="1"/>
  <c r="L146" i="1"/>
  <c r="K146" i="1"/>
  <c r="J146" i="1"/>
  <c r="I146" i="1"/>
  <c r="H146" i="1"/>
  <c r="G146" i="1"/>
  <c r="L145" i="1"/>
  <c r="K145" i="1"/>
  <c r="J145" i="1"/>
  <c r="I145" i="1"/>
  <c r="H145" i="1"/>
  <c r="G145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F144" i="1"/>
  <c r="E144" i="1"/>
  <c r="D144" i="1"/>
  <c r="C144" i="1"/>
  <c r="L143" i="1"/>
  <c r="K143" i="1"/>
  <c r="J143" i="1"/>
  <c r="I143" i="1"/>
  <c r="H143" i="1"/>
  <c r="G143" i="1"/>
  <c r="L142" i="1"/>
  <c r="K142" i="1"/>
  <c r="J142" i="1"/>
  <c r="I142" i="1"/>
  <c r="H142" i="1"/>
  <c r="G142" i="1"/>
  <c r="L141" i="1"/>
  <c r="K141" i="1"/>
  <c r="J141" i="1"/>
  <c r="I141" i="1"/>
  <c r="H141" i="1"/>
  <c r="G141" i="1"/>
  <c r="L140" i="1"/>
  <c r="K140" i="1"/>
  <c r="J140" i="1"/>
  <c r="I140" i="1"/>
  <c r="H140" i="1"/>
  <c r="G140" i="1"/>
  <c r="AY137" i="1"/>
  <c r="AX137" i="1"/>
  <c r="AW137" i="1"/>
  <c r="AV137" i="1"/>
  <c r="AU137" i="1"/>
  <c r="AT137" i="1"/>
  <c r="AS137" i="1"/>
  <c r="AR137" i="1"/>
  <c r="AQ137" i="1"/>
  <c r="AP137" i="1"/>
  <c r="AO137" i="1"/>
  <c r="AN137" i="1"/>
  <c r="AM137" i="1"/>
  <c r="AL137" i="1"/>
  <c r="AK137" i="1"/>
  <c r="AJ137" i="1"/>
  <c r="AI137" i="1"/>
  <c r="AH137" i="1"/>
  <c r="AG137" i="1"/>
  <c r="AF137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F137" i="1"/>
  <c r="E137" i="1"/>
  <c r="D137" i="1"/>
  <c r="C137" i="1"/>
  <c r="L135" i="1"/>
  <c r="K135" i="1"/>
  <c r="J135" i="1"/>
  <c r="I135" i="1"/>
  <c r="H135" i="1"/>
  <c r="L134" i="1"/>
  <c r="K134" i="1"/>
  <c r="J134" i="1"/>
  <c r="I134" i="1"/>
  <c r="H134" i="1"/>
  <c r="G134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G133" i="1"/>
  <c r="F133" i="1"/>
  <c r="E133" i="1"/>
  <c r="D133" i="1"/>
  <c r="C133" i="1"/>
  <c r="L132" i="1"/>
  <c r="K132" i="1"/>
  <c r="J132" i="1"/>
  <c r="I132" i="1"/>
  <c r="H132" i="1"/>
  <c r="G132" i="1"/>
  <c r="L131" i="1"/>
  <c r="K131" i="1"/>
  <c r="J131" i="1"/>
  <c r="I131" i="1"/>
  <c r="H131" i="1"/>
  <c r="G131" i="1"/>
  <c r="L130" i="1"/>
  <c r="K130" i="1"/>
  <c r="J130" i="1"/>
  <c r="I130" i="1"/>
  <c r="H130" i="1"/>
  <c r="G130" i="1"/>
  <c r="AY129" i="1"/>
  <c r="AX129" i="1"/>
  <c r="AW129" i="1"/>
  <c r="AW128" i="1" s="1"/>
  <c r="AV129" i="1"/>
  <c r="AU129" i="1"/>
  <c r="AT129" i="1"/>
  <c r="AS129" i="1"/>
  <c r="AS128" i="1" s="1"/>
  <c r="AR129" i="1"/>
  <c r="AQ129" i="1"/>
  <c r="AP129" i="1"/>
  <c r="AO129" i="1"/>
  <c r="AN129" i="1"/>
  <c r="AM129" i="1"/>
  <c r="AL129" i="1"/>
  <c r="AK129" i="1"/>
  <c r="AJ129" i="1"/>
  <c r="AI129" i="1"/>
  <c r="AH129" i="1"/>
  <c r="AG129" i="1"/>
  <c r="AG128" i="1" s="1"/>
  <c r="AF129" i="1"/>
  <c r="AE129" i="1"/>
  <c r="AD129" i="1"/>
  <c r="AC129" i="1"/>
  <c r="AB129" i="1"/>
  <c r="AA129" i="1"/>
  <c r="Z129" i="1"/>
  <c r="Y129" i="1"/>
  <c r="Y128" i="1" s="1"/>
  <c r="X129" i="1"/>
  <c r="W129" i="1"/>
  <c r="V129" i="1"/>
  <c r="U129" i="1"/>
  <c r="T129" i="1"/>
  <c r="S129" i="1"/>
  <c r="R129" i="1"/>
  <c r="Q129" i="1"/>
  <c r="Q128" i="1" s="1"/>
  <c r="P129" i="1"/>
  <c r="O129" i="1"/>
  <c r="N129" i="1"/>
  <c r="M129" i="1"/>
  <c r="M128" i="1" s="1"/>
  <c r="F129" i="1"/>
  <c r="E129" i="1"/>
  <c r="D129" i="1"/>
  <c r="C129" i="1"/>
  <c r="L126" i="1"/>
  <c r="K126" i="1"/>
  <c r="J126" i="1"/>
  <c r="I126" i="1"/>
  <c r="H126" i="1"/>
  <c r="G126" i="1"/>
  <c r="AY125" i="1"/>
  <c r="AX125" i="1"/>
  <c r="AW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F125" i="1"/>
  <c r="E125" i="1"/>
  <c r="D125" i="1"/>
  <c r="C125" i="1"/>
  <c r="L124" i="1"/>
  <c r="K124" i="1"/>
  <c r="J124" i="1"/>
  <c r="I124" i="1"/>
  <c r="H124" i="1"/>
  <c r="G124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F123" i="1"/>
  <c r="E123" i="1"/>
  <c r="D123" i="1"/>
  <c r="C123" i="1"/>
  <c r="I122" i="1"/>
  <c r="H122" i="1"/>
  <c r="G122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F120" i="1"/>
  <c r="E120" i="1"/>
  <c r="D120" i="1"/>
  <c r="C120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F115" i="1"/>
  <c r="E115" i="1"/>
  <c r="D115" i="1"/>
  <c r="C115" i="1"/>
  <c r="L114" i="1"/>
  <c r="K114" i="1"/>
  <c r="J114" i="1"/>
  <c r="I114" i="1"/>
  <c r="H114" i="1"/>
  <c r="G114" i="1"/>
  <c r="L113" i="1"/>
  <c r="K113" i="1"/>
  <c r="J113" i="1"/>
  <c r="I113" i="1"/>
  <c r="H113" i="1"/>
  <c r="G113" i="1"/>
  <c r="L112" i="1"/>
  <c r="K112" i="1"/>
  <c r="J112" i="1"/>
  <c r="I112" i="1"/>
  <c r="H112" i="1"/>
  <c r="G112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F111" i="1"/>
  <c r="E111" i="1"/>
  <c r="D111" i="1"/>
  <c r="C111" i="1"/>
  <c r="L110" i="1"/>
  <c r="K110" i="1"/>
  <c r="J110" i="1"/>
  <c r="I110" i="1"/>
  <c r="H110" i="1"/>
  <c r="G110" i="1"/>
  <c r="L109" i="1"/>
  <c r="K109" i="1"/>
  <c r="J109" i="1"/>
  <c r="I109" i="1"/>
  <c r="H109" i="1"/>
  <c r="G109" i="1"/>
  <c r="L108" i="1"/>
  <c r="K108" i="1"/>
  <c r="J108" i="1"/>
  <c r="I108" i="1"/>
  <c r="H108" i="1"/>
  <c r="G108" i="1"/>
  <c r="L107" i="1"/>
  <c r="K107" i="1"/>
  <c r="J107" i="1"/>
  <c r="I107" i="1"/>
  <c r="H107" i="1"/>
  <c r="G107" i="1"/>
  <c r="L106" i="1"/>
  <c r="K106" i="1"/>
  <c r="J106" i="1"/>
  <c r="I106" i="1"/>
  <c r="H106" i="1"/>
  <c r="G106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F105" i="1"/>
  <c r="E105" i="1"/>
  <c r="D105" i="1"/>
  <c r="C105" i="1"/>
  <c r="L104" i="1"/>
  <c r="K104" i="1"/>
  <c r="J104" i="1"/>
  <c r="I104" i="1"/>
  <c r="H104" i="1"/>
  <c r="G104" i="1"/>
  <c r="L100" i="1"/>
  <c r="K100" i="1"/>
  <c r="J100" i="1"/>
  <c r="I100" i="1"/>
  <c r="H100" i="1"/>
  <c r="G100" i="1"/>
  <c r="D100" i="1"/>
  <c r="L99" i="1"/>
  <c r="K99" i="1"/>
  <c r="J99" i="1"/>
  <c r="I99" i="1"/>
  <c r="H99" i="1"/>
  <c r="G99" i="1"/>
  <c r="L98" i="1"/>
  <c r="K98" i="1"/>
  <c r="J98" i="1"/>
  <c r="I98" i="1"/>
  <c r="H98" i="1"/>
  <c r="G98" i="1"/>
  <c r="L97" i="1"/>
  <c r="K97" i="1"/>
  <c r="J97" i="1"/>
  <c r="I97" i="1"/>
  <c r="H97" i="1"/>
  <c r="G97" i="1"/>
  <c r="L96" i="1"/>
  <c r="K96" i="1"/>
  <c r="J96" i="1"/>
  <c r="I96" i="1"/>
  <c r="H96" i="1"/>
  <c r="G96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F95" i="1"/>
  <c r="E95" i="1"/>
  <c r="C95" i="1"/>
  <c r="L93" i="1"/>
  <c r="K93" i="1"/>
  <c r="J93" i="1"/>
  <c r="I93" i="1"/>
  <c r="H93" i="1"/>
  <c r="G93" i="1"/>
  <c r="K92" i="1"/>
  <c r="J92" i="1"/>
  <c r="I92" i="1"/>
  <c r="H92" i="1"/>
  <c r="G92" i="1"/>
  <c r="L91" i="1"/>
  <c r="K91" i="1"/>
  <c r="J91" i="1"/>
  <c r="I91" i="1"/>
  <c r="H91" i="1"/>
  <c r="G91" i="1"/>
  <c r="L90" i="1"/>
  <c r="K90" i="1"/>
  <c r="J90" i="1"/>
  <c r="I90" i="1"/>
  <c r="H90" i="1"/>
  <c r="G90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F89" i="1"/>
  <c r="D89" i="1"/>
  <c r="C89" i="1"/>
  <c r="L88" i="1"/>
  <c r="K88" i="1"/>
  <c r="J88" i="1"/>
  <c r="I88" i="1"/>
  <c r="H88" i="1"/>
  <c r="G88" i="1"/>
  <c r="L87" i="1"/>
  <c r="K87" i="1"/>
  <c r="J87" i="1"/>
  <c r="I87" i="1"/>
  <c r="H87" i="1"/>
  <c r="G87" i="1"/>
  <c r="L86" i="1"/>
  <c r="K86" i="1"/>
  <c r="J86" i="1"/>
  <c r="I86" i="1"/>
  <c r="H86" i="1"/>
  <c r="G86" i="1"/>
  <c r="L85" i="1"/>
  <c r="K85" i="1"/>
  <c r="J85" i="1"/>
  <c r="I85" i="1"/>
  <c r="H85" i="1"/>
  <c r="G85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F84" i="1"/>
  <c r="E84" i="1"/>
  <c r="D84" i="1"/>
  <c r="C84" i="1"/>
  <c r="L82" i="1"/>
  <c r="K82" i="1"/>
  <c r="J82" i="1"/>
  <c r="I82" i="1"/>
  <c r="H82" i="1"/>
  <c r="G82" i="1"/>
  <c r="L81" i="1"/>
  <c r="K81" i="1"/>
  <c r="J81" i="1"/>
  <c r="I81" i="1"/>
  <c r="H81" i="1"/>
  <c r="G81" i="1"/>
  <c r="L80" i="1"/>
  <c r="K80" i="1"/>
  <c r="J80" i="1"/>
  <c r="I80" i="1"/>
  <c r="L79" i="1"/>
  <c r="K79" i="1"/>
  <c r="J79" i="1"/>
  <c r="I79" i="1"/>
  <c r="L78" i="1"/>
  <c r="K78" i="1"/>
  <c r="J78" i="1"/>
  <c r="I78" i="1"/>
  <c r="H78" i="1"/>
  <c r="G78" i="1"/>
  <c r="K77" i="1"/>
  <c r="J77" i="1"/>
  <c r="I77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F76" i="1"/>
  <c r="E76" i="1"/>
  <c r="D76" i="1"/>
  <c r="C76" i="1"/>
  <c r="L75" i="1"/>
  <c r="K75" i="1"/>
  <c r="J75" i="1"/>
  <c r="I75" i="1"/>
  <c r="H75" i="1"/>
  <c r="G75" i="1"/>
  <c r="N74" i="1"/>
  <c r="H74" i="1" s="1"/>
  <c r="L74" i="1"/>
  <c r="J74" i="1"/>
  <c r="I74" i="1"/>
  <c r="G74" i="1"/>
  <c r="L73" i="1"/>
  <c r="K73" i="1"/>
  <c r="J73" i="1"/>
  <c r="I73" i="1"/>
  <c r="H73" i="1"/>
  <c r="G73" i="1"/>
  <c r="L72" i="1"/>
  <c r="K72" i="1"/>
  <c r="J72" i="1"/>
  <c r="I72" i="1"/>
  <c r="H72" i="1"/>
  <c r="G72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M71" i="1"/>
  <c r="F71" i="1"/>
  <c r="E71" i="1"/>
  <c r="D71" i="1"/>
  <c r="C71" i="1"/>
  <c r="L70" i="1"/>
  <c r="K70" i="1"/>
  <c r="J70" i="1"/>
  <c r="I70" i="1"/>
  <c r="H70" i="1"/>
  <c r="G70" i="1"/>
  <c r="L69" i="1"/>
  <c r="K69" i="1"/>
  <c r="J69" i="1"/>
  <c r="I69" i="1"/>
  <c r="H69" i="1"/>
  <c r="G69" i="1"/>
  <c r="L68" i="1"/>
  <c r="K68" i="1"/>
  <c r="J68" i="1"/>
  <c r="I68" i="1"/>
  <c r="H68" i="1"/>
  <c r="G68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F67" i="1"/>
  <c r="E67" i="1"/>
  <c r="D67" i="1"/>
  <c r="C67" i="1"/>
  <c r="L66" i="1"/>
  <c r="K66" i="1"/>
  <c r="J66" i="1"/>
  <c r="I66" i="1"/>
  <c r="H66" i="1"/>
  <c r="G66" i="1"/>
  <c r="L65" i="1"/>
  <c r="K65" i="1"/>
  <c r="J65" i="1"/>
  <c r="I65" i="1"/>
  <c r="H65" i="1"/>
  <c r="G65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F64" i="1"/>
  <c r="E64" i="1"/>
  <c r="D64" i="1"/>
  <c r="C64" i="1"/>
  <c r="L63" i="1"/>
  <c r="K63" i="1"/>
  <c r="J63" i="1"/>
  <c r="I63" i="1"/>
  <c r="H63" i="1"/>
  <c r="G63" i="1"/>
  <c r="L62" i="1"/>
  <c r="K62" i="1"/>
  <c r="J62" i="1"/>
  <c r="I62" i="1"/>
  <c r="H62" i="1"/>
  <c r="G62" i="1"/>
  <c r="L61" i="1"/>
  <c r="K61" i="1"/>
  <c r="J61" i="1"/>
  <c r="I61" i="1"/>
  <c r="H61" i="1"/>
  <c r="G61" i="1"/>
  <c r="L60" i="1"/>
  <c r="K60" i="1"/>
  <c r="J60" i="1"/>
  <c r="I60" i="1"/>
  <c r="H60" i="1"/>
  <c r="G60" i="1"/>
  <c r="L59" i="1"/>
  <c r="K59" i="1"/>
  <c r="J59" i="1"/>
  <c r="I59" i="1"/>
  <c r="H59" i="1"/>
  <c r="G59" i="1"/>
  <c r="L58" i="1"/>
  <c r="K58" i="1"/>
  <c r="J58" i="1"/>
  <c r="I58" i="1"/>
  <c r="H58" i="1"/>
  <c r="G58" i="1"/>
  <c r="L57" i="1"/>
  <c r="K57" i="1"/>
  <c r="J57" i="1"/>
  <c r="I57" i="1"/>
  <c r="H57" i="1"/>
  <c r="G57" i="1"/>
  <c r="K56" i="1"/>
  <c r="J56" i="1"/>
  <c r="I56" i="1"/>
  <c r="H56" i="1"/>
  <c r="G56" i="1"/>
  <c r="AY55" i="1"/>
  <c r="AX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F55" i="1"/>
  <c r="E55" i="1"/>
  <c r="D55" i="1"/>
  <c r="C55" i="1"/>
  <c r="L53" i="1"/>
  <c r="K53" i="1"/>
  <c r="J53" i="1"/>
  <c r="I53" i="1"/>
  <c r="H53" i="1"/>
  <c r="G53" i="1"/>
  <c r="N52" i="1"/>
  <c r="K52" i="1" s="1"/>
  <c r="L52" i="1"/>
  <c r="J52" i="1"/>
  <c r="I52" i="1"/>
  <c r="G52" i="1"/>
  <c r="D52" i="1"/>
  <c r="L51" i="1"/>
  <c r="K51" i="1"/>
  <c r="J51" i="1"/>
  <c r="I51" i="1"/>
  <c r="H51" i="1"/>
  <c r="G51" i="1"/>
  <c r="D51" i="1"/>
  <c r="L50" i="1"/>
  <c r="K50" i="1"/>
  <c r="J50" i="1"/>
  <c r="I50" i="1"/>
  <c r="H50" i="1"/>
  <c r="G50" i="1"/>
  <c r="D50" i="1"/>
  <c r="L49" i="1"/>
  <c r="K49" i="1"/>
  <c r="J49" i="1"/>
  <c r="I49" i="1"/>
  <c r="H49" i="1"/>
  <c r="G49" i="1"/>
  <c r="D49" i="1"/>
  <c r="L48" i="1"/>
  <c r="K48" i="1"/>
  <c r="J48" i="1"/>
  <c r="I48" i="1"/>
  <c r="H48" i="1"/>
  <c r="G48" i="1"/>
  <c r="L47" i="1"/>
  <c r="K47" i="1"/>
  <c r="J47" i="1"/>
  <c r="I47" i="1"/>
  <c r="H47" i="1"/>
  <c r="G47" i="1"/>
  <c r="D47" i="1"/>
  <c r="L46" i="1"/>
  <c r="K46" i="1"/>
  <c r="J46" i="1"/>
  <c r="I46" i="1"/>
  <c r="H46" i="1"/>
  <c r="G46" i="1"/>
  <c r="L45" i="1"/>
  <c r="K45" i="1"/>
  <c r="J45" i="1"/>
  <c r="I45" i="1"/>
  <c r="H45" i="1"/>
  <c r="G45" i="1"/>
  <c r="D45" i="1"/>
  <c r="L44" i="1"/>
  <c r="K44" i="1"/>
  <c r="J44" i="1"/>
  <c r="I44" i="1"/>
  <c r="H44" i="1"/>
  <c r="G44" i="1"/>
  <c r="D44" i="1"/>
  <c r="L43" i="1"/>
  <c r="K43" i="1"/>
  <c r="J43" i="1"/>
  <c r="I43" i="1"/>
  <c r="H43" i="1"/>
  <c r="G43" i="1"/>
  <c r="D43" i="1"/>
  <c r="L42" i="1"/>
  <c r="K42" i="1"/>
  <c r="J42" i="1"/>
  <c r="I42" i="1"/>
  <c r="H42" i="1"/>
  <c r="G42" i="1"/>
  <c r="L41" i="1"/>
  <c r="K41" i="1"/>
  <c r="J41" i="1"/>
  <c r="I41" i="1"/>
  <c r="H41" i="1"/>
  <c r="G41" i="1"/>
  <c r="L40" i="1"/>
  <c r="K40" i="1"/>
  <c r="J40" i="1"/>
  <c r="I40" i="1"/>
  <c r="H40" i="1"/>
  <c r="G40" i="1"/>
  <c r="L39" i="1"/>
  <c r="K39" i="1"/>
  <c r="J39" i="1"/>
  <c r="I39" i="1"/>
  <c r="H39" i="1"/>
  <c r="G39" i="1"/>
  <c r="L38" i="1"/>
  <c r="K38" i="1"/>
  <c r="J38" i="1"/>
  <c r="I38" i="1"/>
  <c r="H38" i="1"/>
  <c r="G38" i="1"/>
  <c r="L37" i="1"/>
  <c r="K37" i="1"/>
  <c r="J37" i="1"/>
  <c r="I37" i="1"/>
  <c r="H37" i="1"/>
  <c r="G37" i="1"/>
  <c r="L36" i="1"/>
  <c r="K36" i="1"/>
  <c r="J36" i="1"/>
  <c r="I36" i="1"/>
  <c r="H36" i="1"/>
  <c r="G36" i="1"/>
  <c r="L35" i="1"/>
  <c r="K35" i="1"/>
  <c r="J35" i="1"/>
  <c r="I35" i="1"/>
  <c r="H35" i="1"/>
  <c r="G35" i="1"/>
  <c r="D35" i="1"/>
  <c r="L34" i="1"/>
  <c r="K34" i="1"/>
  <c r="J34" i="1"/>
  <c r="I34" i="1"/>
  <c r="H34" i="1"/>
  <c r="G34" i="1"/>
  <c r="L33" i="1"/>
  <c r="K33" i="1"/>
  <c r="J33" i="1"/>
  <c r="I33" i="1"/>
  <c r="H33" i="1"/>
  <c r="G33" i="1"/>
  <c r="L32" i="1"/>
  <c r="K32" i="1"/>
  <c r="J32" i="1"/>
  <c r="I32" i="1"/>
  <c r="H32" i="1"/>
  <c r="G32" i="1"/>
  <c r="L31" i="1"/>
  <c r="K31" i="1"/>
  <c r="J31" i="1"/>
  <c r="I31" i="1"/>
  <c r="H31" i="1"/>
  <c r="G31" i="1"/>
  <c r="D31" i="1"/>
  <c r="L30" i="1"/>
  <c r="K30" i="1"/>
  <c r="J30" i="1"/>
  <c r="I30" i="1"/>
  <c r="H30" i="1"/>
  <c r="G30" i="1"/>
  <c r="D30" i="1"/>
  <c r="L29" i="1"/>
  <c r="K29" i="1"/>
  <c r="J29" i="1"/>
  <c r="I29" i="1"/>
  <c r="H29" i="1"/>
  <c r="G29" i="1"/>
  <c r="L28" i="1"/>
  <c r="K28" i="1"/>
  <c r="J28" i="1"/>
  <c r="I28" i="1"/>
  <c r="H28" i="1"/>
  <c r="G28" i="1"/>
  <c r="N27" i="1"/>
  <c r="H27" i="1" s="1"/>
  <c r="L27" i="1"/>
  <c r="J27" i="1"/>
  <c r="I27" i="1"/>
  <c r="G27" i="1"/>
  <c r="L26" i="1"/>
  <c r="K26" i="1"/>
  <c r="J26" i="1"/>
  <c r="I26" i="1"/>
  <c r="H26" i="1"/>
  <c r="G26" i="1"/>
  <c r="L25" i="1"/>
  <c r="K25" i="1"/>
  <c r="J25" i="1"/>
  <c r="I25" i="1"/>
  <c r="H25" i="1"/>
  <c r="G25" i="1"/>
  <c r="L24" i="1"/>
  <c r="K24" i="1"/>
  <c r="J24" i="1"/>
  <c r="I24" i="1"/>
  <c r="H24" i="1"/>
  <c r="G24" i="1"/>
  <c r="L23" i="1"/>
  <c r="K23" i="1"/>
  <c r="J23" i="1"/>
  <c r="I23" i="1"/>
  <c r="H23" i="1"/>
  <c r="G23" i="1"/>
  <c r="N22" i="1"/>
  <c r="K22" i="1" s="1"/>
  <c r="L22" i="1"/>
  <c r="J22" i="1"/>
  <c r="I22" i="1"/>
  <c r="H22" i="1"/>
  <c r="G22" i="1"/>
  <c r="L21" i="1"/>
  <c r="K21" i="1"/>
  <c r="J21" i="1"/>
  <c r="I21" i="1"/>
  <c r="H21" i="1"/>
  <c r="G21" i="1"/>
  <c r="L20" i="1"/>
  <c r="K20" i="1"/>
  <c r="J20" i="1"/>
  <c r="I20" i="1"/>
  <c r="H20" i="1"/>
  <c r="G20" i="1"/>
  <c r="L19" i="1"/>
  <c r="K19" i="1"/>
  <c r="J19" i="1"/>
  <c r="I19" i="1"/>
  <c r="H19" i="1"/>
  <c r="G19" i="1"/>
  <c r="L18" i="1"/>
  <c r="K18" i="1"/>
  <c r="J18" i="1"/>
  <c r="I18" i="1"/>
  <c r="H18" i="1"/>
  <c r="G18" i="1"/>
  <c r="L17" i="1"/>
  <c r="K17" i="1"/>
  <c r="J17" i="1"/>
  <c r="I17" i="1"/>
  <c r="H17" i="1"/>
  <c r="G17" i="1"/>
  <c r="D17" i="1"/>
  <c r="L16" i="1"/>
  <c r="K16" i="1"/>
  <c r="J16" i="1"/>
  <c r="I16" i="1"/>
  <c r="H16" i="1"/>
  <c r="G16" i="1"/>
  <c r="D16" i="1"/>
  <c r="L15" i="1"/>
  <c r="K15" i="1"/>
  <c r="J15" i="1"/>
  <c r="I15" i="1"/>
  <c r="H15" i="1"/>
  <c r="G15" i="1"/>
  <c r="L14" i="1"/>
  <c r="K14" i="1"/>
  <c r="J14" i="1"/>
  <c r="I14" i="1"/>
  <c r="I4" i="1" s="1"/>
  <c r="H14" i="1"/>
  <c r="H4" i="1" s="1"/>
  <c r="G14" i="1"/>
  <c r="G4" i="1" s="1"/>
  <c r="L13" i="1"/>
  <c r="K13" i="1"/>
  <c r="J13" i="1"/>
  <c r="I13" i="1"/>
  <c r="H13" i="1"/>
  <c r="G13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M12" i="1"/>
  <c r="F12" i="1"/>
  <c r="E12" i="1"/>
  <c r="C12" i="1"/>
  <c r="L11" i="1"/>
  <c r="K11" i="1"/>
  <c r="J11" i="1"/>
  <c r="I11" i="1"/>
  <c r="H11" i="1"/>
  <c r="G11" i="1"/>
  <c r="L10" i="1"/>
  <c r="K10" i="1"/>
  <c r="J10" i="1"/>
  <c r="I10" i="1"/>
  <c r="H10" i="1"/>
  <c r="G10" i="1"/>
  <c r="L9" i="1"/>
  <c r="K9" i="1"/>
  <c r="J9" i="1"/>
  <c r="I9" i="1"/>
  <c r="H9" i="1"/>
  <c r="G9" i="1"/>
  <c r="L8" i="1"/>
  <c r="K8" i="1"/>
  <c r="J8" i="1"/>
  <c r="I8" i="1"/>
  <c r="H8" i="1"/>
  <c r="G8" i="1"/>
  <c r="L7" i="1"/>
  <c r="K7" i="1"/>
  <c r="J7" i="1"/>
  <c r="I7" i="1"/>
  <c r="H7" i="1"/>
  <c r="G7" i="1"/>
  <c r="L6" i="1"/>
  <c r="K6" i="1"/>
  <c r="J6" i="1"/>
  <c r="I6" i="1"/>
  <c r="H6" i="1"/>
  <c r="G6" i="1"/>
  <c r="L5" i="1"/>
  <c r="K5" i="1"/>
  <c r="J5" i="1"/>
  <c r="I5" i="1"/>
  <c r="H5" i="1"/>
  <c r="G5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F4" i="1"/>
  <c r="D4" i="1"/>
  <c r="C4" i="1"/>
  <c r="I144" i="1" l="1"/>
  <c r="M136" i="1"/>
  <c r="M127" i="1" s="1"/>
  <c r="U136" i="1"/>
  <c r="AC136" i="1"/>
  <c r="AK136" i="1"/>
  <c r="AS136" i="1"/>
  <c r="E94" i="1"/>
  <c r="E83" i="1" s="1"/>
  <c r="O94" i="1"/>
  <c r="W94" i="1"/>
  <c r="W83" i="1" s="1"/>
  <c r="AA94" i="1"/>
  <c r="AE94" i="1"/>
  <c r="AI94" i="1"/>
  <c r="AI83" i="1" s="1"/>
  <c r="AM94" i="1"/>
  <c r="AM83" i="1" s="1"/>
  <c r="AQ94" i="1"/>
  <c r="AQ83" i="1" s="1"/>
  <c r="AU94" i="1"/>
  <c r="AU83" i="1" s="1"/>
  <c r="AY94" i="1"/>
  <c r="AY83" i="1" s="1"/>
  <c r="AV136" i="1"/>
  <c r="D54" i="1"/>
  <c r="AW54" i="1"/>
  <c r="C54" i="1"/>
  <c r="F136" i="1"/>
  <c r="T136" i="1"/>
  <c r="AB136" i="1"/>
  <c r="AJ136" i="1"/>
  <c r="AR136" i="1"/>
  <c r="C94" i="1"/>
  <c r="I123" i="1"/>
  <c r="N136" i="1"/>
  <c r="Z136" i="1"/>
  <c r="AD136" i="1"/>
  <c r="AH136" i="1"/>
  <c r="AL136" i="1"/>
  <c r="AP136" i="1"/>
  <c r="AT136" i="1"/>
  <c r="AP128" i="1"/>
  <c r="AO94" i="1"/>
  <c r="AO83" i="1" s="1"/>
  <c r="AS94" i="1"/>
  <c r="AS83" i="1" s="1"/>
  <c r="E128" i="1"/>
  <c r="AX54" i="1"/>
  <c r="D128" i="1"/>
  <c r="N128" i="1"/>
  <c r="R128" i="1"/>
  <c r="V128" i="1"/>
  <c r="Z128" i="1"/>
  <c r="AD128" i="1"/>
  <c r="AD127" i="1" s="1"/>
  <c r="AH128" i="1"/>
  <c r="AL128" i="1"/>
  <c r="AT128" i="1"/>
  <c r="AX128" i="1"/>
  <c r="AY54" i="1"/>
  <c r="O128" i="1"/>
  <c r="AE128" i="1"/>
  <c r="AU128" i="1"/>
  <c r="K27" i="1"/>
  <c r="J84" i="1"/>
  <c r="F128" i="1"/>
  <c r="I55" i="1"/>
  <c r="U128" i="1"/>
  <c r="AC128" i="1"/>
  <c r="AK128" i="1"/>
  <c r="AO128" i="1"/>
  <c r="J125" i="1"/>
  <c r="V54" i="1"/>
  <c r="Z54" i="1"/>
  <c r="AD54" i="1"/>
  <c r="AL54" i="1"/>
  <c r="AP54" i="1"/>
  <c r="AT54" i="1"/>
  <c r="F94" i="1"/>
  <c r="F83" i="1" s="1"/>
  <c r="J120" i="1"/>
  <c r="P128" i="1"/>
  <c r="T128" i="1"/>
  <c r="AB128" i="1"/>
  <c r="AF128" i="1"/>
  <c r="AJ128" i="1"/>
  <c r="AN128" i="1"/>
  <c r="AR128" i="1"/>
  <c r="AV128" i="1"/>
  <c r="H151" i="1"/>
  <c r="M94" i="1"/>
  <c r="M83" i="1" s="1"/>
  <c r="Y94" i="1"/>
  <c r="Y83" i="1" s="1"/>
  <c r="AC94" i="1"/>
  <c r="C136" i="1"/>
  <c r="K120" i="1"/>
  <c r="AC83" i="1"/>
  <c r="I76" i="1"/>
  <c r="J111" i="1"/>
  <c r="L4" i="1"/>
  <c r="N94" i="1"/>
  <c r="N83" i="1" s="1"/>
  <c r="R94" i="1"/>
  <c r="R83" i="1" s="1"/>
  <c r="V94" i="1"/>
  <c r="V83" i="1" s="1"/>
  <c r="Z94" i="1"/>
  <c r="Z83" i="1" s="1"/>
  <c r="AD94" i="1"/>
  <c r="AD83" i="1" s="1"/>
  <c r="AH94" i="1"/>
  <c r="AH83" i="1" s="1"/>
  <c r="AL94" i="1"/>
  <c r="AL83" i="1" s="1"/>
  <c r="AP94" i="1"/>
  <c r="AP83" i="1" s="1"/>
  <c r="AT94" i="1"/>
  <c r="AT83" i="1" s="1"/>
  <c r="Q94" i="1"/>
  <c r="Q83" i="1" s="1"/>
  <c r="U94" i="1"/>
  <c r="U83" i="1" s="1"/>
  <c r="AG94" i="1"/>
  <c r="AG83" i="1" s="1"/>
  <c r="AK94" i="1"/>
  <c r="AK83" i="1" s="1"/>
  <c r="AW94" i="1"/>
  <c r="AW83" i="1" s="1"/>
  <c r="C128" i="1"/>
  <c r="I133" i="1"/>
  <c r="K125" i="1"/>
  <c r="K129" i="1"/>
  <c r="F54" i="1"/>
  <c r="J89" i="1"/>
  <c r="K115" i="1"/>
  <c r="AS127" i="1"/>
  <c r="J129" i="1"/>
  <c r="P136" i="1"/>
  <c r="X136" i="1"/>
  <c r="AF136" i="1"/>
  <c r="AN136" i="1"/>
  <c r="G55" i="1"/>
  <c r="O54" i="1"/>
  <c r="S54" i="1"/>
  <c r="AA54" i="1"/>
  <c r="AE54" i="1"/>
  <c r="AI54" i="1"/>
  <c r="AM54" i="1"/>
  <c r="AQ54" i="1"/>
  <c r="AU54" i="1"/>
  <c r="J64" i="1"/>
  <c r="H64" i="1"/>
  <c r="K74" i="1"/>
  <c r="I89" i="1"/>
  <c r="H105" i="1"/>
  <c r="Q136" i="1"/>
  <c r="Q127" i="1" s="1"/>
  <c r="Y136" i="1"/>
  <c r="Y127" i="1" s="1"/>
  <c r="AG136" i="1"/>
  <c r="AG127" i="1" s="1"/>
  <c r="AO136" i="1"/>
  <c r="AW136" i="1"/>
  <c r="AW127" i="1" s="1"/>
  <c r="J4" i="1"/>
  <c r="M54" i="1"/>
  <c r="Q54" i="1"/>
  <c r="U54" i="1"/>
  <c r="Y54" i="1"/>
  <c r="AC54" i="1"/>
  <c r="AG54" i="1"/>
  <c r="AK54" i="1"/>
  <c r="AO54" i="1"/>
  <c r="AS54" i="1"/>
  <c r="G67" i="1"/>
  <c r="N71" i="1"/>
  <c r="N54" i="1" s="1"/>
  <c r="K76" i="1"/>
  <c r="D12" i="1"/>
  <c r="K64" i="1"/>
  <c r="L67" i="1"/>
  <c r="J67" i="1"/>
  <c r="AH54" i="1"/>
  <c r="J71" i="1"/>
  <c r="J12" i="1"/>
  <c r="I12" i="1"/>
  <c r="E54" i="1"/>
  <c r="J76" i="1"/>
  <c r="D95" i="1"/>
  <c r="D94" i="1" s="1"/>
  <c r="D83" i="1" s="1"/>
  <c r="I111" i="1"/>
  <c r="L111" i="1"/>
  <c r="G120" i="1"/>
  <c r="D136" i="1"/>
  <c r="G144" i="1"/>
  <c r="O136" i="1"/>
  <c r="AA136" i="1"/>
  <c r="AE136" i="1"/>
  <c r="AI136" i="1"/>
  <c r="AM136" i="1"/>
  <c r="AQ136" i="1"/>
  <c r="AU136" i="1"/>
  <c r="AU127" i="1" s="1"/>
  <c r="O83" i="1"/>
  <c r="J95" i="1"/>
  <c r="AA83" i="1"/>
  <c r="AE83" i="1"/>
  <c r="H95" i="1"/>
  <c r="G115" i="1"/>
  <c r="J123" i="1"/>
  <c r="K123" i="1"/>
  <c r="H129" i="1"/>
  <c r="S128" i="1"/>
  <c r="W128" i="1"/>
  <c r="AA128" i="1"/>
  <c r="AI128" i="1"/>
  <c r="AM128" i="1"/>
  <c r="AQ128" i="1"/>
  <c r="E136" i="1"/>
  <c r="L95" i="1"/>
  <c r="P94" i="1"/>
  <c r="P83" i="1" s="1"/>
  <c r="T94" i="1"/>
  <c r="T83" i="1" s="1"/>
  <c r="X94" i="1"/>
  <c r="X83" i="1" s="1"/>
  <c r="AB94" i="1"/>
  <c r="AB83" i="1" s="1"/>
  <c r="AF94" i="1"/>
  <c r="AF83" i="1" s="1"/>
  <c r="AJ94" i="1"/>
  <c r="AJ83" i="1" s="1"/>
  <c r="AN94" i="1"/>
  <c r="AN83" i="1" s="1"/>
  <c r="AR94" i="1"/>
  <c r="AR83" i="1" s="1"/>
  <c r="AV94" i="1"/>
  <c r="AV83" i="1" s="1"/>
  <c r="H115" i="1"/>
  <c r="L115" i="1"/>
  <c r="L151" i="1"/>
  <c r="J151" i="1"/>
  <c r="K4" i="1"/>
  <c r="L12" i="1"/>
  <c r="H52" i="1"/>
  <c r="H12" i="1" s="1"/>
  <c r="N12" i="1"/>
  <c r="R54" i="1"/>
  <c r="J55" i="1"/>
  <c r="I71" i="1"/>
  <c r="G105" i="1"/>
  <c r="G12" i="1"/>
  <c r="K55" i="1"/>
  <c r="W54" i="1"/>
  <c r="L55" i="1"/>
  <c r="H55" i="1"/>
  <c r="I64" i="1"/>
  <c r="H67" i="1"/>
  <c r="H120" i="1"/>
  <c r="P54" i="1"/>
  <c r="T54" i="1"/>
  <c r="L64" i="1"/>
  <c r="X54" i="1"/>
  <c r="AB54" i="1"/>
  <c r="AF54" i="1"/>
  <c r="AJ54" i="1"/>
  <c r="AN54" i="1"/>
  <c r="AR54" i="1"/>
  <c r="AV54" i="1"/>
  <c r="K67" i="1"/>
  <c r="L71" i="1"/>
  <c r="H71" i="1"/>
  <c r="L76" i="1"/>
  <c r="G76" i="1"/>
  <c r="C83" i="1"/>
  <c r="K89" i="1"/>
  <c r="AX94" i="1"/>
  <c r="AX83" i="1" s="1"/>
  <c r="K95" i="1"/>
  <c r="K105" i="1"/>
  <c r="J105" i="1"/>
  <c r="I115" i="1"/>
  <c r="G64" i="1"/>
  <c r="K84" i="1"/>
  <c r="I84" i="1"/>
  <c r="G84" i="1"/>
  <c r="I95" i="1"/>
  <c r="G111" i="1"/>
  <c r="I67" i="1"/>
  <c r="L84" i="1"/>
  <c r="L89" i="1"/>
  <c r="H89" i="1"/>
  <c r="G95" i="1"/>
  <c r="I105" i="1"/>
  <c r="H76" i="1"/>
  <c r="L105" i="1"/>
  <c r="H111" i="1"/>
  <c r="L120" i="1"/>
  <c r="L123" i="1"/>
  <c r="H123" i="1"/>
  <c r="L125" i="1"/>
  <c r="L133" i="1"/>
  <c r="AY128" i="1"/>
  <c r="R136" i="1"/>
  <c r="L137" i="1"/>
  <c r="V136" i="1"/>
  <c r="J137" i="1"/>
  <c r="AX136" i="1"/>
  <c r="K137" i="1"/>
  <c r="K111" i="1"/>
  <c r="G71" i="1"/>
  <c r="H84" i="1"/>
  <c r="G89" i="1"/>
  <c r="S94" i="1"/>
  <c r="S83" i="1" s="1"/>
  <c r="J115" i="1"/>
  <c r="I120" i="1"/>
  <c r="I125" i="1"/>
  <c r="G125" i="1"/>
  <c r="X128" i="1"/>
  <c r="L129" i="1"/>
  <c r="K133" i="1"/>
  <c r="H133" i="1"/>
  <c r="G137" i="1"/>
  <c r="G129" i="1"/>
  <c r="I137" i="1"/>
  <c r="J144" i="1"/>
  <c r="S136" i="1"/>
  <c r="K144" i="1"/>
  <c r="W136" i="1"/>
  <c r="L144" i="1"/>
  <c r="AY136" i="1"/>
  <c r="H144" i="1"/>
  <c r="G151" i="1"/>
  <c r="G123" i="1"/>
  <c r="H125" i="1"/>
  <c r="I129" i="1"/>
  <c r="J133" i="1"/>
  <c r="K151" i="1"/>
  <c r="I151" i="1"/>
  <c r="V127" i="1" l="1"/>
  <c r="C127" i="1"/>
  <c r="C3" i="1" s="1"/>
  <c r="F127" i="1"/>
  <c r="F3" i="1" s="1"/>
  <c r="Z127" i="1"/>
  <c r="Z3" i="1" s="1"/>
  <c r="AH127" i="1"/>
  <c r="AJ127" i="1"/>
  <c r="AJ3" i="1" s="1"/>
  <c r="AL127" i="1"/>
  <c r="E127" i="1"/>
  <c r="E3" i="1" s="1"/>
  <c r="AV127" i="1"/>
  <c r="AV3" i="1" s="1"/>
  <c r="U127" i="1"/>
  <c r="U3" i="1" s="1"/>
  <c r="T127" i="1"/>
  <c r="T3" i="1" s="1"/>
  <c r="AK127" i="1"/>
  <c r="AK3" i="1" s="1"/>
  <c r="AN127" i="1"/>
  <c r="AN3" i="1" s="1"/>
  <c r="AC127" i="1"/>
  <c r="AC3" i="1" s="1"/>
  <c r="R127" i="1"/>
  <c r="W127" i="1"/>
  <c r="W3" i="1" s="1"/>
  <c r="N127" i="1"/>
  <c r="N3" i="1" s="1"/>
  <c r="AT127" i="1"/>
  <c r="AT3" i="1" s="1"/>
  <c r="AL3" i="1"/>
  <c r="AB127" i="1"/>
  <c r="AB3" i="1" s="1"/>
  <c r="AR127" i="1"/>
  <c r="AR3" i="1" s="1"/>
  <c r="AP127" i="1"/>
  <c r="AP3" i="1" s="1"/>
  <c r="P127" i="1"/>
  <c r="P3" i="1" s="1"/>
  <c r="X127" i="1"/>
  <c r="X3" i="1" s="1"/>
  <c r="O127" i="1"/>
  <c r="O3" i="1" s="1"/>
  <c r="D127" i="1"/>
  <c r="D3" i="1" s="1"/>
  <c r="AE127" i="1"/>
  <c r="AE3" i="1" s="1"/>
  <c r="AF127" i="1"/>
  <c r="AF3" i="1" s="1"/>
  <c r="L54" i="1"/>
  <c r="AW3" i="1"/>
  <c r="K54" i="1"/>
  <c r="K128" i="1"/>
  <c r="V3" i="1"/>
  <c r="J128" i="1"/>
  <c r="L136" i="1"/>
  <c r="S127" i="1"/>
  <c r="S3" i="1" s="1"/>
  <c r="AI127" i="1"/>
  <c r="AI3" i="1" s="1"/>
  <c r="AO127" i="1"/>
  <c r="AO3" i="1" s="1"/>
  <c r="H94" i="1"/>
  <c r="H83" i="1" s="1"/>
  <c r="AS3" i="1"/>
  <c r="M3" i="1"/>
  <c r="L94" i="1"/>
  <c r="AU3" i="1"/>
  <c r="AD3" i="1"/>
  <c r="K71" i="1"/>
  <c r="Y3" i="1"/>
  <c r="AG3" i="1"/>
  <c r="G54" i="1"/>
  <c r="AM127" i="1"/>
  <c r="AM3" i="1" s="1"/>
  <c r="Q3" i="1"/>
  <c r="AQ127" i="1"/>
  <c r="AQ3" i="1" s="1"/>
  <c r="J83" i="1"/>
  <c r="J94" i="1"/>
  <c r="AA127" i="1"/>
  <c r="AA3" i="1" s="1"/>
  <c r="L83" i="1"/>
  <c r="AH3" i="1"/>
  <c r="J136" i="1"/>
  <c r="I128" i="1"/>
  <c r="I136" i="1"/>
  <c r="H136" i="1"/>
  <c r="K94" i="1"/>
  <c r="G128" i="1"/>
  <c r="G136" i="1"/>
  <c r="H128" i="1"/>
  <c r="AX127" i="1"/>
  <c r="K136" i="1"/>
  <c r="G94" i="1"/>
  <c r="G83" i="1" s="1"/>
  <c r="I94" i="1"/>
  <c r="J54" i="1"/>
  <c r="K12" i="1"/>
  <c r="L128" i="1"/>
  <c r="AY127" i="1"/>
  <c r="K83" i="1"/>
  <c r="H54" i="1"/>
  <c r="I54" i="1"/>
  <c r="R3" i="1"/>
  <c r="J3" i="1" l="1"/>
  <c r="L127" i="1"/>
  <c r="K127" i="1"/>
  <c r="J127" i="1"/>
  <c r="I127" i="1"/>
  <c r="AX3" i="1"/>
  <c r="K3" i="1" s="1"/>
  <c r="AY3" i="1"/>
  <c r="L3" i="1" s="1"/>
  <c r="H127" i="1"/>
  <c r="G127" i="1"/>
  <c r="I83" i="1"/>
  <c r="I3" i="1" l="1"/>
  <c r="H3" i="1"/>
  <c r="G3" i="1"/>
</calcChain>
</file>

<file path=xl/comments1.xml><?xml version="1.0" encoding="utf-8"?>
<comments xmlns="http://schemas.openxmlformats.org/spreadsheetml/2006/main">
  <authors>
    <author/>
  </authors>
  <commentList>
    <comment ref="F2" authorId="0">
      <text>
        <r>
          <rPr>
            <sz val="11"/>
            <color rgb="FF000000"/>
            <rFont val="Calibri"/>
            <family val="2"/>
            <scheme val="minor"/>
          </rPr>
          <t>======
ID#AAAAV4jq9y4
Setor Contabil    (2022-03-03 19:18:58)
OUTRAS FONTES</t>
        </r>
      </text>
    </comment>
    <comment ref="B3" authorId="0">
      <text>
        <r>
          <rPr>
            <sz val="11"/>
            <color rgb="FF000000"/>
            <rFont val="Calibri"/>
            <family val="2"/>
            <scheme val="minor"/>
          </rPr>
          <t>Incluir o valor da MATRIZ PREVISTO PARA O CAMPUS
======</t>
        </r>
      </text>
    </comment>
    <comment ref="D9" authorId="0">
      <text>
        <r>
          <rPr>
            <sz val="11"/>
            <color rgb="FF000000"/>
            <rFont val="Calibri"/>
            <family val="2"/>
            <scheme val="minor"/>
          </rPr>
          <t>======
ID#AAAAWYYsV9c
Elizangela Sulzbach Pasa    (2022-03-26 12:44:49)
R$1.950,00 EMPENHADO COMO rap na reitoria-liquidado em fevereiro2022</t>
        </r>
      </text>
    </comment>
    <comment ref="C10" authorId="0">
      <text>
        <r>
          <rPr>
            <sz val="11"/>
            <color rgb="FF000000"/>
            <rFont val="Calibri"/>
            <family val="2"/>
            <scheme val="minor"/>
          </rPr>
          <t>======
ID#AAAAV4jq90E
Carol    (2022-03-03 19:18:58)
33.90.39-05</t>
        </r>
      </text>
    </comment>
    <comment ref="AK17" authorId="0">
      <text>
        <r>
          <rPr>
            <sz val="11"/>
            <color rgb="FF000000"/>
            <rFont val="Calibri"/>
            <family val="2"/>
            <scheme val="minor"/>
          </rPr>
          <t>======
ID#AAAAV4jq90U
Setor Contabil    (2022-03-03 19:18:58)
comp.agosto/21</t>
        </r>
      </text>
    </comment>
    <comment ref="N22" authorId="0">
      <text>
        <r>
          <rPr>
            <sz val="11"/>
            <color rgb="FF000000"/>
            <rFont val="Calibri"/>
            <family val="2"/>
            <scheme val="minor"/>
          </rPr>
          <t>======
ID#AAAAV4jq9ys
Setor Contabil    (2022-03-03 19:18:58)
COMP.11-2021 E 12-2021-Juliano estava de férias e atestou somente em janeiro2021</t>
        </r>
      </text>
    </comment>
    <comment ref="A26" authorId="0">
      <text>
        <r>
          <rPr>
            <sz val="11"/>
            <color rgb="FF000000"/>
            <rFont val="Calibri"/>
            <family val="2"/>
            <scheme val="minor"/>
          </rPr>
          <t>======
ID#AAAAV4jq9yU
Setor Contabil    (2022-03-03 19:18:58)
339039-79</t>
        </r>
      </text>
    </comment>
    <comment ref="D37" authorId="0">
      <text>
        <r>
          <rPr>
            <sz val="11"/>
            <color rgb="FF000000"/>
            <rFont val="Calibri"/>
            <family val="2"/>
            <scheme val="minor"/>
          </rPr>
          <t>======
ID#AAAAWYYsV9I
Elizangela Sulzbach Pasa    (2022-03-26 12:42:19)
deixado de RAP na reitoria em 2021</t>
        </r>
      </text>
    </comment>
    <comment ref="Y37" authorId="0">
      <text>
        <r>
          <rPr>
            <sz val="11"/>
            <color rgb="FF000000"/>
            <rFont val="Calibri"/>
            <family val="2"/>
            <scheme val="minor"/>
          </rPr>
          <t>======
ID#AAAAV4jq900
Setor Contabil    (2022-03-03 19:18:58)
desc.até maio/21 na reitoria</t>
        </r>
      </text>
    </comment>
    <comment ref="AT37" authorId="0">
      <text>
        <r>
          <rPr>
            <sz val="11"/>
            <color rgb="FF000000"/>
            <rFont val="Calibri"/>
            <family val="2"/>
            <scheme val="minor"/>
          </rPr>
          <t>======
ID#AAAAV4jq90s
Setor Contabil    (2022-03-03 19:18:58)
PAGO NA REITORIA</t>
        </r>
      </text>
    </comment>
    <comment ref="F42" authorId="0">
      <text>
        <r>
          <rPr>
            <sz val="11"/>
            <color rgb="FF000000"/>
            <rFont val="Calibri"/>
            <family val="2"/>
            <scheme val="minor"/>
          </rPr>
          <t>======
ID#AAAAV4jq9yA
Setor Contabil    (2022-03-03 19:18:58)
Emenda Bohn Gass</t>
        </r>
      </text>
    </comment>
    <comment ref="B43" authorId="0">
      <text>
        <r>
          <rPr>
            <sz val="11"/>
            <color rgb="FF000000"/>
            <rFont val="Calibri"/>
            <family val="2"/>
            <scheme val="minor"/>
          </rPr>
          <t>======
ID#AAAAV4jq90k
Setor Contabil    (2022-03-03 19:18:58)
Laboratórios de Ensino, Pesquisa, Extensão e Produção (LEPEPs)</t>
        </r>
      </text>
    </comment>
    <comment ref="D44" authorId="0">
      <text>
        <r>
          <rPr>
            <sz val="11"/>
            <color rgb="FF000000"/>
            <rFont val="Calibri"/>
            <family val="2"/>
            <scheme val="minor"/>
          </rPr>
          <t>======
ID#AAAAWiguQkU
Elizangela Sulzbach Pasa    (2022-03-23 12:40:45)
2020NE800153=413,00
2020NE800155=1.266,00
2020NE800170=3.806,39
2021NE800123=4.740,00</t>
        </r>
      </text>
    </comment>
    <comment ref="D45" authorId="0">
      <text>
        <r>
          <rPr>
            <sz val="11"/>
            <color rgb="FF000000"/>
            <rFont val="Calibri"/>
            <family val="2"/>
            <scheme val="minor"/>
          </rPr>
          <t>======
ID#AAAAWYYsV9Q
Elizangela Sulzbach Pasa    (2022-03-26 12:43:26)
r$ 30.000,00-empenhado no contrato da reitoria como RAP2021</t>
        </r>
      </text>
    </comment>
    <comment ref="F46" authorId="0">
      <text>
        <r>
          <rPr>
            <sz val="11"/>
            <color rgb="FF000000"/>
            <rFont val="Calibri"/>
            <family val="2"/>
            <scheme val="minor"/>
          </rPr>
          <t>======
ID#AAAAV4jq9zM
Setor Contabil    (2022-03-03 19:18:58)
TED SETEC para empenhar o reequelibrio Prédio D e Aditivo Predio D</t>
        </r>
      </text>
    </comment>
    <comment ref="B58" authorId="0">
      <text>
        <r>
          <rPr>
            <sz val="11"/>
            <color rgb="FF000000"/>
            <rFont val="Calibri"/>
            <family val="2"/>
            <scheme val="minor"/>
          </rPr>
          <t>======
ID#AAAAV4jq9yw
Setor Contabil    (2022-03-03 19:18:58)
contrato finaliza em setembro e não pode ser prorrogado</t>
        </r>
      </text>
    </comment>
    <comment ref="A61" authorId="0">
      <text>
        <r>
          <rPr>
            <sz val="11"/>
            <color rgb="FF000000"/>
            <rFont val="Calibri"/>
            <family val="2"/>
            <scheme val="minor"/>
          </rPr>
          <t>======
ID#AAAAV4jq9yc
Setor Contabil    (2022-03-03 19:18:58)
339039-83</t>
        </r>
      </text>
    </comment>
    <comment ref="B62" authorId="0">
      <text>
        <r>
          <rPr>
            <sz val="11"/>
            <color rgb="FF000000"/>
            <rFont val="Calibri"/>
            <family val="2"/>
            <scheme val="minor"/>
          </rPr>
          <t>======
ID#AAAAV4jq9yI
    (2022-03-03 19:18:58)
Reitoria desconta do orçamento.
(Reserva Institucional 1%)
(até maio R$8.764,11)</t>
        </r>
      </text>
    </comment>
    <comment ref="B63" authorId="0">
      <text>
        <r>
          <rPr>
            <sz val="11"/>
            <color rgb="FF000000"/>
            <rFont val="Calibri"/>
            <family val="2"/>
            <scheme val="minor"/>
          </rPr>
          <t>======
ID#AAAAV4jq90Y
Gilson Parodes    (2021-03-26 01:22:38)
(Reitoria) 
(Reserva Institucional 1%)
(R$ X,XX)</t>
        </r>
      </text>
    </comment>
    <comment ref="B64" authorId="0">
      <text>
        <r>
          <rPr>
            <sz val="11"/>
            <color rgb="FF000000"/>
            <rFont val="Calibri"/>
            <family val="2"/>
            <scheme val="minor"/>
          </rPr>
          <t>======
ID#AAAAV4jq9xc
    (2022-03-03 19:18:58)
descontado do orçamento na reitoria
(Reserva Institucional 1%)
(até maio R$8.764,11)</t>
        </r>
      </text>
    </comment>
    <comment ref="AT68" authorId="0">
      <text>
        <r>
          <rPr>
            <sz val="11"/>
            <color rgb="FF000000"/>
            <rFont val="Calibri"/>
            <family val="2"/>
            <scheme val="minor"/>
          </rPr>
          <t>======
ID#AAAAV4jq9w0
Setor Contabil    (2022-03-03 19:18:58)
PAGO NA REITORIA</t>
        </r>
      </text>
    </comment>
    <comment ref="AN70" authorId="0">
      <text>
        <r>
          <rPr>
            <sz val="11"/>
            <color rgb="FF000000"/>
            <rFont val="Calibri"/>
            <family val="2"/>
            <scheme val="minor"/>
          </rPr>
          <t>======
ID#AAAAV4jq9xE
Setor Contabil    (2022-03-03 19:18:58)
2.400,00 IFFAR SANTO AUGUSTO</t>
        </r>
      </text>
    </comment>
    <comment ref="B77" authorId="0">
      <text>
        <r>
          <rPr>
            <sz val="11"/>
            <color rgb="FF000000"/>
            <rFont val="Calibri"/>
            <family val="2"/>
            <scheme val="minor"/>
          </rPr>
          <t>======
ID#AAAAV4jq9z8
Gilson Parodes    (2021-03-26 01:33:15)
(Reitoria) 
(Reserva Institucional 2,5%)
(R$ X,XX) 
(Despesa de capital)</t>
        </r>
      </text>
    </comment>
    <comment ref="F79" authorId="0">
      <text>
        <r>
          <rPr>
            <sz val="11"/>
            <color rgb="FF000000"/>
            <rFont val="Calibri"/>
            <family val="2"/>
            <scheme val="minor"/>
          </rPr>
          <t>======
ID#AAAAV4jq9ww
Setor Contabil    (2022-03-03 19:18:58)
24.620,00 -5 Switch
-ENVIADO NC16 PARA FW EMPENHAR</t>
        </r>
      </text>
    </comment>
    <comment ref="B89" authorId="0">
      <text>
        <r>
          <rPr>
            <sz val="11"/>
            <color rgb="FF000000"/>
            <rFont val="Calibri"/>
            <family val="2"/>
            <scheme val="minor"/>
          </rPr>
          <t>======
ID#AAAAV4jq9ws
Gilson Parodes    (2021-03-26 01:35:50)
(Reserva Institucional 1%)
(R$ X,XX)</t>
        </r>
      </text>
    </comment>
    <comment ref="B91" authorId="0">
      <text>
        <r>
          <rPr>
            <sz val="11"/>
            <color rgb="FF000000"/>
            <rFont val="Calibri"/>
            <family val="2"/>
            <scheme val="minor"/>
          </rPr>
          <t>======
ID#AAAAV4jq9xg
Setor Contabil    (2022-03-03 19:18:58)
MATERIAL DE CONSUMO</t>
        </r>
      </text>
    </comment>
    <comment ref="X106" authorId="0">
      <text>
        <r>
          <rPr>
            <sz val="11"/>
            <color rgb="FF000000"/>
            <rFont val="Calibri"/>
            <family val="2"/>
            <scheme val="minor"/>
          </rPr>
          <t>======
ID#AAAAV4jq9zw
Setor Contabil    (2022-03-03 19:18:58)
RP03</t>
        </r>
      </text>
    </comment>
    <comment ref="B120" authorId="0">
      <text>
        <r>
          <rPr>
            <sz val="11"/>
            <color rgb="FF000000"/>
            <rFont val="Calibri"/>
            <family val="2"/>
            <scheme val="minor"/>
          </rPr>
          <t>======
ID#AAAAV4jq9xo
Gilson Parodes    (2021-03-26 01:40:31)
(Reserva Institucional 1,5%)
(R$ X,XX)</t>
        </r>
      </text>
    </comment>
    <comment ref="B129" authorId="0">
      <text>
        <r>
          <rPr>
            <sz val="11"/>
            <color rgb="FF000000"/>
            <rFont val="Calibri"/>
            <family val="2"/>
            <scheme val="minor"/>
          </rPr>
          <t>======
ID#AAAAV4jq91A
Gilson Parodes    (2021-03-26 01:45:44)
(Reserva Institucional 1,5%)
(R$ X,XX)</t>
        </r>
      </text>
    </comment>
    <comment ref="B141" authorId="0">
      <text>
        <r>
          <rPr>
            <sz val="11"/>
            <color rgb="FF000000"/>
            <rFont val="Calibri"/>
            <family val="2"/>
            <scheme val="minor"/>
          </rPr>
          <t>======
ID#AAAAV4jq9xs
Setor Contabil    (2022-03-03 19:18:58)
descontado ref. estagiária Giorgia e Karen- até maio R$ 5.254,16, correto R$ 12.478,68</t>
        </r>
      </text>
    </comment>
    <comment ref="T143" authorId="0">
      <text>
        <r>
          <rPr>
            <sz val="11"/>
            <color rgb="FF000000"/>
            <rFont val="Calibri"/>
            <family val="2"/>
            <scheme val="minor"/>
          </rPr>
          <t>======
ID#AAAAV4jq90g
Setor Contabil    (2022-03-03 19:18:58)
EMPENHOS ANULADOS</t>
        </r>
      </text>
    </comment>
  </commentList>
</comments>
</file>

<file path=xl/sharedStrings.xml><?xml version="1.0" encoding="utf-8"?>
<sst xmlns="http://schemas.openxmlformats.org/spreadsheetml/2006/main" count="338" uniqueCount="219">
  <si>
    <t>VALOR EMPENHADO</t>
  </si>
  <si>
    <t>VALOR LIQUIDADO</t>
  </si>
  <si>
    <t xml:space="preserve">VALOR PAGO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</si>
  <si>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</si>
  <si>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</si>
  <si>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</si>
  <si>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</si>
  <si>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</si>
  <si>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</si>
  <si>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</si>
  <si>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</si>
  <si>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</si>
  <si>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</si>
  <si>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</si>
  <si>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</si>
  <si>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</si>
  <si>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PLANO DE AÇÃO 2022</t>
  </si>
  <si>
    <t>DESCRIÇÃO DA AÇÃO</t>
  </si>
  <si>
    <t>OUTROS</t>
  </si>
  <si>
    <t>MATRIZ</t>
  </si>
  <si>
    <t>RAP</t>
  </si>
  <si>
    <t>RAP ANULADO</t>
  </si>
  <si>
    <t>RUBRICA</t>
  </si>
  <si>
    <t>TOTAL</t>
  </si>
  <si>
    <t>DG - DIREÇÃO GERAL</t>
  </si>
  <si>
    <t>33.90.14-14</t>
  </si>
  <si>
    <t>Diárias a servidores</t>
  </si>
  <si>
    <t>33.90.39-10</t>
  </si>
  <si>
    <t>Aluguel de Sala</t>
  </si>
  <si>
    <t>33.90.39-12</t>
  </si>
  <si>
    <t>Sonorização</t>
  </si>
  <si>
    <t>33.90.39-14</t>
  </si>
  <si>
    <t>33.90.39-23</t>
  </si>
  <si>
    <t>Fornecimento de coofebreak em eventos</t>
  </si>
  <si>
    <t>33.90.39-05</t>
  </si>
  <si>
    <t>Contratação de servições gráficos</t>
  </si>
  <si>
    <t>33.90.39-22</t>
  </si>
  <si>
    <t>Participação em feiras e eventos</t>
  </si>
  <si>
    <t>DAD - DIRETORIA DE ADMINISTRAÇÃO</t>
  </si>
  <si>
    <t>33.90.33-01</t>
  </si>
  <si>
    <t>Reembolso de Passagens (terrestres, aéreas, ...)</t>
  </si>
  <si>
    <t>33.90.39-43</t>
  </si>
  <si>
    <t>33.90.39-47</t>
  </si>
  <si>
    <t>33.90.37-03</t>
  </si>
  <si>
    <t>33.90.37-02</t>
  </si>
  <si>
    <t>33.90.37-01</t>
  </si>
  <si>
    <t>33.90.39-78</t>
  </si>
  <si>
    <t>Auxiliar Administrativo terceirizado</t>
  </si>
  <si>
    <t>33.90.39-17</t>
  </si>
  <si>
    <t>33.90.39-16</t>
  </si>
  <si>
    <t>33.90.39-20</t>
  </si>
  <si>
    <t>Manutenção persianas e cortinas</t>
  </si>
  <si>
    <t>Manutenção de ar condicionado</t>
  </si>
  <si>
    <t>Manutenção e conservação de bens móveis- hidráulica-reparos</t>
  </si>
  <si>
    <t>Manutenção do serviço de detetização</t>
  </si>
  <si>
    <t>44.90.52-99</t>
  </si>
  <si>
    <t>Aquisição de equipamentos de uso geral</t>
  </si>
  <si>
    <t>44.90.52-42</t>
  </si>
  <si>
    <t>Aquisição de mobiliário</t>
  </si>
  <si>
    <t>44.90.52-19</t>
  </si>
  <si>
    <t>Aquisição de discotecas e filmotecas</t>
  </si>
  <si>
    <t>33.90.30-01</t>
  </si>
  <si>
    <t>Manutenção de frotas - Combustível</t>
  </si>
  <si>
    <t>33.90.39-19</t>
  </si>
  <si>
    <t>Manutenção frota prestação de serviços</t>
  </si>
  <si>
    <t>33.91.47-12</t>
  </si>
  <si>
    <t>Obrigações tributárias (PIS)</t>
  </si>
  <si>
    <t>33.90.39-69</t>
  </si>
  <si>
    <t>33.90.30-99</t>
  </si>
  <si>
    <t>33.90.30</t>
  </si>
  <si>
    <t>Material consumo LEPEPs Ensino</t>
  </si>
  <si>
    <t>Material consumo LEPEPs  Produção</t>
  </si>
  <si>
    <t>33.90.30-16</t>
  </si>
  <si>
    <t>Material de expediente</t>
  </si>
  <si>
    <t>44.90.51-91</t>
  </si>
  <si>
    <t>44.90.52</t>
  </si>
  <si>
    <t>Enfardadeira - Bebedouros</t>
  </si>
  <si>
    <t>Aquisição de materiais para enfrentamento COVID 19</t>
  </si>
  <si>
    <t>33.90.39</t>
  </si>
  <si>
    <t>44.90.51</t>
  </si>
  <si>
    <t>DPDI - DIRETORIA DE PLANEJ E DESENV INSTITUCIONAL</t>
  </si>
  <si>
    <t>GERAL</t>
  </si>
  <si>
    <t>33.90.39-58</t>
  </si>
  <si>
    <t>33.90.40-13</t>
  </si>
  <si>
    <t>33.90.39-56</t>
  </si>
  <si>
    <t>Manutenção de Hardware</t>
  </si>
  <si>
    <t>33.90.40-16</t>
  </si>
  <si>
    <t>Manutenção de Impressoras/Outsourcing de Impressão</t>
  </si>
  <si>
    <t>PIIQP (reserva institucional  1%=23.296,54)</t>
  </si>
  <si>
    <t>PIIQPPE (reserva institucional  1%=23.296,54)</t>
  </si>
  <si>
    <t>PID (reserva Institucional 1%= R$ 23.296,54)</t>
  </si>
  <si>
    <t>Material de consumo</t>
  </si>
  <si>
    <t>33.90.36-28</t>
  </si>
  <si>
    <t>Horas Curso/Concurso</t>
  </si>
  <si>
    <t>CAPACITAÇÃO DE SERVIDORES</t>
  </si>
  <si>
    <t>Inscrições</t>
  </si>
  <si>
    <t>PROCESSO SELETIVO</t>
  </si>
  <si>
    <t>Processo Seletivo - serviços de seleção e treinamento</t>
  </si>
  <si>
    <t>33.90.39-63</t>
  </si>
  <si>
    <t>Processo Seletivo - serviços gráficos</t>
  </si>
  <si>
    <t>33.90.39-90</t>
  </si>
  <si>
    <t>EBC</t>
  </si>
  <si>
    <t xml:space="preserve">Processo Seletivo - Carro de Som </t>
  </si>
  <si>
    <t>TI</t>
  </si>
  <si>
    <t xml:space="preserve">FUNDO DE TI (reserva instit. 2,5%= 59.491,34) </t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</si>
  <si>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</si>
  <si>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t xml:space="preserve">Equipamentos - </t>
  </si>
  <si>
    <t xml:space="preserve">Manutenção de Equipamentos de Informática </t>
  </si>
  <si>
    <t>33.90.39-11</t>
  </si>
  <si>
    <t xml:space="preserve">Licença de softwares </t>
  </si>
  <si>
    <t>DE - DIRETORIA DE ENSINO</t>
  </si>
  <si>
    <t>33.90.33-09</t>
  </si>
  <si>
    <t>44.90.52-35</t>
  </si>
  <si>
    <t>Serviços Gráficos</t>
  </si>
  <si>
    <t>33.90.36-69</t>
  </si>
  <si>
    <t>Seguro alunos (Reitoria)</t>
  </si>
  <si>
    <t>PROJETOS DE ENSINO (reserva institucional 1%=23.296,54)</t>
  </si>
  <si>
    <t>33.90.18-01</t>
  </si>
  <si>
    <t>Bolsas PROJEN / Monitorias</t>
  </si>
  <si>
    <t>33.90.20-01</t>
  </si>
  <si>
    <t>Aux. a pesquisadores projetos de ensino (fomento)</t>
  </si>
  <si>
    <t>Material de consumo para projetos de ensino</t>
  </si>
  <si>
    <t xml:space="preserve">Curso/Concurso </t>
  </si>
  <si>
    <t>ASSISTÊNCIA ESTUDANTIL</t>
  </si>
  <si>
    <t xml:space="preserve">5% CUSTEIO DO CAMPUS </t>
  </si>
  <si>
    <t>33.90.39.41</t>
  </si>
  <si>
    <t>Reserva Assistência Estudantil</t>
  </si>
  <si>
    <t xml:space="preserve">Monitor de Aluno Especial </t>
  </si>
  <si>
    <t>33.90.47-18</t>
  </si>
  <si>
    <t>Patronal Monitores</t>
  </si>
  <si>
    <t xml:space="preserve">Material Saúde Consumo </t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</si>
  <si>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</si>
  <si>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t>33.90.37.01</t>
  </si>
  <si>
    <t>Reserva Ações Inclusivas</t>
  </si>
  <si>
    <t>44.90.52.35</t>
  </si>
  <si>
    <t>Equipamentos para Áudio-Projetor Multimidia</t>
  </si>
  <si>
    <r>
      <rPr>
        <sz val="11"/>
        <color theme="1"/>
        <rFont val="Calibri"/>
        <family val="2"/>
      </rPr>
      <t>Obra de Ampliação CAE -</t>
    </r>
    <r>
      <rPr>
        <b/>
        <sz val="11"/>
        <color rgb="FF7030A0"/>
        <rFont val="Calibri"/>
        <family val="2"/>
      </rPr>
      <t xml:space="preserve"> DRZ</t>
    </r>
  </si>
  <si>
    <t>Material de Consumo (sala de música)</t>
  </si>
  <si>
    <t>PNAES</t>
  </si>
  <si>
    <t>33.90.18</t>
  </si>
  <si>
    <t>Auxílios/Bolsa Estudantes (Permanência, Transporte, Eventos e Atleta)</t>
  </si>
  <si>
    <t xml:space="preserve">Auxílio Evento </t>
  </si>
  <si>
    <t>Auxílio Eventual</t>
  </si>
  <si>
    <t>Auxílio atleta</t>
  </si>
  <si>
    <t>33.90.32-05</t>
  </si>
  <si>
    <t xml:space="preserve">Alimentação Escolar (Agricultura Familiar) </t>
  </si>
  <si>
    <t>RIP</t>
  </si>
  <si>
    <t>33.90.39-41</t>
  </si>
  <si>
    <t>Fornecimento Alimentação (orçamento)</t>
  </si>
  <si>
    <t>Fornecimento Alimentação (extraorçamentário)</t>
  </si>
  <si>
    <t>FNDE</t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</si>
  <si>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</si>
  <si>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t>Alimentação Escolar (Agricultura Familiar) -chamada Pública</t>
  </si>
  <si>
    <t>Chamada Pública (agricultura Familiar )</t>
  </si>
  <si>
    <t>33.90.32-20</t>
  </si>
  <si>
    <t>Fornecimento de Alimentação</t>
  </si>
  <si>
    <t xml:space="preserve">AÇÕES INCLUSIVAS </t>
  </si>
  <si>
    <t>Serviços de seleção e treinamento</t>
  </si>
  <si>
    <t>BIBLIOTECA</t>
  </si>
  <si>
    <t>44.90.52-18</t>
  </si>
  <si>
    <t>Material Permanente (móveis / livros)</t>
  </si>
  <si>
    <t>COORDENAÇÕES EIXOS/CURSOS</t>
  </si>
  <si>
    <t>Material permanente (equipamentos para laboratório) (NUGEDI, NUGEA)</t>
  </si>
  <si>
    <t>DPEP - DIRETORIA DE PESQUISA, EXTENSÃO E PRODUÇÃO</t>
  </si>
  <si>
    <t xml:space="preserve">PESQUISA </t>
  </si>
  <si>
    <t>PROJETOS DE PESQUISA (reserva 1,5% = 34.944,80)</t>
  </si>
  <si>
    <t xml:space="preserve">Bolsas de Iniciação Científica e Tecn. </t>
  </si>
  <si>
    <t>OUTRAS DESPESAS COM PESQUISA</t>
  </si>
  <si>
    <t xml:space="preserve">Coordenação de Pós Graduação </t>
  </si>
  <si>
    <t>EXTENSÃO</t>
  </si>
  <si>
    <t>PROJETOS DE EXTENSÃO</t>
  </si>
  <si>
    <t>Reserva Extensão - Bolsas/Auxílio ao Pesquisador</t>
  </si>
  <si>
    <t>Bolsas / Projetos Extensão alunos</t>
  </si>
  <si>
    <t>33.90.36-07</t>
  </si>
  <si>
    <t xml:space="preserve">Estagiários </t>
  </si>
  <si>
    <t>Bolsa Coordenação Pós</t>
  </si>
  <si>
    <t>OUTRAS DESPESAS COM EXTENSÃO</t>
  </si>
  <si>
    <t xml:space="preserve">Nugedis </t>
  </si>
  <si>
    <t>NUGEA</t>
  </si>
  <si>
    <t>NIT</t>
  </si>
  <si>
    <t>33.90.36-99</t>
  </si>
  <si>
    <t xml:space="preserve">Gráfica </t>
  </si>
  <si>
    <t>PRODUÇÃO</t>
  </si>
  <si>
    <t>33.90.30-18</t>
  </si>
  <si>
    <t>Material e Medicamentos p/ uso veterinário</t>
  </si>
  <si>
    <t>33.90.30-12</t>
  </si>
  <si>
    <t>Material de Coudelaria</t>
  </si>
  <si>
    <t xml:space="preserve">Serviço de Palestrante </t>
  </si>
  <si>
    <t>Apoio/Fomento as Ações de Extensão</t>
  </si>
  <si>
    <t>PLANILHA DE PLANEJAMENTO E CONTROLE DA EXECUÇÃO ORÇAMENTÁRIA-JANEIRO 2022</t>
  </si>
  <si>
    <t xml:space="preserve">Confecções, instalações e locações de bens imóveis </t>
  </si>
  <si>
    <t>Energia elétrica</t>
  </si>
  <si>
    <t>Serviços postais, Correios</t>
  </si>
  <si>
    <t>Vigilância Predial</t>
  </si>
  <si>
    <t xml:space="preserve">Vigilância Predial </t>
  </si>
  <si>
    <t>Limpeza</t>
  </si>
  <si>
    <t xml:space="preserve">Jardinagem </t>
  </si>
  <si>
    <t xml:space="preserve">Coleta de Resíduos </t>
  </si>
  <si>
    <t xml:space="preserve">Manutenção predial Infra </t>
  </si>
  <si>
    <t xml:space="preserve">Manutenção Agropecuária </t>
  </si>
  <si>
    <t xml:space="preserve">Manutenção extintores e mangueiras </t>
  </si>
  <si>
    <t>Manutenção elétrica</t>
  </si>
  <si>
    <t xml:space="preserve">Manutenção de equipamentos de laboratório </t>
  </si>
  <si>
    <t>Manutenção Corretiva e Preventiva Equip.de Refrigeração</t>
  </si>
  <si>
    <t>Manutenção de maquinários agrícolas</t>
  </si>
  <si>
    <t>Publicidade legal em jornais</t>
  </si>
  <si>
    <t xml:space="preserve">Seguro veicular e IPVA </t>
  </si>
  <si>
    <t>Material de Consumo conservação Infraestrutura</t>
  </si>
  <si>
    <t>Ampliação do Prédio Administrativo - Prédio D</t>
  </si>
  <si>
    <t>Reforma do refeitório e rede de gás</t>
  </si>
  <si>
    <t>Aditivo obra do refeitório</t>
  </si>
  <si>
    <t>Pintura dos Prédios do Campus</t>
  </si>
  <si>
    <t xml:space="preserve">Execução dos Projetos de PPCI </t>
  </si>
  <si>
    <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</si>
  <si>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t>Telefonia e Internet - Telefonia Fixa</t>
  </si>
  <si>
    <t xml:space="preserve">Telefonia e Internet - Link Internet </t>
  </si>
  <si>
    <t>Telefonia e Internet - Manutenção central telefônica</t>
  </si>
  <si>
    <t>Fretamento de ônibus</t>
  </si>
  <si>
    <t>Material de Tic Permanente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</si>
</sst>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R$-416]\ #,##0.00;[Red]\-[$R$-416]\ #,##0.00"/>
    <numFmt numFmtId="165" formatCode="_-&quot;R$&quot;\ * #,##0.00_-;\-&quot;R$&quot;\ * #,##0.00_-;_-&quot;R$&quot;\ * &quot;-&quot;??_-;_-@"/>
    <numFmt numFmtId="166" formatCode="[$R$ -416]#,##0.00"/>
  </numFmts>
  <fonts count="35" x14ac:knownFonts="1"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9900FF"/>
      <name val="Calibri"/>
      <family val="2"/>
    </font>
    <font>
      <sz val="11"/>
      <color rgb="FF444444"/>
      <name val="Calibri"/>
      <family val="2"/>
    </font>
    <font>
      <b/>
      <sz val="12"/>
      <color rgb="FF0070C0"/>
      <name val="Calibri"/>
      <family val="2"/>
    </font>
    <font>
      <b/>
      <sz val="12"/>
      <color rgb="FF7030A0"/>
      <name val="Calibri"/>
      <family val="2"/>
    </font>
    <font>
      <sz val="12"/>
      <color rgb="FFAD5281"/>
      <name val="Calibri"/>
      <family val="2"/>
    </font>
    <font>
      <b/>
      <sz val="12"/>
      <color rgb="FFAD5281"/>
      <name val="Calibri"/>
      <family val="2"/>
    </font>
    <font>
      <b/>
      <i/>
      <sz val="12"/>
      <color rgb="FF000000"/>
      <name val="Calibri"/>
      <family val="2"/>
    </font>
    <font>
      <b/>
      <sz val="12"/>
      <color rgb="FFA64D79"/>
      <name val="Calibri"/>
      <family val="2"/>
    </font>
    <font>
      <sz val="12"/>
      <color rgb="FFFF0000"/>
      <name val="Calibri"/>
      <family val="2"/>
    </font>
    <font>
      <b/>
      <sz val="12"/>
      <color rgb="FF0000FF"/>
      <name val="Calibri"/>
      <family val="2"/>
    </font>
    <font>
      <sz val="12"/>
      <color rgb="FF0000FF"/>
      <name val="Calibri"/>
      <family val="2"/>
    </font>
    <font>
      <b/>
      <sz val="12"/>
      <color rgb="FFF1C232"/>
      <name val="Calibri"/>
      <family val="2"/>
    </font>
    <font>
      <b/>
      <sz val="11"/>
      <color rgb="FF7030A0"/>
      <name val="Calibri"/>
      <family val="2"/>
    </font>
    <font>
      <b/>
      <sz val="12"/>
      <color rgb="FF00B050"/>
      <name val="Calibri"/>
      <family val="2"/>
    </font>
    <font>
      <b/>
      <sz val="12"/>
      <color rgb="FFE69138"/>
      <name val="Calibri"/>
      <family val="2"/>
    </font>
    <font>
      <sz val="12"/>
      <color rgb="FFA64D79"/>
      <name val="Calibri"/>
      <family val="2"/>
    </font>
    <font>
      <b/>
      <sz val="12"/>
      <color rgb="FF3D85C6"/>
      <name val="Calibri"/>
      <family val="2"/>
    </font>
    <font>
      <sz val="12"/>
      <color rgb="FF7030A0"/>
      <name val="Calibri"/>
      <family val="2"/>
    </font>
    <font>
      <sz val="12"/>
      <color rgb="FF93C47D"/>
      <name val="Calibri"/>
      <family val="2"/>
    </font>
    <font>
      <b/>
      <i/>
      <sz val="12"/>
      <color rgb="FF0000FF"/>
      <name val="Calibri"/>
      <family val="2"/>
    </font>
    <font>
      <b/>
      <sz val="12"/>
      <color rgb="FF4A86E8"/>
      <name val="Calibri"/>
      <family val="2"/>
    </font>
    <font>
      <b/>
      <sz val="12"/>
      <color rgb="FF1155CC"/>
      <name val="Calibri"/>
      <family val="2"/>
    </font>
    <font>
      <b/>
      <sz val="12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D8D8D8"/>
        <bgColor rgb="FFD8D8D8"/>
      </patternFill>
    </fill>
    <fill>
      <patternFill patternType="solid">
        <fgColor rgb="FFB7B7B7"/>
        <bgColor rgb="FFB7B7B7"/>
      </patternFill>
    </fill>
    <fill>
      <patternFill patternType="solid">
        <fgColor theme="6"/>
        <bgColor theme="6"/>
      </patternFill>
    </fill>
    <fill>
      <patternFill patternType="solid">
        <fgColor rgb="FFD5A6BD"/>
        <bgColor rgb="FFD5A6BD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2DBDB"/>
        <bgColor rgb="FFF2DBDB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  <fill>
      <patternFill patternType="solid">
        <fgColor rgb="FFD99594"/>
        <bgColor rgb="FFD99594"/>
      </patternFill>
    </fill>
    <fill>
      <patternFill patternType="solid">
        <fgColor theme="0" tint="-0.14999847407452621"/>
        <bgColor theme="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95B3D7"/>
      </left>
      <right style="thin">
        <color rgb="FF95B3D7"/>
      </right>
      <top style="thin">
        <color rgb="FF95B3D7"/>
      </top>
      <bottom style="thin">
        <color rgb="FF95B3D7"/>
      </bottom>
      <diagonal/>
    </border>
  </borders>
  <cellStyleXfs count="1">
    <xf numFmtId="0" fontId="0" fillId="0" borderId="0"/>
  </cellStyleXfs>
  <cellXfs count="152">
    <xf numFmtId="0" fontId="0" fillId="0" borderId="0" xfId="0"/>
    <xf numFmtId="164" fontId="3" fillId="0" borderId="0" xfId="0" applyNumberFormat="1" applyFont="1" applyAlignment="1">
      <alignment horizontal="center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3" fillId="5" borderId="4" xfId="0" applyNumberFormat="1" applyFont="1" applyFill="1" applyBorder="1" applyAlignment="1">
      <alignment horizontal="center" vertical="center"/>
    </xf>
    <xf numFmtId="164" fontId="3" fillId="6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165" fontId="3" fillId="4" borderId="4" xfId="0" applyNumberFormat="1" applyFont="1" applyFill="1" applyBorder="1" applyAlignment="1">
      <alignment horizontal="center" vertical="center"/>
    </xf>
    <xf numFmtId="165" fontId="3" fillId="5" borderId="4" xfId="0" applyNumberFormat="1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7" borderId="4" xfId="0" applyFont="1" applyFill="1" applyBorder="1" applyAlignment="1">
      <alignment vertical="center"/>
    </xf>
    <xf numFmtId="165" fontId="3" fillId="7" borderId="4" xfId="0" applyNumberFormat="1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vertical="center" wrapText="1"/>
    </xf>
    <xf numFmtId="165" fontId="6" fillId="9" borderId="4" xfId="0" applyNumberFormat="1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165" fontId="6" fillId="3" borderId="4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3" fontId="6" fillId="8" borderId="4" xfId="0" applyNumberFormat="1" applyFont="1" applyFill="1" applyBorder="1" applyAlignment="1">
      <alignment horizontal="left" vertical="center" wrapText="1"/>
    </xf>
    <xf numFmtId="164" fontId="5" fillId="7" borderId="4" xfId="0" applyNumberFormat="1" applyFont="1" applyFill="1" applyBorder="1" applyAlignment="1">
      <alignment horizontal="left" vertical="center"/>
    </xf>
    <xf numFmtId="164" fontId="5" fillId="7" borderId="4" xfId="0" applyNumberFormat="1" applyFont="1" applyFill="1" applyBorder="1" applyAlignment="1">
      <alignment horizontal="center" vertical="center"/>
    </xf>
    <xf numFmtId="164" fontId="3" fillId="7" borderId="4" xfId="0" applyNumberFormat="1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8" fillId="8" borderId="4" xfId="0" applyFont="1" applyFill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right" vertical="center"/>
    </xf>
    <xf numFmtId="165" fontId="10" fillId="0" borderId="4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0" fontId="8" fillId="8" borderId="4" xfId="0" applyFont="1" applyFill="1" applyBorder="1" applyAlignment="1">
      <alignment vertical="center" wrapText="1"/>
    </xf>
    <xf numFmtId="165" fontId="11" fillId="10" borderId="4" xfId="0" applyNumberFormat="1" applyFont="1" applyFill="1" applyBorder="1"/>
    <xf numFmtId="165" fontId="7" fillId="0" borderId="4" xfId="0" applyNumberFormat="1" applyFont="1" applyBorder="1"/>
    <xf numFmtId="165" fontId="6" fillId="10" borderId="4" xfId="0" applyNumberFormat="1" applyFont="1" applyFill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165" fontId="12" fillId="0" borderId="4" xfId="0" applyNumberFormat="1" applyFont="1" applyBorder="1" applyAlignment="1">
      <alignment horizontal="center" vertical="center"/>
    </xf>
    <xf numFmtId="165" fontId="6" fillId="11" borderId="4" xfId="0" applyNumberFormat="1" applyFont="1" applyFill="1" applyBorder="1" applyAlignment="1">
      <alignment horizontal="center" vertical="center"/>
    </xf>
    <xf numFmtId="165" fontId="6" fillId="12" borderId="4" xfId="0" applyNumberFormat="1" applyFont="1" applyFill="1" applyBorder="1" applyAlignment="1">
      <alignment horizontal="center" vertical="center"/>
    </xf>
    <xf numFmtId="0" fontId="9" fillId="8" borderId="4" xfId="0" applyFont="1" applyFill="1" applyBorder="1"/>
    <xf numFmtId="165" fontId="6" fillId="0" borderId="4" xfId="0" applyNumberFormat="1" applyFont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165" fontId="13" fillId="0" borderId="4" xfId="0" applyNumberFormat="1" applyFont="1" applyBorder="1" applyAlignment="1">
      <alignment horizontal="center" vertical="center"/>
    </xf>
    <xf numFmtId="165" fontId="6" fillId="9" borderId="4" xfId="0" applyNumberFormat="1" applyFont="1" applyFill="1" applyBorder="1" applyAlignment="1">
      <alignment horizontal="right"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13" borderId="4" xfId="0" applyFont="1" applyFill="1" applyBorder="1" applyAlignment="1">
      <alignment horizontal="left" vertical="center" wrapText="1"/>
    </xf>
    <xf numFmtId="0" fontId="3" fillId="13" borderId="4" xfId="0" applyFont="1" applyFill="1" applyBorder="1" applyAlignment="1">
      <alignment vertical="center" wrapText="1"/>
    </xf>
    <xf numFmtId="165" fontId="3" fillId="13" borderId="4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3" fontId="6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166" fontId="6" fillId="0" borderId="0" xfId="0" applyNumberFormat="1" applyFont="1" applyAlignment="1">
      <alignment horizontal="center"/>
    </xf>
    <xf numFmtId="0" fontId="7" fillId="0" borderId="0" xfId="0" applyFont="1"/>
    <xf numFmtId="165" fontId="8" fillId="0" borderId="4" xfId="0" applyNumberFormat="1" applyFont="1" applyBorder="1" applyAlignment="1">
      <alignment horizontal="right" vertical="center"/>
    </xf>
    <xf numFmtId="0" fontId="15" fillId="12" borderId="4" xfId="0" applyFont="1" applyFill="1" applyBorder="1" applyAlignment="1">
      <alignment horizontal="left" vertical="center" wrapText="1"/>
    </xf>
    <xf numFmtId="0" fontId="15" fillId="12" borderId="4" xfId="0" applyFont="1" applyFill="1" applyBorder="1" applyAlignment="1">
      <alignment vertical="center" wrapText="1"/>
    </xf>
    <xf numFmtId="165" fontId="15" fillId="12" borderId="4" xfId="0" applyNumberFormat="1" applyFont="1" applyFill="1" applyBorder="1" applyAlignment="1">
      <alignment horizontal="center" vertical="center" wrapText="1"/>
    </xf>
    <xf numFmtId="165" fontId="14" fillId="12" borderId="4" xfId="0" applyNumberFormat="1" applyFont="1" applyFill="1" applyBorder="1" applyAlignment="1">
      <alignment vertical="center" wrapText="1"/>
    </xf>
    <xf numFmtId="165" fontId="14" fillId="12" borderId="4" xfId="0" applyNumberFormat="1" applyFont="1" applyFill="1" applyBorder="1" applyAlignment="1">
      <alignment horizontal="center" vertical="center"/>
    </xf>
    <xf numFmtId="165" fontId="14" fillId="3" borderId="4" xfId="0" applyNumberFormat="1" applyFont="1" applyFill="1" applyBorder="1" applyAlignment="1">
      <alignment horizontal="center" vertical="center"/>
    </xf>
    <xf numFmtId="165" fontId="1" fillId="12" borderId="4" xfId="0" applyNumberFormat="1" applyFont="1" applyFill="1" applyBorder="1" applyAlignment="1">
      <alignment horizontal="center" vertical="center" wrapText="1"/>
    </xf>
    <xf numFmtId="165" fontId="15" fillId="10" borderId="4" xfId="0" applyNumberFormat="1" applyFont="1" applyFill="1" applyBorder="1" applyAlignment="1">
      <alignment horizontal="center" vertical="center" wrapText="1"/>
    </xf>
    <xf numFmtId="165" fontId="14" fillId="10" borderId="4" xfId="0" applyNumberFormat="1" applyFont="1" applyFill="1" applyBorder="1" applyAlignment="1">
      <alignment horizontal="center" vertical="center" wrapText="1"/>
    </xf>
    <xf numFmtId="165" fontId="16" fillId="10" borderId="0" xfId="0" applyNumberFormat="1" applyFont="1" applyFill="1" applyBorder="1" applyAlignment="1">
      <alignment horizontal="center"/>
    </xf>
    <xf numFmtId="164" fontId="16" fillId="10" borderId="0" xfId="0" applyNumberFormat="1" applyFont="1" applyFill="1" applyBorder="1" applyAlignment="1">
      <alignment horizontal="center"/>
    </xf>
    <xf numFmtId="0" fontId="15" fillId="5" borderId="4" xfId="0" applyFont="1" applyFill="1" applyBorder="1" applyAlignment="1">
      <alignment horizontal="left" vertical="center" wrapText="1"/>
    </xf>
    <xf numFmtId="0" fontId="15" fillId="13" borderId="4" xfId="0" applyFont="1" applyFill="1" applyBorder="1" applyAlignment="1">
      <alignment vertical="center" wrapText="1"/>
    </xf>
    <xf numFmtId="165" fontId="15" fillId="13" borderId="4" xfId="0" applyNumberFormat="1" applyFont="1" applyFill="1" applyBorder="1" applyAlignment="1">
      <alignment horizontal="center" vertical="center" wrapText="1"/>
    </xf>
    <xf numFmtId="165" fontId="3" fillId="9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 wrapText="1"/>
    </xf>
    <xf numFmtId="164" fontId="6" fillId="3" borderId="4" xfId="0" applyNumberFormat="1" applyFont="1" applyFill="1" applyBorder="1" applyAlignment="1">
      <alignment horizontal="center" vertical="center"/>
    </xf>
    <xf numFmtId="0" fontId="8" fillId="12" borderId="4" xfId="0" applyFont="1" applyFill="1" applyBorder="1" applyAlignment="1">
      <alignment horizontal="left" vertical="center" wrapText="1"/>
    </xf>
    <xf numFmtId="0" fontId="19" fillId="12" borderId="4" xfId="0" applyFont="1" applyFill="1" applyBorder="1" applyAlignment="1">
      <alignment vertical="center" wrapText="1"/>
    </xf>
    <xf numFmtId="165" fontId="19" fillId="0" borderId="4" xfId="0" applyNumberFormat="1" applyFont="1" applyBorder="1" applyAlignment="1">
      <alignment horizontal="center" vertical="center"/>
    </xf>
    <xf numFmtId="165" fontId="20" fillId="0" borderId="4" xfId="0" applyNumberFormat="1" applyFont="1" applyBorder="1" applyAlignment="1">
      <alignment horizontal="right" vertical="center"/>
    </xf>
    <xf numFmtId="165" fontId="20" fillId="0" borderId="4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18" fillId="0" borderId="4" xfId="0" applyNumberFormat="1" applyFont="1" applyBorder="1" applyAlignment="1">
      <alignment horizontal="center" vertical="center"/>
    </xf>
    <xf numFmtId="0" fontId="3" fillId="8" borderId="4" xfId="0" applyFont="1" applyFill="1" applyBorder="1" applyAlignment="1">
      <alignment horizontal="left" vertical="center" wrapText="1"/>
    </xf>
    <xf numFmtId="165" fontId="3" fillId="10" borderId="4" xfId="0" applyNumberFormat="1" applyFont="1" applyFill="1" applyBorder="1" applyAlignment="1">
      <alignment horizontal="center" vertical="center" wrapText="1"/>
    </xf>
    <xf numFmtId="165" fontId="3" fillId="10" borderId="4" xfId="0" applyNumberFormat="1" applyFont="1" applyFill="1" applyBorder="1" applyAlignment="1">
      <alignment horizontal="center" vertical="center"/>
    </xf>
    <xf numFmtId="165" fontId="3" fillId="10" borderId="0" xfId="0" applyNumberFormat="1" applyFont="1" applyFill="1" applyBorder="1" applyAlignment="1">
      <alignment horizontal="center"/>
    </xf>
    <xf numFmtId="10" fontId="3" fillId="10" borderId="0" xfId="0" applyNumberFormat="1" applyFont="1" applyFill="1" applyBorder="1" applyAlignment="1">
      <alignment horizontal="center"/>
    </xf>
    <xf numFmtId="0" fontId="15" fillId="13" borderId="4" xfId="0" applyFont="1" applyFill="1" applyBorder="1" applyAlignment="1">
      <alignment horizontal="left" vertical="center" wrapText="1"/>
    </xf>
    <xf numFmtId="165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7" fillId="2" borderId="4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vertical="center" wrapText="1"/>
    </xf>
    <xf numFmtId="165" fontId="17" fillId="2" borderId="4" xfId="0" applyNumberFormat="1" applyFont="1" applyFill="1" applyBorder="1" applyAlignment="1">
      <alignment horizontal="center" vertical="center" wrapText="1"/>
    </xf>
    <xf numFmtId="165" fontId="17" fillId="3" borderId="4" xfId="0" applyNumberFormat="1" applyFont="1" applyFill="1" applyBorder="1" applyAlignment="1">
      <alignment horizontal="center" vertical="center"/>
    </xf>
    <xf numFmtId="165" fontId="17" fillId="0" borderId="0" xfId="0" applyNumberFormat="1" applyFont="1" applyAlignment="1">
      <alignment horizontal="center"/>
    </xf>
    <xf numFmtId="10" fontId="17" fillId="0" borderId="0" xfId="0" applyNumberFormat="1" applyFont="1" applyAlignment="1">
      <alignment horizontal="center"/>
    </xf>
    <xf numFmtId="165" fontId="23" fillId="8" borderId="4" xfId="0" applyNumberFormat="1" applyFont="1" applyFill="1" applyBorder="1" applyAlignment="1">
      <alignment horizontal="center" vertical="center" wrapText="1"/>
    </xf>
    <xf numFmtId="165" fontId="17" fillId="5" borderId="4" xfId="0" applyNumberFormat="1" applyFont="1" applyFill="1" applyBorder="1" applyAlignment="1">
      <alignment horizontal="center" vertical="center"/>
    </xf>
    <xf numFmtId="165" fontId="24" fillId="0" borderId="4" xfId="0" applyNumberFormat="1" applyFont="1" applyBorder="1" applyAlignment="1">
      <alignment horizontal="center" vertical="center"/>
    </xf>
    <xf numFmtId="0" fontId="17" fillId="3" borderId="4" xfId="0" applyFont="1" applyFill="1" applyBorder="1" applyAlignment="1">
      <alignment vertical="center" wrapText="1"/>
    </xf>
    <xf numFmtId="165" fontId="17" fillId="3" borderId="4" xfId="0" applyNumberFormat="1" applyFont="1" applyFill="1" applyBorder="1" applyAlignment="1">
      <alignment horizontal="center" vertical="center" wrapText="1"/>
    </xf>
    <xf numFmtId="165" fontId="25" fillId="5" borderId="4" xfId="0" applyNumberFormat="1" applyFont="1" applyFill="1" applyBorder="1" applyAlignment="1">
      <alignment horizontal="center" vertical="center"/>
    </xf>
    <xf numFmtId="165" fontId="26" fillId="0" borderId="4" xfId="0" applyNumberFormat="1" applyFont="1" applyBorder="1" applyAlignment="1">
      <alignment horizontal="center" vertical="center"/>
    </xf>
    <xf numFmtId="165" fontId="6" fillId="5" borderId="4" xfId="0" applyNumberFormat="1" applyFont="1" applyFill="1" applyBorder="1" applyAlignment="1">
      <alignment horizontal="center" vertical="center"/>
    </xf>
    <xf numFmtId="0" fontId="17" fillId="13" borderId="4" xfId="0" applyFont="1" applyFill="1" applyBorder="1" applyAlignment="1">
      <alignment horizontal="left" vertical="center" wrapText="1"/>
    </xf>
    <xf numFmtId="0" fontId="17" fillId="13" borderId="4" xfId="0" applyFont="1" applyFill="1" applyBorder="1" applyAlignment="1">
      <alignment vertical="center" wrapText="1"/>
    </xf>
    <xf numFmtId="165" fontId="17" fillId="13" borderId="4" xfId="0" applyNumberFormat="1" applyFont="1" applyFill="1" applyBorder="1" applyAlignment="1">
      <alignment horizontal="center" vertical="center" wrapText="1"/>
    </xf>
    <xf numFmtId="165" fontId="28" fillId="0" borderId="4" xfId="0" applyNumberFormat="1" applyFont="1" applyBorder="1" applyAlignment="1">
      <alignment horizontal="center" vertical="center"/>
    </xf>
    <xf numFmtId="0" fontId="15" fillId="5" borderId="4" xfId="0" applyFont="1" applyFill="1" applyBorder="1" applyAlignment="1">
      <alignment vertical="center" wrapText="1"/>
    </xf>
    <xf numFmtId="165" fontId="15" fillId="5" borderId="4" xfId="0" applyNumberFormat="1" applyFont="1" applyFill="1" applyBorder="1" applyAlignment="1">
      <alignment horizontal="center" vertical="center" wrapText="1"/>
    </xf>
    <xf numFmtId="165" fontId="25" fillId="3" borderId="4" xfId="0" applyNumberFormat="1" applyFont="1" applyFill="1" applyBorder="1" applyAlignment="1">
      <alignment horizontal="center" vertical="center"/>
    </xf>
    <xf numFmtId="165" fontId="29" fillId="9" borderId="4" xfId="0" applyNumberFormat="1" applyFont="1" applyFill="1" applyBorder="1" applyAlignment="1">
      <alignment horizontal="center" vertical="center"/>
    </xf>
    <xf numFmtId="165" fontId="30" fillId="0" borderId="4" xfId="0" applyNumberFormat="1" applyFont="1" applyBorder="1" applyAlignment="1">
      <alignment horizontal="center" vertical="center"/>
    </xf>
    <xf numFmtId="0" fontId="18" fillId="8" borderId="4" xfId="0" applyFont="1" applyFill="1" applyBorder="1" applyAlignment="1">
      <alignment vertical="center" wrapText="1"/>
    </xf>
    <xf numFmtId="165" fontId="23" fillId="0" borderId="4" xfId="0" applyNumberFormat="1" applyFont="1" applyBorder="1" applyAlignment="1">
      <alignment horizontal="center" vertical="center"/>
    </xf>
    <xf numFmtId="0" fontId="17" fillId="5" borderId="4" xfId="0" applyFont="1" applyFill="1" applyBorder="1" applyAlignment="1">
      <alignment horizontal="left" vertical="center" wrapText="1"/>
    </xf>
    <xf numFmtId="0" fontId="17" fillId="5" borderId="4" xfId="0" applyFont="1" applyFill="1" applyBorder="1" applyAlignment="1">
      <alignment vertical="center" wrapText="1"/>
    </xf>
    <xf numFmtId="165" fontId="17" fillId="5" borderId="4" xfId="0" applyNumberFormat="1" applyFont="1" applyFill="1" applyBorder="1" applyAlignment="1">
      <alignment horizontal="center" vertical="center" wrapText="1"/>
    </xf>
    <xf numFmtId="165" fontId="31" fillId="0" borderId="4" xfId="0" applyNumberFormat="1" applyFont="1" applyBorder="1" applyAlignment="1">
      <alignment horizontal="center" vertical="center"/>
    </xf>
    <xf numFmtId="165" fontId="8" fillId="9" borderId="4" xfId="0" applyNumberFormat="1" applyFont="1" applyFill="1" applyBorder="1" applyAlignment="1">
      <alignment horizontal="center" vertical="center"/>
    </xf>
    <xf numFmtId="165" fontId="19" fillId="9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center" vertical="center"/>
    </xf>
    <xf numFmtId="164" fontId="3" fillId="9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9" borderId="0" xfId="0" applyFont="1" applyFill="1" applyBorder="1"/>
    <xf numFmtId="0" fontId="9" fillId="9" borderId="0" xfId="0" applyFont="1" applyFill="1" applyBorder="1" applyAlignment="1">
      <alignment horizontal="left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/>
    <xf numFmtId="0" fontId="3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14" borderId="0" xfId="0" applyFont="1" applyFill="1" applyBorder="1"/>
    <xf numFmtId="0" fontId="7" fillId="14" borderId="0" xfId="0" applyFont="1" applyFill="1" applyBorder="1" applyAlignment="1">
      <alignment horizontal="left"/>
    </xf>
    <xf numFmtId="4" fontId="7" fillId="15" borderId="0" xfId="0" applyNumberFormat="1" applyFont="1" applyFill="1" applyBorder="1"/>
    <xf numFmtId="165" fontId="7" fillId="18" borderId="4" xfId="0" applyNumberFormat="1" applyFont="1" applyFill="1" applyBorder="1"/>
    <xf numFmtId="165" fontId="6" fillId="18" borderId="4" xfId="0" applyNumberFormat="1" applyFont="1" applyFill="1" applyBorder="1" applyAlignment="1">
      <alignment horizontal="center" vertical="center"/>
    </xf>
    <xf numFmtId="165" fontId="6" fillId="19" borderId="4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164" fontId="3" fillId="4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164" fontId="3" fillId="16" borderId="1" xfId="0" applyNumberFormat="1" applyFont="1" applyFill="1" applyBorder="1" applyAlignment="1">
      <alignment horizontal="center" vertical="center"/>
    </xf>
    <xf numFmtId="0" fontId="2" fillId="17" borderId="2" xfId="0" applyFont="1" applyFill="1" applyBorder="1"/>
    <xf numFmtId="0" fontId="2" fillId="17" borderId="3" xfId="0" applyFont="1" applyFill="1" applyBorder="1"/>
    <xf numFmtId="0" fontId="3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393"/>
  <sheetViews>
    <sheetView showGridLines="0" tabSelected="1" workbookViewId="0">
      <pane xSplit="2" ySplit="3" topLeftCell="C4" activePane="bottomRight" state="frozen"/>
      <selection pane="topRight" activeCell="E1" sqref="E1"/>
      <selection pane="bottomLeft" activeCell="A4" sqref="A4"/>
      <selection pane="bottomRight" activeCell="B37" sqref="B37"/>
    </sheetView>
  </sheetViews>
  <sheetFormatPr defaultColWidth="14.42578125" defaultRowHeight="15" customHeight="1" x14ac:dyDescent="0.25"/>
  <cols>
    <col min="1" max="1" width="14.85546875" style="2" customWidth="1"/>
    <col min="2" max="2" width="66.140625" style="2" customWidth="1"/>
    <col min="3" max="3" width="19.7109375" style="2" customWidth="1"/>
    <col min="4" max="4" width="17.5703125" style="2" customWidth="1"/>
    <col min="5" max="5" width="15" style="2" customWidth="1"/>
    <col min="6" max="6" width="18.28515625" style="2" customWidth="1"/>
    <col min="7" max="7" width="17.42578125" style="2" customWidth="1"/>
    <col min="8" max="8" width="18.42578125" style="2" customWidth="1"/>
    <col min="9" max="9" width="16.7109375" style="2" customWidth="1"/>
    <col min="10" max="10" width="15.5703125" style="2" customWidth="1"/>
    <col min="11" max="11" width="19.140625" style="2" customWidth="1"/>
    <col min="12" max="12" width="15.5703125" style="2" customWidth="1"/>
    <col min="13" max="13" width="16" style="2" hidden="1" customWidth="1"/>
    <col min="14" max="17" width="15.7109375" style="2" hidden="1" customWidth="1"/>
    <col min="18" max="18" width="16.85546875" style="2" hidden="1" customWidth="1"/>
    <col min="19" max="20" width="15.7109375" style="2" hidden="1" customWidth="1"/>
    <col min="21" max="21" width="16.42578125" style="2" hidden="1" customWidth="1"/>
    <col min="22" max="23" width="15.7109375" style="2" hidden="1" customWidth="1"/>
    <col min="24" max="24" width="17.7109375" style="2" hidden="1" customWidth="1"/>
    <col min="25" max="26" width="15.7109375" style="2" hidden="1" customWidth="1"/>
    <col min="27" max="27" width="14.7109375" style="2" hidden="1" customWidth="1"/>
    <col min="28" max="51" width="15.7109375" style="2" hidden="1" customWidth="1"/>
    <col min="52" max="52" width="0" style="2" hidden="1" customWidth="1"/>
    <col min="53" max="16384" width="14.42578125" style="2"/>
  </cols>
  <sheetData>
    <row r="1" spans="1:56" ht="15.75" customHeight="1" x14ac:dyDescent="0.25">
      <c r="A1" s="151" t="s">
        <v>189</v>
      </c>
      <c r="B1" s="145"/>
      <c r="C1" s="146" t="s">
        <v>0</v>
      </c>
      <c r="D1" s="144"/>
      <c r="E1" s="144"/>
      <c r="F1" s="145"/>
      <c r="G1" s="147" t="s">
        <v>1</v>
      </c>
      <c r="H1" s="144"/>
      <c r="I1" s="145"/>
      <c r="J1" s="148" t="s">
        <v>2</v>
      </c>
      <c r="K1" s="149"/>
      <c r="L1" s="150"/>
      <c r="M1" s="143" t="s">
        <v>3</v>
      </c>
      <c r="N1" s="144"/>
      <c r="O1" s="145"/>
      <c r="P1" s="143" t="s">
        <v>4</v>
      </c>
      <c r="Q1" s="144"/>
      <c r="R1" s="145"/>
      <c r="S1" s="143" t="s">
        <v>5</v>
      </c>
      <c r="T1" s="144"/>
      <c r="U1" s="145"/>
      <c r="V1" s="143" t="s">
        <v>6</v>
      </c>
      <c r="W1" s="144"/>
      <c r="X1" s="145"/>
      <c r="Y1" s="143" t="s">
        <v>7</v>
      </c>
      <c r="Z1" s="144"/>
      <c r="AA1" s="145"/>
      <c r="AB1" s="143" t="s">
        <v>8</v>
      </c>
      <c r="AC1" s="144"/>
      <c r="AD1" s="145"/>
      <c r="AE1" s="143" t="s">
        <v>9</v>
      </c>
      <c r="AF1" s="144"/>
      <c r="AG1" s="145"/>
      <c r="AH1" s="143" t="s">
        <v>10</v>
      </c>
      <c r="AI1" s="144"/>
      <c r="AJ1" s="145"/>
      <c r="AK1" s="143" t="s">
        <v>11</v>
      </c>
      <c r="AL1" s="144"/>
      <c r="AM1" s="145"/>
      <c r="AN1" s="143" t="s">
        <v>12</v>
      </c>
      <c r="AO1" s="144"/>
      <c r="AP1" s="145"/>
      <c r="AQ1" s="143" t="s">
        <v>13</v>
      </c>
      <c r="AR1" s="144"/>
      <c r="AS1" s="145"/>
      <c r="AT1" s="143" t="s">
        <v>14</v>
      </c>
      <c r="AU1" s="144"/>
      <c r="AV1" s="145"/>
      <c r="AW1" s="143" t="s">
        <v>15</v>
      </c>
      <c r="AX1" s="144"/>
      <c r="AY1" s="145"/>
      <c r="AZ1" s="1"/>
      <c r="BA1" s="1"/>
      <c r="BB1" s="1"/>
      <c r="BC1" s="1"/>
      <c r="BD1" s="1"/>
    </row>
    <row r="2" spans="1:56" ht="45.75" customHeight="1" x14ac:dyDescent="0.25">
      <c r="A2" s="3" t="s">
        <v>16</v>
      </c>
      <c r="B2" s="4" t="s">
        <v>17</v>
      </c>
      <c r="C2" s="6" t="s">
        <v>19</v>
      </c>
      <c r="D2" s="6" t="s">
        <v>20</v>
      </c>
      <c r="E2" s="6" t="s">
        <v>21</v>
      </c>
      <c r="F2" s="6" t="s">
        <v>18</v>
      </c>
      <c r="G2" s="7" t="s">
        <v>19</v>
      </c>
      <c r="H2" s="7" t="s">
        <v>20</v>
      </c>
      <c r="I2" s="7" t="s">
        <v>18</v>
      </c>
      <c r="J2" s="5" t="s">
        <v>19</v>
      </c>
      <c r="K2" s="5" t="s">
        <v>20</v>
      </c>
      <c r="L2" s="5" t="s">
        <v>18</v>
      </c>
      <c r="M2" s="8" t="s">
        <v>19</v>
      </c>
      <c r="N2" s="8" t="s">
        <v>20</v>
      </c>
      <c r="O2" s="8" t="s">
        <v>18</v>
      </c>
      <c r="P2" s="8" t="s">
        <v>19</v>
      </c>
      <c r="Q2" s="8" t="s">
        <v>20</v>
      </c>
      <c r="R2" s="8" t="s">
        <v>18</v>
      </c>
      <c r="S2" s="8" t="s">
        <v>19</v>
      </c>
      <c r="T2" s="8" t="s">
        <v>20</v>
      </c>
      <c r="U2" s="8" t="s">
        <v>18</v>
      </c>
      <c r="V2" s="8" t="s">
        <v>19</v>
      </c>
      <c r="W2" s="8" t="s">
        <v>20</v>
      </c>
      <c r="X2" s="8" t="s">
        <v>18</v>
      </c>
      <c r="Y2" s="8" t="s">
        <v>19</v>
      </c>
      <c r="Z2" s="8" t="s">
        <v>20</v>
      </c>
      <c r="AA2" s="8" t="s">
        <v>18</v>
      </c>
      <c r="AB2" s="8" t="s">
        <v>19</v>
      </c>
      <c r="AC2" s="8" t="s">
        <v>20</v>
      </c>
      <c r="AD2" s="8" t="s">
        <v>18</v>
      </c>
      <c r="AE2" s="8" t="s">
        <v>19</v>
      </c>
      <c r="AF2" s="8" t="s">
        <v>20</v>
      </c>
      <c r="AG2" s="8" t="s">
        <v>18</v>
      </c>
      <c r="AH2" s="8" t="s">
        <v>19</v>
      </c>
      <c r="AI2" s="8" t="s">
        <v>20</v>
      </c>
      <c r="AJ2" s="8" t="s">
        <v>18</v>
      </c>
      <c r="AK2" s="8" t="s">
        <v>19</v>
      </c>
      <c r="AL2" s="8" t="s">
        <v>20</v>
      </c>
      <c r="AM2" s="8" t="s">
        <v>18</v>
      </c>
      <c r="AN2" s="8" t="s">
        <v>19</v>
      </c>
      <c r="AO2" s="8" t="s">
        <v>20</v>
      </c>
      <c r="AP2" s="8" t="s">
        <v>18</v>
      </c>
      <c r="AQ2" s="8" t="s">
        <v>19</v>
      </c>
      <c r="AR2" s="8" t="s">
        <v>20</v>
      </c>
      <c r="AS2" s="8" t="s">
        <v>18</v>
      </c>
      <c r="AT2" s="8" t="s">
        <v>19</v>
      </c>
      <c r="AU2" s="8" t="s">
        <v>20</v>
      </c>
      <c r="AV2" s="8" t="s">
        <v>18</v>
      </c>
      <c r="AW2" s="8" t="s">
        <v>19</v>
      </c>
      <c r="AX2" s="8" t="s">
        <v>20</v>
      </c>
      <c r="AY2" s="8" t="s">
        <v>18</v>
      </c>
      <c r="AZ2" s="1"/>
      <c r="BA2" s="1"/>
      <c r="BB2" s="1"/>
      <c r="BC2" s="1"/>
      <c r="BD2" s="1"/>
    </row>
    <row r="3" spans="1:56" ht="21" x14ac:dyDescent="0.25">
      <c r="A3" s="10" t="s">
        <v>22</v>
      </c>
      <c r="B3" s="9" t="s">
        <v>23</v>
      </c>
      <c r="C3" s="11">
        <f>C4+C12+C54+C83+C127</f>
        <v>0</v>
      </c>
      <c r="D3" s="11">
        <f>D4+D12+D54+D83+D127</f>
        <v>2466010.4700000002</v>
      </c>
      <c r="E3" s="11">
        <f>E4+E12+E54+E83+E127</f>
        <v>16240</v>
      </c>
      <c r="F3" s="11">
        <f>F4+F12+F54+F83+F127</f>
        <v>0</v>
      </c>
      <c r="G3" s="12">
        <f>G4+G12+G54+G83+G127</f>
        <v>0</v>
      </c>
      <c r="H3" s="12">
        <f>H4+H12+H54+H83+H127</f>
        <v>219966.24</v>
      </c>
      <c r="I3" s="12">
        <f>I4+I12+I54+I83+I127</f>
        <v>0</v>
      </c>
      <c r="J3" s="13">
        <f t="shared" ref="J3:L18" si="0">IF(AW3=0,SUM(M3+P3+S3+V3+Y3+AB3+AE3+AH3+AK3+AN3+AQ3+AT3),AW3)</f>
        <v>0</v>
      </c>
      <c r="K3" s="13">
        <f t="shared" si="0"/>
        <v>219966.24</v>
      </c>
      <c r="L3" s="5">
        <f t="shared" si="0"/>
        <v>0</v>
      </c>
      <c r="M3" s="14">
        <f>M4+M12+M54+M83+M127</f>
        <v>0</v>
      </c>
      <c r="N3" s="14">
        <f>N4+N12+N54+N83+N127</f>
        <v>219966.24</v>
      </c>
      <c r="O3" s="14">
        <f>O4+O12+O54+O83+O127</f>
        <v>0</v>
      </c>
      <c r="P3" s="14">
        <f>P4+P12+P54+P83+P127</f>
        <v>0</v>
      </c>
      <c r="Q3" s="14">
        <f>Q4+Q12+Q54+Q83+Q127</f>
        <v>0</v>
      </c>
      <c r="R3" s="14">
        <f>R4+R12+R54+R83+R127</f>
        <v>0</v>
      </c>
      <c r="S3" s="14">
        <f>S4+S12+S54+S83+S127</f>
        <v>0</v>
      </c>
      <c r="T3" s="14">
        <f>T4+T12+T54+T83+T127</f>
        <v>0</v>
      </c>
      <c r="U3" s="14">
        <f>U4+U12+U54+U83+U127</f>
        <v>0</v>
      </c>
      <c r="V3" s="14">
        <f>V4+V12+V54+V83+V127</f>
        <v>0</v>
      </c>
      <c r="W3" s="14">
        <f>W4+W12+W54+W83+W127</f>
        <v>0</v>
      </c>
      <c r="X3" s="14">
        <f>X4+X12+X54+X83+X127</f>
        <v>0</v>
      </c>
      <c r="Y3" s="14">
        <f>Y4+Y12+Y54+Y83+Y127</f>
        <v>0</v>
      </c>
      <c r="Z3" s="14">
        <f>Z4+Z12+Z54+Z83+Z127</f>
        <v>0</v>
      </c>
      <c r="AA3" s="14">
        <f>AA4+AA12+AA54+AA83+AA127</f>
        <v>0</v>
      </c>
      <c r="AB3" s="14">
        <f>AB4+AB12+AB54+AB83+AB127</f>
        <v>0</v>
      </c>
      <c r="AC3" s="14">
        <f>AC4+AC12+AC54+AC83+AC127</f>
        <v>0</v>
      </c>
      <c r="AD3" s="14">
        <f>AD4+AD12+AD54+AD83+AD127</f>
        <v>0</v>
      </c>
      <c r="AE3" s="14">
        <f>AE4+AE12+AE54+AE83+AE127</f>
        <v>0</v>
      </c>
      <c r="AF3" s="14">
        <f>AF4+AF12+AF54+AF83+AF127</f>
        <v>0</v>
      </c>
      <c r="AG3" s="14">
        <f>AG4+AG12+AG54+AG83+AG127</f>
        <v>0</v>
      </c>
      <c r="AH3" s="14">
        <f>AH4+AH12+AH54+AH83+AH127</f>
        <v>0</v>
      </c>
      <c r="AI3" s="14">
        <f>AI4+AI12+AI54+AI83+AI127</f>
        <v>0</v>
      </c>
      <c r="AJ3" s="14">
        <f>AJ4+AJ12+AJ54+AJ83+AJ127</f>
        <v>0</v>
      </c>
      <c r="AK3" s="14">
        <f>AK4+AK12+AK54+AK83+AK127</f>
        <v>0</v>
      </c>
      <c r="AL3" s="14">
        <f>AL4+AL12+AL54+AL83+AL127</f>
        <v>0</v>
      </c>
      <c r="AM3" s="14">
        <f>AM4+AM12+AM54+AM83+AM127</f>
        <v>0</v>
      </c>
      <c r="AN3" s="14">
        <f>AN4+AN12+AN54+AN83+AN127</f>
        <v>0</v>
      </c>
      <c r="AO3" s="14">
        <f>AO4+AO12+AO54+AO83+AO127</f>
        <v>0</v>
      </c>
      <c r="AP3" s="14">
        <f>AP4+AP12+AP54+AP83+AP127</f>
        <v>0</v>
      </c>
      <c r="AQ3" s="14">
        <f>AQ4+AQ12+AQ54+AQ83+AQ127</f>
        <v>0</v>
      </c>
      <c r="AR3" s="14">
        <f>AR4+AR12+AR54+AR83+AR127</f>
        <v>0</v>
      </c>
      <c r="AS3" s="14">
        <f>AS4+AS12+AS54+AS83+AS127</f>
        <v>0</v>
      </c>
      <c r="AT3" s="14">
        <f>AT4+AT12+AT54+AT83+AT127</f>
        <v>0</v>
      </c>
      <c r="AU3" s="14">
        <f>AU4+AU12+AU54+AU83+AU127</f>
        <v>0</v>
      </c>
      <c r="AV3" s="14">
        <f>AV4+AV12+AV54+AV83+AV127</f>
        <v>0</v>
      </c>
      <c r="AW3" s="14">
        <f>AW4+AW12+AW54+AW83+AW127</f>
        <v>0</v>
      </c>
      <c r="AX3" s="14">
        <f>AX4+AX12+AX54+AX83+AX127</f>
        <v>0</v>
      </c>
      <c r="AY3" s="14">
        <f>AY4+AY12+AY54+AY83+AY127</f>
        <v>0</v>
      </c>
      <c r="AZ3" s="15"/>
      <c r="BA3" s="16"/>
      <c r="BB3" s="16"/>
      <c r="BC3" s="16"/>
      <c r="BD3" s="16"/>
    </row>
    <row r="4" spans="1:56" ht="21" x14ac:dyDescent="0.25">
      <c r="A4" s="17" t="s">
        <v>24</v>
      </c>
      <c r="B4" s="17"/>
      <c r="C4" s="18">
        <f>SUM(C5:C11)</f>
        <v>0</v>
      </c>
      <c r="D4" s="18">
        <f>SUM(D6:D11)</f>
        <v>17783.25</v>
      </c>
      <c r="E4" s="18"/>
      <c r="F4" s="18">
        <f t="shared" ref="F4:I4" si="1">SUM(F14)</f>
        <v>0</v>
      </c>
      <c r="G4" s="18">
        <f t="shared" si="1"/>
        <v>0</v>
      </c>
      <c r="H4" s="18">
        <f t="shared" si="1"/>
        <v>0</v>
      </c>
      <c r="I4" s="18">
        <f t="shared" si="1"/>
        <v>0</v>
      </c>
      <c r="J4" s="18">
        <f t="shared" si="0"/>
        <v>0</v>
      </c>
      <c r="K4" s="18">
        <f t="shared" si="0"/>
        <v>0</v>
      </c>
      <c r="L4" s="18">
        <f t="shared" si="0"/>
        <v>0</v>
      </c>
      <c r="M4" s="18">
        <f t="shared" ref="M4:AY4" si="2">SUM(M14)</f>
        <v>0</v>
      </c>
      <c r="N4" s="18">
        <f t="shared" si="2"/>
        <v>0</v>
      </c>
      <c r="O4" s="18">
        <f t="shared" si="2"/>
        <v>0</v>
      </c>
      <c r="P4" s="18">
        <f t="shared" si="2"/>
        <v>0</v>
      </c>
      <c r="Q4" s="18">
        <f t="shared" si="2"/>
        <v>0</v>
      </c>
      <c r="R4" s="18">
        <f t="shared" si="2"/>
        <v>0</v>
      </c>
      <c r="S4" s="18">
        <f t="shared" si="2"/>
        <v>0</v>
      </c>
      <c r="T4" s="18">
        <f t="shared" si="2"/>
        <v>0</v>
      </c>
      <c r="U4" s="18">
        <f t="shared" si="2"/>
        <v>0</v>
      </c>
      <c r="V4" s="18">
        <f t="shared" si="2"/>
        <v>0</v>
      </c>
      <c r="W4" s="18">
        <f t="shared" si="2"/>
        <v>0</v>
      </c>
      <c r="X4" s="18">
        <f t="shared" si="2"/>
        <v>0</v>
      </c>
      <c r="Y4" s="18">
        <f t="shared" si="2"/>
        <v>0</v>
      </c>
      <c r="Z4" s="18">
        <f t="shared" si="2"/>
        <v>0</v>
      </c>
      <c r="AA4" s="18">
        <f t="shared" si="2"/>
        <v>0</v>
      </c>
      <c r="AB4" s="18">
        <f t="shared" si="2"/>
        <v>0</v>
      </c>
      <c r="AC4" s="18">
        <f t="shared" si="2"/>
        <v>0</v>
      </c>
      <c r="AD4" s="18">
        <f t="shared" si="2"/>
        <v>0</v>
      </c>
      <c r="AE4" s="18">
        <f t="shared" si="2"/>
        <v>0</v>
      </c>
      <c r="AF4" s="18">
        <f t="shared" si="2"/>
        <v>0</v>
      </c>
      <c r="AG4" s="18">
        <f t="shared" si="2"/>
        <v>0</v>
      </c>
      <c r="AH4" s="18">
        <f t="shared" si="2"/>
        <v>0</v>
      </c>
      <c r="AI4" s="18">
        <f t="shared" si="2"/>
        <v>0</v>
      </c>
      <c r="AJ4" s="18">
        <f t="shared" si="2"/>
        <v>0</v>
      </c>
      <c r="AK4" s="18">
        <f t="shared" si="2"/>
        <v>0</v>
      </c>
      <c r="AL4" s="18">
        <f t="shared" si="2"/>
        <v>0</v>
      </c>
      <c r="AM4" s="18">
        <f t="shared" si="2"/>
        <v>0</v>
      </c>
      <c r="AN4" s="18">
        <f t="shared" si="2"/>
        <v>0</v>
      </c>
      <c r="AO4" s="18">
        <f t="shared" si="2"/>
        <v>0</v>
      </c>
      <c r="AP4" s="18">
        <f t="shared" si="2"/>
        <v>0</v>
      </c>
      <c r="AQ4" s="18">
        <f t="shared" si="2"/>
        <v>0</v>
      </c>
      <c r="AR4" s="18">
        <f t="shared" si="2"/>
        <v>0</v>
      </c>
      <c r="AS4" s="18">
        <f t="shared" si="2"/>
        <v>0</v>
      </c>
      <c r="AT4" s="18">
        <f t="shared" si="2"/>
        <v>0</v>
      </c>
      <c r="AU4" s="18">
        <f t="shared" si="2"/>
        <v>0</v>
      </c>
      <c r="AV4" s="18">
        <f t="shared" si="2"/>
        <v>0</v>
      </c>
      <c r="AW4" s="18">
        <f t="shared" si="2"/>
        <v>0</v>
      </c>
      <c r="AX4" s="18">
        <f t="shared" si="2"/>
        <v>0</v>
      </c>
      <c r="AY4" s="18">
        <f t="shared" si="2"/>
        <v>0</v>
      </c>
      <c r="AZ4" s="15"/>
      <c r="BA4" s="16"/>
      <c r="BB4" s="16"/>
      <c r="BC4" s="16"/>
      <c r="BD4" s="16"/>
    </row>
    <row r="5" spans="1:56" ht="15.75" hidden="1" customHeight="1" x14ac:dyDescent="0.25">
      <c r="A5" s="19" t="s">
        <v>25</v>
      </c>
      <c r="B5" s="20" t="s">
        <v>26</v>
      </c>
      <c r="C5" s="21"/>
      <c r="D5" s="22"/>
      <c r="E5" s="22"/>
      <c r="F5" s="21"/>
      <c r="G5" s="23">
        <f t="shared" ref="G5:I11" si="3">M5+P5+S5+V5+Y5+AB5+AE5+AH5+AK5+AN5+AQ5+AT5</f>
        <v>0</v>
      </c>
      <c r="H5" s="23">
        <f t="shared" si="3"/>
        <v>0</v>
      </c>
      <c r="I5" s="23">
        <f t="shared" si="3"/>
        <v>0</v>
      </c>
      <c r="J5" s="13">
        <f t="shared" si="0"/>
        <v>0</v>
      </c>
      <c r="K5" s="13">
        <f t="shared" si="0"/>
        <v>0</v>
      </c>
      <c r="L5" s="13">
        <f t="shared" si="0"/>
        <v>0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4"/>
      <c r="BA5" s="25"/>
      <c r="BB5" s="25"/>
      <c r="BC5" s="25"/>
      <c r="BD5" s="25"/>
    </row>
    <row r="6" spans="1:56" ht="15.75" hidden="1" customHeight="1" x14ac:dyDescent="0.25">
      <c r="A6" s="26" t="s">
        <v>27</v>
      </c>
      <c r="B6" s="20" t="s">
        <v>28</v>
      </c>
      <c r="C6" s="21"/>
      <c r="D6" s="22"/>
      <c r="E6" s="22"/>
      <c r="F6" s="21"/>
      <c r="G6" s="23">
        <f t="shared" si="3"/>
        <v>0</v>
      </c>
      <c r="H6" s="23">
        <f t="shared" si="3"/>
        <v>0</v>
      </c>
      <c r="I6" s="23">
        <f t="shared" si="3"/>
        <v>0</v>
      </c>
      <c r="J6" s="13">
        <f t="shared" si="0"/>
        <v>0</v>
      </c>
      <c r="K6" s="13">
        <f t="shared" si="0"/>
        <v>0</v>
      </c>
      <c r="L6" s="13">
        <f t="shared" si="0"/>
        <v>0</v>
      </c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4"/>
      <c r="BA6" s="25"/>
      <c r="BB6" s="25"/>
      <c r="BC6" s="25"/>
      <c r="BD6" s="25"/>
    </row>
    <row r="7" spans="1:56" ht="15.75" hidden="1" customHeight="1" x14ac:dyDescent="0.25">
      <c r="A7" s="26" t="s">
        <v>29</v>
      </c>
      <c r="B7" s="20" t="s">
        <v>30</v>
      </c>
      <c r="C7" s="21"/>
      <c r="D7" s="22"/>
      <c r="E7" s="22"/>
      <c r="F7" s="21"/>
      <c r="G7" s="23">
        <f t="shared" si="3"/>
        <v>0</v>
      </c>
      <c r="H7" s="23">
        <f t="shared" si="3"/>
        <v>0</v>
      </c>
      <c r="I7" s="23">
        <f t="shared" si="3"/>
        <v>0</v>
      </c>
      <c r="J7" s="13">
        <f t="shared" si="0"/>
        <v>0</v>
      </c>
      <c r="K7" s="13">
        <f t="shared" si="0"/>
        <v>0</v>
      </c>
      <c r="L7" s="13">
        <f t="shared" si="0"/>
        <v>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4"/>
      <c r="BA7" s="25"/>
      <c r="BB7" s="25"/>
      <c r="BC7" s="25"/>
      <c r="BD7" s="25"/>
    </row>
    <row r="8" spans="1:56" ht="15.75" customHeight="1" x14ac:dyDescent="0.25">
      <c r="A8" s="26" t="s">
        <v>31</v>
      </c>
      <c r="B8" s="20" t="s">
        <v>190</v>
      </c>
      <c r="C8" s="21"/>
      <c r="D8" s="22">
        <v>15833.25</v>
      </c>
      <c r="E8" s="22"/>
      <c r="F8" s="21"/>
      <c r="G8" s="23">
        <f t="shared" si="3"/>
        <v>0</v>
      </c>
      <c r="H8" s="23">
        <f t="shared" si="3"/>
        <v>0</v>
      </c>
      <c r="I8" s="23">
        <f t="shared" si="3"/>
        <v>0</v>
      </c>
      <c r="J8" s="13">
        <f t="shared" si="0"/>
        <v>0</v>
      </c>
      <c r="K8" s="13">
        <f t="shared" si="0"/>
        <v>0</v>
      </c>
      <c r="L8" s="13">
        <f t="shared" si="0"/>
        <v>0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4"/>
      <c r="BA8" s="25"/>
      <c r="BB8" s="25"/>
      <c r="BC8" s="25"/>
      <c r="BD8" s="25"/>
    </row>
    <row r="9" spans="1:56" ht="15.75" customHeight="1" x14ac:dyDescent="0.25">
      <c r="A9" s="26" t="s">
        <v>32</v>
      </c>
      <c r="B9" s="20" t="s">
        <v>33</v>
      </c>
      <c r="C9" s="21"/>
      <c r="D9" s="22">
        <v>1950</v>
      </c>
      <c r="E9" s="22"/>
      <c r="F9" s="21"/>
      <c r="G9" s="23">
        <f t="shared" si="3"/>
        <v>0</v>
      </c>
      <c r="H9" s="23">
        <f t="shared" si="3"/>
        <v>0</v>
      </c>
      <c r="I9" s="23">
        <f t="shared" si="3"/>
        <v>0</v>
      </c>
      <c r="J9" s="13">
        <f t="shared" si="0"/>
        <v>0</v>
      </c>
      <c r="K9" s="13">
        <f t="shared" si="0"/>
        <v>0</v>
      </c>
      <c r="L9" s="13">
        <f t="shared" si="0"/>
        <v>0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4"/>
      <c r="BA9" s="25"/>
      <c r="BB9" s="25"/>
      <c r="BC9" s="25"/>
      <c r="BD9" s="25"/>
    </row>
    <row r="10" spans="1:56" ht="15.75" hidden="1" customHeight="1" x14ac:dyDescent="0.25">
      <c r="A10" s="26" t="s">
        <v>34</v>
      </c>
      <c r="B10" s="20" t="s">
        <v>35</v>
      </c>
      <c r="C10" s="21"/>
      <c r="D10" s="22"/>
      <c r="E10" s="22"/>
      <c r="F10" s="21"/>
      <c r="G10" s="23">
        <f t="shared" si="3"/>
        <v>0</v>
      </c>
      <c r="H10" s="23">
        <f t="shared" si="3"/>
        <v>0</v>
      </c>
      <c r="I10" s="23">
        <f t="shared" si="3"/>
        <v>0</v>
      </c>
      <c r="J10" s="13">
        <f t="shared" si="0"/>
        <v>0</v>
      </c>
      <c r="K10" s="13">
        <f t="shared" si="0"/>
        <v>0</v>
      </c>
      <c r="L10" s="13">
        <f t="shared" si="0"/>
        <v>0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4"/>
      <c r="BA10" s="25"/>
      <c r="BB10" s="25"/>
      <c r="BC10" s="25"/>
      <c r="BD10" s="25"/>
    </row>
    <row r="11" spans="1:56" ht="15.75" hidden="1" customHeight="1" x14ac:dyDescent="0.25">
      <c r="A11" s="26" t="s">
        <v>36</v>
      </c>
      <c r="B11" s="20" t="s">
        <v>37</v>
      </c>
      <c r="C11" s="21"/>
      <c r="D11" s="22"/>
      <c r="E11" s="22"/>
      <c r="F11" s="21"/>
      <c r="G11" s="23">
        <f t="shared" si="3"/>
        <v>0</v>
      </c>
      <c r="H11" s="23">
        <f t="shared" si="3"/>
        <v>0</v>
      </c>
      <c r="I11" s="23">
        <f t="shared" si="3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4"/>
      <c r="BA11" s="25"/>
      <c r="BB11" s="25"/>
      <c r="BC11" s="25"/>
      <c r="BD11" s="25"/>
    </row>
    <row r="12" spans="1:56" ht="21" x14ac:dyDescent="0.35">
      <c r="A12" s="27" t="s">
        <v>38</v>
      </c>
      <c r="B12" s="28"/>
      <c r="C12" s="18">
        <f>SUM(C13:C53)</f>
        <v>0</v>
      </c>
      <c r="D12" s="18">
        <f>SUM(D15:D53)</f>
        <v>1611770.46</v>
      </c>
      <c r="E12" s="18">
        <f>SUM(E15:E53)</f>
        <v>16240</v>
      </c>
      <c r="F12" s="18">
        <f>SUM(F15:F53)</f>
        <v>0</v>
      </c>
      <c r="G12" s="18">
        <f>SUM(G15:G53)</f>
        <v>0</v>
      </c>
      <c r="H12" s="18">
        <f>SUM(H15:H53)</f>
        <v>162060.35</v>
      </c>
      <c r="I12" s="29">
        <f>SUM(I15:I53)</f>
        <v>0</v>
      </c>
      <c r="J12" s="18">
        <f t="shared" si="0"/>
        <v>0</v>
      </c>
      <c r="K12" s="18">
        <f t="shared" si="0"/>
        <v>162060.35</v>
      </c>
      <c r="L12" s="29">
        <f t="shared" si="0"/>
        <v>0</v>
      </c>
      <c r="M12" s="18">
        <f>SUM(M15:M53)</f>
        <v>0</v>
      </c>
      <c r="N12" s="18">
        <f>SUM(N15:N53)</f>
        <v>162060.35</v>
      </c>
      <c r="O12" s="18">
        <f>SUM(O15:O53)</f>
        <v>0</v>
      </c>
      <c r="P12" s="18">
        <f>SUM(P15:P53)</f>
        <v>0</v>
      </c>
      <c r="Q12" s="18">
        <f>SUM(Q15:Q53)</f>
        <v>0</v>
      </c>
      <c r="R12" s="18">
        <f>SUM(R15:R53)</f>
        <v>0</v>
      </c>
      <c r="S12" s="18">
        <f>SUM(S15:S53)</f>
        <v>0</v>
      </c>
      <c r="T12" s="18">
        <f>SUM(T15:T53)</f>
        <v>0</v>
      </c>
      <c r="U12" s="18">
        <f>SUM(U15:U53)</f>
        <v>0</v>
      </c>
      <c r="V12" s="18">
        <f>SUM(V15:V53)</f>
        <v>0</v>
      </c>
      <c r="W12" s="18">
        <f>SUM(W15:W53)</f>
        <v>0</v>
      </c>
      <c r="X12" s="18">
        <f>SUM(X15:X53)</f>
        <v>0</v>
      </c>
      <c r="Y12" s="18">
        <f>SUM(Y15:Y53)</f>
        <v>0</v>
      </c>
      <c r="Z12" s="18">
        <f>SUM(Z15:Z53)</f>
        <v>0</v>
      </c>
      <c r="AA12" s="18">
        <f>SUM(AA15:AA53)</f>
        <v>0</v>
      </c>
      <c r="AB12" s="18">
        <f>SUM(AB15:AB53)</f>
        <v>0</v>
      </c>
      <c r="AC12" s="18">
        <f>SUM(AC15:AC53)</f>
        <v>0</v>
      </c>
      <c r="AD12" s="18">
        <f>SUM(AD15:AD53)</f>
        <v>0</v>
      </c>
      <c r="AE12" s="18">
        <f>SUM(AE15:AE53)</f>
        <v>0</v>
      </c>
      <c r="AF12" s="18">
        <f>SUM(AF15:AF53)</f>
        <v>0</v>
      </c>
      <c r="AG12" s="18">
        <f>SUM(AG15:AG53)</f>
        <v>0</v>
      </c>
      <c r="AH12" s="18">
        <f>SUM(AH15:AH53)</f>
        <v>0</v>
      </c>
      <c r="AI12" s="18">
        <f>SUM(AI15:AI53)</f>
        <v>0</v>
      </c>
      <c r="AJ12" s="18">
        <f>SUM(AJ15:AJ53)</f>
        <v>0</v>
      </c>
      <c r="AK12" s="18">
        <f>SUM(AK15:AK53)</f>
        <v>0</v>
      </c>
      <c r="AL12" s="18">
        <f>SUM(AL15:AL53)</f>
        <v>0</v>
      </c>
      <c r="AM12" s="18">
        <f>SUM(AM15:AM53)</f>
        <v>0</v>
      </c>
      <c r="AN12" s="18">
        <f>SUM(AN15:AN53)</f>
        <v>0</v>
      </c>
      <c r="AO12" s="18">
        <f>SUM(AO15:AO53)</f>
        <v>0</v>
      </c>
      <c r="AP12" s="18">
        <f>SUM(AP15:AP53)</f>
        <v>0</v>
      </c>
      <c r="AQ12" s="18">
        <f>SUM(AQ15:AQ53)</f>
        <v>0</v>
      </c>
      <c r="AR12" s="18">
        <f>SUM(AR15:AR53)</f>
        <v>0</v>
      </c>
      <c r="AS12" s="18">
        <f>SUM(AS15:AS53)</f>
        <v>0</v>
      </c>
      <c r="AT12" s="18">
        <f>SUM(AT15:AT53)</f>
        <v>0</v>
      </c>
      <c r="AU12" s="18">
        <f>SUM(AU15:AU53)</f>
        <v>0</v>
      </c>
      <c r="AV12" s="18">
        <f>SUM(AV15:AV53)</f>
        <v>0</v>
      </c>
      <c r="AW12" s="18">
        <f>SUM(AW15:AW53)</f>
        <v>0</v>
      </c>
      <c r="AX12" s="18">
        <f>SUM(AX15:AX53)</f>
        <v>0</v>
      </c>
      <c r="AY12" s="18">
        <f>SUM(AY15:AY53)</f>
        <v>0</v>
      </c>
      <c r="AZ12" s="30"/>
      <c r="BA12" s="31"/>
      <c r="BB12" s="31"/>
      <c r="BC12" s="31"/>
      <c r="BD12" s="31"/>
    </row>
    <row r="13" spans="1:56" ht="15.75" hidden="1" x14ac:dyDescent="0.25">
      <c r="A13" s="19" t="s">
        <v>25</v>
      </c>
      <c r="B13" s="20" t="s">
        <v>26</v>
      </c>
      <c r="C13" s="22"/>
      <c r="D13" s="22"/>
      <c r="E13" s="22"/>
      <c r="F13" s="21"/>
      <c r="G13" s="23">
        <f t="shared" ref="G13:I28" si="4">M13+P13+S13+V13+Y13+AB13+AE13+AH13+AK13+AN13+AQ13+AT13</f>
        <v>0</v>
      </c>
      <c r="H13" s="23">
        <f t="shared" si="4"/>
        <v>0</v>
      </c>
      <c r="I13" s="23">
        <f t="shared" si="4"/>
        <v>0</v>
      </c>
      <c r="J13" s="13">
        <f t="shared" si="0"/>
        <v>0</v>
      </c>
      <c r="K13" s="13">
        <f t="shared" si="0"/>
        <v>0</v>
      </c>
      <c r="L13" s="13">
        <f t="shared" si="0"/>
        <v>0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>
        <v>0</v>
      </c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>
        <v>0</v>
      </c>
      <c r="AU13" s="22"/>
      <c r="AV13" s="22"/>
      <c r="AW13" s="22"/>
      <c r="AX13" s="22"/>
      <c r="AY13" s="22"/>
      <c r="AZ13" s="24"/>
      <c r="BA13" s="25"/>
      <c r="BB13" s="25"/>
      <c r="BC13" s="25"/>
      <c r="BD13" s="25"/>
    </row>
    <row r="14" spans="1:56" ht="15.75" hidden="1" customHeight="1" x14ac:dyDescent="0.25">
      <c r="A14" s="19" t="s">
        <v>39</v>
      </c>
      <c r="B14" s="20" t="s">
        <v>40</v>
      </c>
      <c r="C14" s="21"/>
      <c r="D14" s="22"/>
      <c r="E14" s="22"/>
      <c r="F14" s="21"/>
      <c r="G14" s="23">
        <f t="shared" si="4"/>
        <v>0</v>
      </c>
      <c r="H14" s="23">
        <f t="shared" si="4"/>
        <v>0</v>
      </c>
      <c r="I14" s="23">
        <f t="shared" si="4"/>
        <v>0</v>
      </c>
      <c r="J14" s="13">
        <f t="shared" si="0"/>
        <v>0</v>
      </c>
      <c r="K14" s="13">
        <f t="shared" si="0"/>
        <v>0</v>
      </c>
      <c r="L14" s="13">
        <f t="shared" si="0"/>
        <v>0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>
        <v>0</v>
      </c>
      <c r="AU14" s="22"/>
      <c r="AV14" s="22"/>
      <c r="AW14" s="22"/>
      <c r="AX14" s="22"/>
      <c r="AY14" s="22"/>
      <c r="AZ14" s="24"/>
      <c r="BA14" s="25"/>
      <c r="BB14" s="25"/>
      <c r="BC14" s="25"/>
      <c r="BD14" s="25"/>
    </row>
    <row r="15" spans="1:56" ht="15.75" customHeight="1" x14ac:dyDescent="0.25">
      <c r="A15" s="26" t="s">
        <v>41</v>
      </c>
      <c r="B15" s="32" t="s">
        <v>191</v>
      </c>
      <c r="C15" s="22"/>
      <c r="D15" s="33">
        <v>194909.32</v>
      </c>
      <c r="E15" s="33"/>
      <c r="F15" s="34"/>
      <c r="G15" s="23">
        <f t="shared" si="4"/>
        <v>0</v>
      </c>
      <c r="H15" s="23">
        <f t="shared" si="4"/>
        <v>7679.93</v>
      </c>
      <c r="I15" s="23">
        <f t="shared" si="4"/>
        <v>0</v>
      </c>
      <c r="J15" s="13">
        <f t="shared" si="0"/>
        <v>0</v>
      </c>
      <c r="K15" s="13">
        <f t="shared" si="0"/>
        <v>7679.93</v>
      </c>
      <c r="L15" s="13">
        <f t="shared" si="0"/>
        <v>0</v>
      </c>
      <c r="M15" s="22"/>
      <c r="N15" s="22">
        <v>7679.93</v>
      </c>
      <c r="O15" s="22"/>
      <c r="P15" s="35"/>
      <c r="Q15" s="35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4"/>
      <c r="BA15" s="25"/>
      <c r="BB15" s="25"/>
      <c r="BC15" s="25"/>
      <c r="BD15" s="25"/>
    </row>
    <row r="16" spans="1:56" ht="15.75" customHeight="1" x14ac:dyDescent="0.25">
      <c r="A16" s="26" t="s">
        <v>42</v>
      </c>
      <c r="B16" s="36" t="s">
        <v>192</v>
      </c>
      <c r="C16" s="22"/>
      <c r="D16" s="33">
        <f>2600+2712.58</f>
        <v>5312.58</v>
      </c>
      <c r="E16" s="33"/>
      <c r="F16" s="34"/>
      <c r="G16" s="23">
        <f t="shared" si="4"/>
        <v>0</v>
      </c>
      <c r="H16" s="23">
        <f t="shared" si="4"/>
        <v>0</v>
      </c>
      <c r="I16" s="23">
        <f t="shared" si="4"/>
        <v>0</v>
      </c>
      <c r="J16" s="13">
        <f t="shared" si="0"/>
        <v>0</v>
      </c>
      <c r="K16" s="13">
        <f t="shared" si="0"/>
        <v>0</v>
      </c>
      <c r="L16" s="13">
        <f t="shared" si="0"/>
        <v>0</v>
      </c>
      <c r="M16" s="22"/>
      <c r="N16" s="22"/>
      <c r="O16" s="22"/>
      <c r="P16" s="35"/>
      <c r="Q16" s="35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4"/>
      <c r="BA16" s="25"/>
      <c r="BB16" s="25"/>
      <c r="BC16" s="25"/>
      <c r="BD16" s="25"/>
    </row>
    <row r="17" spans="1:56" ht="15.75" customHeight="1" x14ac:dyDescent="0.25">
      <c r="A17" s="26" t="s">
        <v>43</v>
      </c>
      <c r="B17" s="36" t="s">
        <v>193</v>
      </c>
      <c r="C17" s="22">
        <v>0</v>
      </c>
      <c r="D17" s="33">
        <f>12487.09</f>
        <v>12487.09</v>
      </c>
      <c r="E17" s="33"/>
      <c r="F17" s="34"/>
      <c r="G17" s="23">
        <f t="shared" si="4"/>
        <v>0</v>
      </c>
      <c r="H17" s="23">
        <f t="shared" si="4"/>
        <v>12487.09</v>
      </c>
      <c r="I17" s="23">
        <f t="shared" si="4"/>
        <v>0</v>
      </c>
      <c r="J17" s="13">
        <f t="shared" si="0"/>
        <v>0</v>
      </c>
      <c r="K17" s="13">
        <f t="shared" si="0"/>
        <v>12487.09</v>
      </c>
      <c r="L17" s="13">
        <f t="shared" si="0"/>
        <v>0</v>
      </c>
      <c r="M17" s="22"/>
      <c r="N17" s="22">
        <v>12487.09</v>
      </c>
      <c r="O17" s="22"/>
      <c r="P17" s="35"/>
      <c r="Q17" s="35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4"/>
      <c r="BA17" s="25"/>
      <c r="BB17" s="25"/>
      <c r="BC17" s="25"/>
      <c r="BD17" s="25"/>
    </row>
    <row r="18" spans="1:56" ht="15.75" customHeight="1" x14ac:dyDescent="0.25">
      <c r="A18" s="26" t="s">
        <v>43</v>
      </c>
      <c r="B18" s="36" t="s">
        <v>194</v>
      </c>
      <c r="C18" s="22"/>
      <c r="D18" s="33">
        <v>93746.62</v>
      </c>
      <c r="E18" s="33"/>
      <c r="F18" s="34"/>
      <c r="G18" s="23">
        <f t="shared" si="4"/>
        <v>0</v>
      </c>
      <c r="H18" s="23">
        <f t="shared" si="4"/>
        <v>17799.990000000002</v>
      </c>
      <c r="I18" s="23">
        <f t="shared" si="4"/>
        <v>0</v>
      </c>
      <c r="J18" s="13">
        <f t="shared" si="0"/>
        <v>0</v>
      </c>
      <c r="K18" s="13">
        <f t="shared" si="0"/>
        <v>17799.990000000002</v>
      </c>
      <c r="L18" s="13">
        <f t="shared" si="0"/>
        <v>0</v>
      </c>
      <c r="M18" s="22"/>
      <c r="N18" s="22">
        <v>17799.990000000002</v>
      </c>
      <c r="O18" s="22"/>
      <c r="P18" s="35"/>
      <c r="Q18" s="35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4"/>
      <c r="BA18" s="25"/>
      <c r="BB18" s="25"/>
      <c r="BC18" s="25"/>
      <c r="BD18" s="25"/>
    </row>
    <row r="19" spans="1:56" ht="15.75" customHeight="1" x14ac:dyDescent="0.25">
      <c r="A19" s="26" t="s">
        <v>44</v>
      </c>
      <c r="B19" s="36" t="s">
        <v>195</v>
      </c>
      <c r="C19" s="22"/>
      <c r="D19" s="33">
        <v>180180.54</v>
      </c>
      <c r="E19" s="33"/>
      <c r="F19" s="34"/>
      <c r="G19" s="23">
        <f t="shared" si="4"/>
        <v>0</v>
      </c>
      <c r="H19" s="23">
        <f>N19+Q19+W19+AC19+AF19+AI19+AL19+AO19+AR19+AU19</f>
        <v>20020.060000000001</v>
      </c>
      <c r="I19" s="23">
        <f>O19+R19+U19+X19+AA19+AD19+AG19+AJ19+AM19+AP19+AS19+AV19</f>
        <v>0</v>
      </c>
      <c r="J19" s="13">
        <f t="shared" ref="J19:L34" si="5">IF(AW19=0,SUM(M19+P19+S19+V19+Y19+AB19+AE19+AH19+AK19+AN19+AQ19+AT19),AW19)</f>
        <v>0</v>
      </c>
      <c r="K19" s="13">
        <f t="shared" si="5"/>
        <v>20020.060000000001</v>
      </c>
      <c r="L19" s="13">
        <f t="shared" si="5"/>
        <v>0</v>
      </c>
      <c r="M19" s="22"/>
      <c r="N19" s="22">
        <v>20020.060000000001</v>
      </c>
      <c r="O19" s="37"/>
      <c r="P19" s="35"/>
      <c r="Q19" s="35"/>
      <c r="R19" s="22"/>
      <c r="S19" s="22"/>
      <c r="T19" s="22"/>
      <c r="U19" s="22"/>
      <c r="V19" s="22"/>
      <c r="W19" s="22"/>
      <c r="X19" s="22"/>
      <c r="Y19" s="22"/>
      <c r="Z19" s="38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4"/>
      <c r="BA19" s="25"/>
      <c r="BB19" s="25"/>
      <c r="BC19" s="25"/>
      <c r="BD19" s="25"/>
    </row>
    <row r="20" spans="1:56" ht="15.75" x14ac:dyDescent="0.25">
      <c r="A20" s="26" t="s">
        <v>45</v>
      </c>
      <c r="B20" s="20" t="s">
        <v>196</v>
      </c>
      <c r="C20" s="22"/>
      <c r="D20" s="33">
        <v>20565.900000000001</v>
      </c>
      <c r="E20" s="33"/>
      <c r="F20" s="34"/>
      <c r="G20" s="23">
        <f t="shared" si="4"/>
        <v>0</v>
      </c>
      <c r="H20" s="23">
        <f t="shared" si="4"/>
        <v>3427.65</v>
      </c>
      <c r="I20" s="23">
        <f t="shared" si="4"/>
        <v>0</v>
      </c>
      <c r="J20" s="13">
        <f t="shared" si="5"/>
        <v>0</v>
      </c>
      <c r="K20" s="13">
        <f t="shared" si="5"/>
        <v>3427.65</v>
      </c>
      <c r="L20" s="13">
        <f t="shared" si="5"/>
        <v>0</v>
      </c>
      <c r="M20" s="22"/>
      <c r="N20" s="22">
        <v>3427.65</v>
      </c>
      <c r="O20" s="22"/>
      <c r="P20" s="35"/>
      <c r="Q20" s="35"/>
      <c r="R20" s="22"/>
      <c r="S20" s="22"/>
      <c r="T20" s="38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4"/>
      <c r="BA20" s="25"/>
      <c r="BB20" s="25"/>
      <c r="BC20" s="25"/>
      <c r="BD20" s="25"/>
    </row>
    <row r="21" spans="1:56" ht="15.75" customHeight="1" x14ac:dyDescent="0.25">
      <c r="A21" s="26" t="s">
        <v>46</v>
      </c>
      <c r="B21" s="20" t="s">
        <v>197</v>
      </c>
      <c r="C21" s="22"/>
      <c r="D21" s="33">
        <v>1838.67</v>
      </c>
      <c r="E21" s="33"/>
      <c r="F21" s="34"/>
      <c r="G21" s="23">
        <f t="shared" si="4"/>
        <v>0</v>
      </c>
      <c r="H21" s="23">
        <f t="shared" si="4"/>
        <v>0</v>
      </c>
      <c r="I21" s="23">
        <f t="shared" si="4"/>
        <v>0</v>
      </c>
      <c r="J21" s="13">
        <f t="shared" si="5"/>
        <v>0</v>
      </c>
      <c r="K21" s="13">
        <f t="shared" si="5"/>
        <v>0</v>
      </c>
      <c r="L21" s="13">
        <f t="shared" si="5"/>
        <v>0</v>
      </c>
      <c r="M21" s="22"/>
      <c r="N21" s="22"/>
      <c r="O21" s="22"/>
      <c r="P21" s="35"/>
      <c r="Q21" s="35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4"/>
      <c r="BA21" s="25"/>
      <c r="BB21" s="25"/>
      <c r="BC21" s="25"/>
      <c r="BD21" s="25"/>
    </row>
    <row r="22" spans="1:56" ht="15.75" customHeight="1" x14ac:dyDescent="0.25">
      <c r="A22" s="26" t="s">
        <v>45</v>
      </c>
      <c r="B22" s="36" t="s">
        <v>198</v>
      </c>
      <c r="C22" s="22"/>
      <c r="D22" s="33">
        <v>16833.330000000002</v>
      </c>
      <c r="E22" s="33"/>
      <c r="F22" s="34"/>
      <c r="G22" s="23">
        <f t="shared" si="4"/>
        <v>0</v>
      </c>
      <c r="H22" s="23">
        <f t="shared" si="4"/>
        <v>6803.63</v>
      </c>
      <c r="I22" s="23">
        <f t="shared" si="4"/>
        <v>0</v>
      </c>
      <c r="J22" s="13">
        <f t="shared" si="5"/>
        <v>0</v>
      </c>
      <c r="K22" s="13">
        <f t="shared" si="5"/>
        <v>6803.63</v>
      </c>
      <c r="L22" s="13">
        <f t="shared" si="5"/>
        <v>0</v>
      </c>
      <c r="M22" s="22"/>
      <c r="N22" s="22">
        <f>3725.61+3078.02</f>
        <v>6803.63</v>
      </c>
      <c r="O22" s="22"/>
      <c r="P22" s="35"/>
      <c r="Q22" s="35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4"/>
      <c r="BA22" s="25"/>
      <c r="BB22" s="25"/>
      <c r="BC22" s="25"/>
      <c r="BD22" s="25"/>
    </row>
    <row r="23" spans="1:56" ht="15.75" customHeight="1" x14ac:dyDescent="0.25">
      <c r="A23" s="26" t="s">
        <v>45</v>
      </c>
      <c r="B23" s="36" t="s">
        <v>199</v>
      </c>
      <c r="C23" s="22"/>
      <c r="D23" s="33">
        <v>18798.599999999999</v>
      </c>
      <c r="E23" s="33"/>
      <c r="F23" s="34"/>
      <c r="G23" s="23">
        <f t="shared" si="4"/>
        <v>0</v>
      </c>
      <c r="H23" s="23">
        <f t="shared" si="4"/>
        <v>3133.1</v>
      </c>
      <c r="I23" s="23">
        <f t="shared" si="4"/>
        <v>0</v>
      </c>
      <c r="J23" s="13">
        <f t="shared" si="5"/>
        <v>0</v>
      </c>
      <c r="K23" s="13">
        <f t="shared" si="5"/>
        <v>3133.1</v>
      </c>
      <c r="L23" s="13">
        <f t="shared" si="5"/>
        <v>0</v>
      </c>
      <c r="M23" s="22"/>
      <c r="N23" s="22">
        <v>3133.1</v>
      </c>
      <c r="O23" s="22"/>
      <c r="P23" s="35"/>
      <c r="Q23" s="35"/>
      <c r="R23" s="22"/>
      <c r="S23" s="22"/>
      <c r="T23" s="140"/>
      <c r="U23" s="141"/>
      <c r="V23" s="142"/>
      <c r="W23" s="141"/>
      <c r="X23" s="141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4"/>
      <c r="BA23" s="25"/>
      <c r="BB23" s="25"/>
      <c r="BC23" s="25"/>
      <c r="BD23" s="25"/>
    </row>
    <row r="24" spans="1:56" ht="15.75" hidden="1" customHeight="1" x14ac:dyDescent="0.25">
      <c r="A24" s="26" t="s">
        <v>45</v>
      </c>
      <c r="B24" s="36" t="s">
        <v>47</v>
      </c>
      <c r="C24" s="22"/>
      <c r="D24" s="33"/>
      <c r="E24" s="33"/>
      <c r="F24" s="34"/>
      <c r="G24" s="23">
        <f t="shared" si="4"/>
        <v>0</v>
      </c>
      <c r="H24" s="23">
        <f t="shared" si="4"/>
        <v>0</v>
      </c>
      <c r="I24" s="23">
        <f t="shared" si="4"/>
        <v>0</v>
      </c>
      <c r="J24" s="13">
        <f t="shared" si="5"/>
        <v>0</v>
      </c>
      <c r="K24" s="13">
        <f t="shared" si="5"/>
        <v>0</v>
      </c>
      <c r="L24" s="13">
        <f t="shared" si="5"/>
        <v>0</v>
      </c>
      <c r="M24" s="22"/>
      <c r="N24" s="22"/>
      <c r="O24" s="22"/>
      <c r="P24" s="35"/>
      <c r="Q24" s="35"/>
      <c r="R24" s="22"/>
      <c r="S24" s="22"/>
      <c r="T24" s="140"/>
      <c r="U24" s="141"/>
      <c r="V24" s="142"/>
      <c r="W24" s="141"/>
      <c r="X24" s="141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4"/>
      <c r="BA24" s="25"/>
      <c r="BB24" s="25"/>
      <c r="BC24" s="25"/>
      <c r="BD24" s="25"/>
    </row>
    <row r="25" spans="1:56" ht="15.75" customHeight="1" x14ac:dyDescent="0.25">
      <c r="A25" s="26" t="s">
        <v>48</v>
      </c>
      <c r="B25" s="20" t="s">
        <v>200</v>
      </c>
      <c r="C25" s="22"/>
      <c r="D25" s="33">
        <v>5583.4</v>
      </c>
      <c r="E25" s="33"/>
      <c r="F25" s="34"/>
      <c r="G25" s="23">
        <f t="shared" si="4"/>
        <v>0</v>
      </c>
      <c r="H25" s="23">
        <f t="shared" si="4"/>
        <v>0</v>
      </c>
      <c r="I25" s="23">
        <f t="shared" si="4"/>
        <v>0</v>
      </c>
      <c r="J25" s="13">
        <f t="shared" si="5"/>
        <v>0</v>
      </c>
      <c r="K25" s="13">
        <f t="shared" si="5"/>
        <v>0</v>
      </c>
      <c r="L25" s="13">
        <f t="shared" si="5"/>
        <v>0</v>
      </c>
      <c r="M25" s="22"/>
      <c r="N25" s="22"/>
      <c r="O25" s="22"/>
      <c r="P25" s="35"/>
      <c r="Q25" s="35"/>
      <c r="R25" s="22"/>
      <c r="S25" s="22"/>
      <c r="T25" s="142"/>
      <c r="U25" s="142"/>
      <c r="V25" s="142"/>
      <c r="W25" s="142"/>
      <c r="X25" s="14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4"/>
      <c r="BA25" s="25"/>
      <c r="BB25" s="25"/>
      <c r="BC25" s="25"/>
      <c r="BD25" s="25"/>
    </row>
    <row r="26" spans="1:56" ht="15.75" hidden="1" customHeight="1" x14ac:dyDescent="0.25">
      <c r="A26" s="26" t="s">
        <v>49</v>
      </c>
      <c r="B26" s="36" t="s">
        <v>201</v>
      </c>
      <c r="C26" s="22"/>
      <c r="D26" s="33"/>
      <c r="E26" s="33"/>
      <c r="F26" s="34"/>
      <c r="G26" s="23">
        <f t="shared" si="4"/>
        <v>0</v>
      </c>
      <c r="H26" s="23">
        <f t="shared" si="4"/>
        <v>0</v>
      </c>
      <c r="I26" s="23">
        <f t="shared" si="4"/>
        <v>0</v>
      </c>
      <c r="J26" s="13">
        <f t="shared" si="5"/>
        <v>0</v>
      </c>
      <c r="K26" s="13">
        <f t="shared" si="5"/>
        <v>0</v>
      </c>
      <c r="L26" s="13">
        <f t="shared" si="5"/>
        <v>0</v>
      </c>
      <c r="M26" s="22"/>
      <c r="N26" s="22"/>
      <c r="O26" s="22"/>
      <c r="P26" s="35"/>
      <c r="Q26" s="35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4"/>
      <c r="BA26" s="25"/>
      <c r="BB26" s="25"/>
      <c r="BC26" s="25"/>
      <c r="BD26" s="25"/>
    </row>
    <row r="27" spans="1:56" ht="15.75" customHeight="1" x14ac:dyDescent="0.25">
      <c r="A27" s="26" t="s">
        <v>50</v>
      </c>
      <c r="B27" s="20" t="s">
        <v>51</v>
      </c>
      <c r="C27" s="22"/>
      <c r="D27" s="33">
        <v>13095</v>
      </c>
      <c r="E27" s="33"/>
      <c r="F27" s="34"/>
      <c r="G27" s="23">
        <f t="shared" si="4"/>
        <v>0</v>
      </c>
      <c r="H27" s="23">
        <f t="shared" si="4"/>
        <v>13095</v>
      </c>
      <c r="I27" s="23">
        <f t="shared" si="4"/>
        <v>0</v>
      </c>
      <c r="J27" s="13">
        <f t="shared" si="5"/>
        <v>0</v>
      </c>
      <c r="K27" s="13">
        <f t="shared" si="5"/>
        <v>13095</v>
      </c>
      <c r="L27" s="13">
        <f t="shared" si="5"/>
        <v>0</v>
      </c>
      <c r="M27" s="22"/>
      <c r="N27" s="22">
        <f>13095</f>
        <v>13095</v>
      </c>
      <c r="O27" s="22"/>
      <c r="P27" s="35"/>
      <c r="Q27" s="35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4"/>
      <c r="BA27" s="25"/>
      <c r="BB27" s="25"/>
      <c r="BC27" s="25"/>
      <c r="BD27" s="25"/>
    </row>
    <row r="28" spans="1:56" ht="15.75" customHeight="1" x14ac:dyDescent="0.25">
      <c r="A28" s="26" t="s">
        <v>48</v>
      </c>
      <c r="B28" s="20" t="s">
        <v>52</v>
      </c>
      <c r="C28" s="22"/>
      <c r="D28" s="33">
        <v>16850</v>
      </c>
      <c r="E28" s="33"/>
      <c r="F28" s="34"/>
      <c r="G28" s="23">
        <f t="shared" si="4"/>
        <v>0</v>
      </c>
      <c r="H28" s="23">
        <f t="shared" si="4"/>
        <v>0</v>
      </c>
      <c r="I28" s="23">
        <f t="shared" si="4"/>
        <v>0</v>
      </c>
      <c r="J28" s="13">
        <f t="shared" si="5"/>
        <v>0</v>
      </c>
      <c r="K28" s="13">
        <f t="shared" si="5"/>
        <v>0</v>
      </c>
      <c r="L28" s="13">
        <f t="shared" si="5"/>
        <v>0</v>
      </c>
      <c r="M28" s="22"/>
      <c r="N28" s="22"/>
      <c r="O28" s="22"/>
      <c r="P28" s="35"/>
      <c r="Q28" s="35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4"/>
      <c r="BA28" s="25"/>
      <c r="BB28" s="25"/>
      <c r="BC28" s="25"/>
      <c r="BD28" s="25"/>
    </row>
    <row r="29" spans="1:56" ht="15.75" hidden="1" customHeight="1" x14ac:dyDescent="0.25">
      <c r="A29" s="26" t="s">
        <v>49</v>
      </c>
      <c r="B29" s="20" t="s">
        <v>53</v>
      </c>
      <c r="C29" s="22"/>
      <c r="D29" s="33"/>
      <c r="E29" s="33"/>
      <c r="F29" s="34"/>
      <c r="G29" s="23">
        <f t="shared" ref="G29:I53" si="6">M29+P29+S29+V29+Y29+AB29+AE29+AH29+AK29+AN29+AQ29+AT29</f>
        <v>0</v>
      </c>
      <c r="H29" s="23">
        <f t="shared" si="6"/>
        <v>0</v>
      </c>
      <c r="I29" s="23">
        <f t="shared" si="6"/>
        <v>0</v>
      </c>
      <c r="J29" s="13">
        <f t="shared" si="5"/>
        <v>0</v>
      </c>
      <c r="K29" s="13">
        <f t="shared" si="5"/>
        <v>0</v>
      </c>
      <c r="L29" s="13">
        <f t="shared" si="5"/>
        <v>0</v>
      </c>
      <c r="M29" s="22"/>
      <c r="N29" s="39"/>
      <c r="O29" s="22"/>
      <c r="P29" s="35"/>
      <c r="Q29" s="35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4"/>
      <c r="BA29" s="25"/>
      <c r="BB29" s="25"/>
      <c r="BC29" s="25"/>
      <c r="BD29" s="25"/>
    </row>
    <row r="30" spans="1:56" ht="15.75" customHeight="1" x14ac:dyDescent="0.25">
      <c r="A30" s="26" t="s">
        <v>48</v>
      </c>
      <c r="B30" s="20" t="s">
        <v>202</v>
      </c>
      <c r="C30" s="22"/>
      <c r="D30" s="33">
        <f>2515+5718.85</f>
        <v>8233.85</v>
      </c>
      <c r="E30" s="33"/>
      <c r="F30" s="34"/>
      <c r="G30" s="23">
        <f t="shared" si="6"/>
        <v>0</v>
      </c>
      <c r="H30" s="23">
        <f t="shared" si="6"/>
        <v>0</v>
      </c>
      <c r="I30" s="23">
        <f t="shared" si="6"/>
        <v>0</v>
      </c>
      <c r="J30" s="13">
        <f t="shared" si="5"/>
        <v>0</v>
      </c>
      <c r="K30" s="13">
        <f t="shared" si="5"/>
        <v>0</v>
      </c>
      <c r="L30" s="13">
        <f t="shared" si="5"/>
        <v>0</v>
      </c>
      <c r="M30" s="22"/>
      <c r="N30" s="22"/>
      <c r="O30" s="22"/>
      <c r="P30" s="35"/>
      <c r="Q30" s="35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4"/>
      <c r="BA30" s="25"/>
      <c r="BB30" s="25"/>
      <c r="BC30" s="25"/>
      <c r="BD30" s="25"/>
    </row>
    <row r="31" spans="1:56" ht="15.75" customHeight="1" x14ac:dyDescent="0.25">
      <c r="A31" s="26" t="s">
        <v>48</v>
      </c>
      <c r="B31" s="40" t="s">
        <v>203</v>
      </c>
      <c r="C31" s="22"/>
      <c r="D31" s="33">
        <f>977.38+2861.28</f>
        <v>3838.6600000000003</v>
      </c>
      <c r="E31" s="33"/>
      <c r="F31" s="34"/>
      <c r="G31" s="23">
        <f t="shared" si="6"/>
        <v>0</v>
      </c>
      <c r="H31" s="23">
        <f t="shared" si="6"/>
        <v>0</v>
      </c>
      <c r="I31" s="23">
        <f t="shared" si="6"/>
        <v>0</v>
      </c>
      <c r="J31" s="13">
        <f t="shared" si="5"/>
        <v>0</v>
      </c>
      <c r="K31" s="13">
        <f t="shared" si="5"/>
        <v>0</v>
      </c>
      <c r="L31" s="13">
        <f t="shared" si="5"/>
        <v>0</v>
      </c>
      <c r="M31" s="22"/>
      <c r="N31" s="22"/>
      <c r="O31" s="22"/>
      <c r="P31" s="35"/>
      <c r="Q31" s="35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4"/>
      <c r="BA31" s="25"/>
      <c r="BB31" s="25"/>
      <c r="BC31" s="25"/>
      <c r="BD31" s="25"/>
    </row>
    <row r="32" spans="1:56" ht="15.75" hidden="1" customHeight="1" x14ac:dyDescent="0.25">
      <c r="A32" s="26" t="s">
        <v>48</v>
      </c>
      <c r="B32" s="20" t="s">
        <v>204</v>
      </c>
      <c r="C32" s="22"/>
      <c r="D32" s="33"/>
      <c r="E32" s="33"/>
      <c r="F32" s="34"/>
      <c r="G32" s="23">
        <f t="shared" si="6"/>
        <v>0</v>
      </c>
      <c r="H32" s="23">
        <f t="shared" si="6"/>
        <v>0</v>
      </c>
      <c r="I32" s="23">
        <f t="shared" si="6"/>
        <v>0</v>
      </c>
      <c r="J32" s="13">
        <f t="shared" si="5"/>
        <v>0</v>
      </c>
      <c r="K32" s="13">
        <f t="shared" si="5"/>
        <v>0</v>
      </c>
      <c r="L32" s="13">
        <f t="shared" si="5"/>
        <v>0</v>
      </c>
      <c r="M32" s="22"/>
      <c r="N32" s="22"/>
      <c r="O32" s="22"/>
      <c r="P32" s="35"/>
      <c r="Q32" s="35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4"/>
      <c r="BA32" s="25"/>
      <c r="BB32" s="25"/>
      <c r="BC32" s="25"/>
      <c r="BD32" s="25"/>
    </row>
    <row r="33" spans="1:56" ht="15.75" customHeight="1" x14ac:dyDescent="0.25">
      <c r="A33" s="26" t="s">
        <v>46</v>
      </c>
      <c r="B33" s="20" t="s">
        <v>54</v>
      </c>
      <c r="C33" s="22"/>
      <c r="D33" s="33">
        <v>3374.7</v>
      </c>
      <c r="E33" s="33"/>
      <c r="F33" s="34"/>
      <c r="G33" s="23">
        <f t="shared" si="6"/>
        <v>0</v>
      </c>
      <c r="H33" s="23">
        <f t="shared" si="6"/>
        <v>0</v>
      </c>
      <c r="I33" s="23">
        <f t="shared" si="6"/>
        <v>0</v>
      </c>
      <c r="J33" s="13">
        <f t="shared" si="5"/>
        <v>0</v>
      </c>
      <c r="K33" s="13">
        <f t="shared" si="5"/>
        <v>0</v>
      </c>
      <c r="L33" s="13">
        <f t="shared" si="5"/>
        <v>0</v>
      </c>
      <c r="M33" s="22"/>
      <c r="N33" s="22"/>
      <c r="O33" s="22"/>
      <c r="P33" s="35"/>
      <c r="Q33" s="35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4"/>
      <c r="BA33" s="25"/>
      <c r="BB33" s="25"/>
      <c r="BC33" s="25"/>
      <c r="BD33" s="25"/>
    </row>
    <row r="34" spans="1:56" ht="15.75" customHeight="1" x14ac:dyDescent="0.25">
      <c r="A34" s="26" t="s">
        <v>55</v>
      </c>
      <c r="B34" s="36" t="s">
        <v>56</v>
      </c>
      <c r="C34" s="41"/>
      <c r="D34" s="33">
        <v>4100</v>
      </c>
      <c r="E34" s="33"/>
      <c r="F34" s="34"/>
      <c r="G34" s="23">
        <f t="shared" si="6"/>
        <v>0</v>
      </c>
      <c r="H34" s="23">
        <f t="shared" si="6"/>
        <v>0</v>
      </c>
      <c r="I34" s="23">
        <f t="shared" si="6"/>
        <v>0</v>
      </c>
      <c r="J34" s="13">
        <f t="shared" si="5"/>
        <v>0</v>
      </c>
      <c r="K34" s="13">
        <f t="shared" si="5"/>
        <v>0</v>
      </c>
      <c r="L34" s="13">
        <f t="shared" si="5"/>
        <v>0</v>
      </c>
      <c r="M34" s="35"/>
      <c r="N34" s="22"/>
      <c r="O34" s="22"/>
      <c r="P34" s="35"/>
      <c r="Q34" s="35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4"/>
      <c r="BA34" s="25"/>
      <c r="BB34" s="25"/>
      <c r="BC34" s="25"/>
      <c r="BD34" s="25"/>
    </row>
    <row r="35" spans="1:56" ht="15.75" customHeight="1" x14ac:dyDescent="0.25">
      <c r="A35" s="26" t="s">
        <v>57</v>
      </c>
      <c r="B35" s="36" t="s">
        <v>58</v>
      </c>
      <c r="C35" s="22"/>
      <c r="D35" s="33">
        <f>19903.04+4541.3+16240</f>
        <v>40684.339999999997</v>
      </c>
      <c r="E35" s="33">
        <v>16240</v>
      </c>
      <c r="F35" s="34"/>
      <c r="G35" s="23">
        <f t="shared" si="6"/>
        <v>0</v>
      </c>
      <c r="H35" s="23">
        <f t="shared" si="6"/>
        <v>0</v>
      </c>
      <c r="I35" s="23">
        <f t="shared" si="6"/>
        <v>0</v>
      </c>
      <c r="J35" s="13">
        <f t="shared" ref="J35:L50" si="7">IF(AW35=0,SUM(M35+P35+S35+V35+Y35+AB35+AE35+AH35+AK35+AN35+AQ35+AT35),AW35)</f>
        <v>0</v>
      </c>
      <c r="K35" s="13">
        <f t="shared" si="7"/>
        <v>0</v>
      </c>
      <c r="L35" s="13">
        <f t="shared" si="7"/>
        <v>0</v>
      </c>
      <c r="M35" s="22"/>
      <c r="N35" s="22"/>
      <c r="O35" s="22"/>
      <c r="P35" s="35"/>
      <c r="Q35" s="35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4"/>
      <c r="BA35" s="25"/>
      <c r="BB35" s="25"/>
      <c r="BC35" s="25"/>
      <c r="BD35" s="25"/>
    </row>
    <row r="36" spans="1:56" ht="15.75" customHeight="1" x14ac:dyDescent="0.25">
      <c r="A36" s="26" t="s">
        <v>59</v>
      </c>
      <c r="B36" s="36" t="s">
        <v>60</v>
      </c>
      <c r="C36" s="22"/>
      <c r="D36" s="33">
        <v>949.5</v>
      </c>
      <c r="E36" s="33"/>
      <c r="F36" s="34"/>
      <c r="G36" s="23">
        <f t="shared" si="6"/>
        <v>0</v>
      </c>
      <c r="H36" s="23">
        <f t="shared" si="6"/>
        <v>0</v>
      </c>
      <c r="I36" s="23">
        <f t="shared" si="6"/>
        <v>0</v>
      </c>
      <c r="J36" s="13">
        <f t="shared" si="7"/>
        <v>0</v>
      </c>
      <c r="K36" s="13">
        <f t="shared" si="7"/>
        <v>0</v>
      </c>
      <c r="L36" s="13">
        <f t="shared" si="7"/>
        <v>0</v>
      </c>
      <c r="M36" s="22"/>
      <c r="N36" s="22"/>
      <c r="O36" s="22"/>
      <c r="P36" s="35"/>
      <c r="Q36" s="35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4"/>
      <c r="BA36" s="25"/>
      <c r="BB36" s="25"/>
      <c r="BC36" s="25"/>
      <c r="BD36" s="25"/>
    </row>
    <row r="37" spans="1:56" ht="15.75" customHeight="1" x14ac:dyDescent="0.25">
      <c r="A37" s="26" t="s">
        <v>61</v>
      </c>
      <c r="B37" s="20" t="s">
        <v>62</v>
      </c>
      <c r="C37" s="22"/>
      <c r="D37" s="33">
        <v>50813</v>
      </c>
      <c r="E37" s="33"/>
      <c r="F37" s="34"/>
      <c r="G37" s="23">
        <f t="shared" si="6"/>
        <v>0</v>
      </c>
      <c r="H37" s="23">
        <f t="shared" si="6"/>
        <v>0</v>
      </c>
      <c r="I37" s="23">
        <f t="shared" si="6"/>
        <v>0</v>
      </c>
      <c r="J37" s="13">
        <f t="shared" si="7"/>
        <v>0</v>
      </c>
      <c r="K37" s="13">
        <f t="shared" si="7"/>
        <v>0</v>
      </c>
      <c r="L37" s="13">
        <f t="shared" si="7"/>
        <v>0</v>
      </c>
      <c r="M37" s="22"/>
      <c r="N37" s="22"/>
      <c r="O37" s="22"/>
      <c r="P37" s="35"/>
      <c r="Q37" s="35"/>
      <c r="R37" s="22"/>
      <c r="S37" s="22"/>
      <c r="T37" s="22"/>
      <c r="U37" s="22"/>
      <c r="V37" s="22"/>
      <c r="W37" s="22"/>
      <c r="X37" s="22"/>
      <c r="Y37" s="43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42"/>
      <c r="AU37" s="22"/>
      <c r="AV37" s="22"/>
      <c r="AW37" s="22"/>
      <c r="AX37" s="22"/>
      <c r="AY37" s="22"/>
      <c r="AZ37" s="24"/>
      <c r="BA37" s="25"/>
      <c r="BB37" s="25"/>
      <c r="BC37" s="25"/>
      <c r="BD37" s="25"/>
    </row>
    <row r="38" spans="1:56" ht="15.75" hidden="1" customHeight="1" x14ac:dyDescent="0.25">
      <c r="A38" s="26" t="s">
        <v>63</v>
      </c>
      <c r="B38" s="20" t="s">
        <v>64</v>
      </c>
      <c r="C38" s="22"/>
      <c r="D38" s="33"/>
      <c r="E38" s="33"/>
      <c r="F38" s="34"/>
      <c r="G38" s="23">
        <f t="shared" si="6"/>
        <v>0</v>
      </c>
      <c r="H38" s="23">
        <f t="shared" si="6"/>
        <v>0</v>
      </c>
      <c r="I38" s="23">
        <f t="shared" si="6"/>
        <v>0</v>
      </c>
      <c r="J38" s="13">
        <f t="shared" si="7"/>
        <v>0</v>
      </c>
      <c r="K38" s="13">
        <f t="shared" si="7"/>
        <v>0</v>
      </c>
      <c r="L38" s="13">
        <f t="shared" si="7"/>
        <v>0</v>
      </c>
      <c r="M38" s="22"/>
      <c r="N38" s="22"/>
      <c r="O38" s="22"/>
      <c r="P38" s="35"/>
      <c r="Q38" s="35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4"/>
      <c r="BA38" s="25"/>
      <c r="BB38" s="25"/>
      <c r="BC38" s="25"/>
      <c r="BD38" s="25"/>
    </row>
    <row r="39" spans="1:56" ht="15.75" customHeight="1" x14ac:dyDescent="0.25">
      <c r="A39" s="26" t="s">
        <v>42</v>
      </c>
      <c r="B39" s="20" t="s">
        <v>205</v>
      </c>
      <c r="C39" s="22"/>
      <c r="D39" s="33">
        <v>1424.02</v>
      </c>
      <c r="E39" s="33"/>
      <c r="F39" s="34"/>
      <c r="G39" s="23">
        <f t="shared" si="6"/>
        <v>0</v>
      </c>
      <c r="H39" s="23">
        <f t="shared" si="6"/>
        <v>0</v>
      </c>
      <c r="I39" s="23">
        <f t="shared" si="6"/>
        <v>0</v>
      </c>
      <c r="J39" s="13">
        <f t="shared" si="7"/>
        <v>0</v>
      </c>
      <c r="K39" s="13">
        <f t="shared" si="7"/>
        <v>0</v>
      </c>
      <c r="L39" s="13">
        <f t="shared" si="7"/>
        <v>0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4"/>
      <c r="BA39" s="25"/>
      <c r="BB39" s="25"/>
      <c r="BC39" s="25"/>
      <c r="BD39" s="25"/>
    </row>
    <row r="40" spans="1:56" ht="15.75" customHeight="1" x14ac:dyDescent="0.25">
      <c r="A40" s="26" t="s">
        <v>65</v>
      </c>
      <c r="B40" s="20" t="s">
        <v>66</v>
      </c>
      <c r="C40" s="22"/>
      <c r="D40" s="33">
        <v>576.45000000000005</v>
      </c>
      <c r="E40" s="33"/>
      <c r="F40" s="34"/>
      <c r="G40" s="23">
        <f t="shared" si="6"/>
        <v>0</v>
      </c>
      <c r="H40" s="23">
        <f t="shared" si="6"/>
        <v>0</v>
      </c>
      <c r="I40" s="23">
        <f t="shared" si="6"/>
        <v>0</v>
      </c>
      <c r="J40" s="13">
        <f t="shared" si="7"/>
        <v>0</v>
      </c>
      <c r="K40" s="13">
        <f t="shared" si="7"/>
        <v>0</v>
      </c>
      <c r="L40" s="13">
        <f t="shared" si="7"/>
        <v>0</v>
      </c>
      <c r="M40" s="22"/>
      <c r="N40" s="22"/>
      <c r="O40" s="22"/>
      <c r="P40" s="35"/>
      <c r="Q40" s="35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4"/>
      <c r="BA40" s="25"/>
      <c r="BB40" s="25"/>
      <c r="BC40" s="25"/>
      <c r="BD40" s="25"/>
    </row>
    <row r="41" spans="1:56" ht="15.75" hidden="1" customHeight="1" x14ac:dyDescent="0.25">
      <c r="A41" s="26" t="s">
        <v>67</v>
      </c>
      <c r="B41" s="20" t="s">
        <v>206</v>
      </c>
      <c r="C41" s="22"/>
      <c r="D41" s="33"/>
      <c r="E41" s="33"/>
      <c r="F41" s="34"/>
      <c r="G41" s="23">
        <f t="shared" si="6"/>
        <v>0</v>
      </c>
      <c r="H41" s="23">
        <f t="shared" si="6"/>
        <v>0</v>
      </c>
      <c r="I41" s="23">
        <f t="shared" si="6"/>
        <v>0</v>
      </c>
      <c r="J41" s="13">
        <f t="shared" si="7"/>
        <v>0</v>
      </c>
      <c r="K41" s="13">
        <f t="shared" si="7"/>
        <v>0</v>
      </c>
      <c r="L41" s="13">
        <f t="shared" si="7"/>
        <v>0</v>
      </c>
      <c r="M41" s="22"/>
      <c r="N41" s="22"/>
      <c r="O41" s="22"/>
      <c r="P41" s="35"/>
      <c r="Q41" s="35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4"/>
      <c r="BA41" s="25"/>
      <c r="BB41" s="25"/>
      <c r="BC41" s="25"/>
      <c r="BD41" s="25"/>
    </row>
    <row r="42" spans="1:56" ht="15.75" customHeight="1" x14ac:dyDescent="0.25">
      <c r="A42" s="26" t="s">
        <v>68</v>
      </c>
      <c r="B42" s="20" t="s">
        <v>207</v>
      </c>
      <c r="C42" s="22"/>
      <c r="D42" s="33">
        <v>362.4</v>
      </c>
      <c r="E42" s="33"/>
      <c r="F42" s="34"/>
      <c r="G42" s="23">
        <f t="shared" si="6"/>
        <v>0</v>
      </c>
      <c r="H42" s="23">
        <f t="shared" si="6"/>
        <v>0</v>
      </c>
      <c r="I42" s="23">
        <f t="shared" si="6"/>
        <v>0</v>
      </c>
      <c r="J42" s="13">
        <f t="shared" si="7"/>
        <v>0</v>
      </c>
      <c r="K42" s="13">
        <f t="shared" si="7"/>
        <v>0</v>
      </c>
      <c r="L42" s="13">
        <f t="shared" si="7"/>
        <v>0</v>
      </c>
      <c r="M42" s="22"/>
      <c r="N42" s="22"/>
      <c r="O42" s="22"/>
      <c r="P42" s="35"/>
      <c r="Q42" s="35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4"/>
      <c r="BA42" s="25"/>
      <c r="BB42" s="25"/>
      <c r="BC42" s="25"/>
      <c r="BD42" s="25"/>
    </row>
    <row r="43" spans="1:56" ht="15.75" customHeight="1" x14ac:dyDescent="0.25">
      <c r="A43" s="26" t="s">
        <v>69</v>
      </c>
      <c r="B43" s="20" t="s">
        <v>70</v>
      </c>
      <c r="C43" s="22"/>
      <c r="D43" s="33">
        <f>1256.9+740+1407.15+678.68+610.54+4654.38+742.72+1006.2+186.96</f>
        <v>11283.53</v>
      </c>
      <c r="E43" s="33"/>
      <c r="F43" s="34"/>
      <c r="G43" s="23">
        <f t="shared" si="6"/>
        <v>0</v>
      </c>
      <c r="H43" s="23">
        <f t="shared" si="6"/>
        <v>0</v>
      </c>
      <c r="I43" s="23">
        <f t="shared" si="6"/>
        <v>0</v>
      </c>
      <c r="J43" s="13">
        <f t="shared" si="7"/>
        <v>0</v>
      </c>
      <c r="K43" s="13">
        <f t="shared" si="7"/>
        <v>0</v>
      </c>
      <c r="L43" s="13">
        <f t="shared" si="7"/>
        <v>0</v>
      </c>
      <c r="M43" s="22"/>
      <c r="N43" s="22"/>
      <c r="O43" s="22"/>
      <c r="P43" s="35"/>
      <c r="Q43" s="35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4"/>
      <c r="BA43" s="25"/>
      <c r="BB43" s="25"/>
      <c r="BC43" s="25"/>
      <c r="BD43" s="25"/>
    </row>
    <row r="44" spans="1:56" ht="15.75" customHeight="1" x14ac:dyDescent="0.25">
      <c r="A44" s="26" t="s">
        <v>68</v>
      </c>
      <c r="B44" s="20" t="s">
        <v>71</v>
      </c>
      <c r="C44" s="45"/>
      <c r="D44" s="33">
        <f>4740+413+1266+3806.39</f>
        <v>10225.39</v>
      </c>
      <c r="E44" s="33"/>
      <c r="F44" s="34"/>
      <c r="G44" s="23">
        <f t="shared" si="6"/>
        <v>0</v>
      </c>
      <c r="H44" s="23">
        <f t="shared" si="6"/>
        <v>4740</v>
      </c>
      <c r="I44" s="23">
        <f t="shared" si="6"/>
        <v>0</v>
      </c>
      <c r="J44" s="13">
        <f t="shared" si="7"/>
        <v>0</v>
      </c>
      <c r="K44" s="13">
        <f t="shared" si="7"/>
        <v>4740</v>
      </c>
      <c r="L44" s="13">
        <f t="shared" si="7"/>
        <v>0</v>
      </c>
      <c r="M44" s="39"/>
      <c r="N44" s="22">
        <v>4740</v>
      </c>
      <c r="O44" s="39"/>
      <c r="P44" s="35"/>
      <c r="Q44" s="35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24"/>
      <c r="BA44" s="25"/>
      <c r="BB44" s="25"/>
      <c r="BC44" s="25"/>
      <c r="BD44" s="25"/>
    </row>
    <row r="45" spans="1:56" ht="15.75" customHeight="1" x14ac:dyDescent="0.25">
      <c r="A45" s="26" t="s">
        <v>72</v>
      </c>
      <c r="B45" s="20" t="s">
        <v>73</v>
      </c>
      <c r="C45" s="22"/>
      <c r="D45" s="33">
        <f>30000</f>
        <v>30000</v>
      </c>
      <c r="E45" s="33"/>
      <c r="F45" s="34"/>
      <c r="G45" s="23">
        <f t="shared" si="6"/>
        <v>0</v>
      </c>
      <c r="H45" s="23">
        <f>Q45+T45+W45+Z45+AC45+AF45+AI45+AL45+AO45+AR45+AU45</f>
        <v>0</v>
      </c>
      <c r="I45" s="23">
        <f>O45+R45+U45+X45+AA45+AD45+AG45+AJ45+AM45+AP45+AS45+AV45</f>
        <v>0</v>
      </c>
      <c r="J45" s="13">
        <f t="shared" si="7"/>
        <v>0</v>
      </c>
      <c r="K45" s="13">
        <f t="shared" si="7"/>
        <v>0</v>
      </c>
      <c r="L45" s="13">
        <f t="shared" si="7"/>
        <v>0</v>
      </c>
      <c r="M45" s="39"/>
      <c r="N45" s="38"/>
      <c r="O45" s="39"/>
      <c r="P45" s="35"/>
      <c r="Q45" s="35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24"/>
      <c r="BA45" s="25"/>
      <c r="BB45" s="25"/>
      <c r="BC45" s="25"/>
      <c r="BD45" s="25"/>
    </row>
    <row r="46" spans="1:56" ht="15.75" customHeight="1" x14ac:dyDescent="0.25">
      <c r="A46" s="26" t="s">
        <v>74</v>
      </c>
      <c r="B46" s="36" t="s">
        <v>208</v>
      </c>
      <c r="C46" s="22"/>
      <c r="D46" s="33">
        <v>22098.39</v>
      </c>
      <c r="E46" s="33"/>
      <c r="F46" s="34"/>
      <c r="G46" s="23">
        <f t="shared" si="6"/>
        <v>0</v>
      </c>
      <c r="H46" s="23">
        <f t="shared" si="6"/>
        <v>0</v>
      </c>
      <c r="I46" s="23">
        <f t="shared" si="6"/>
        <v>0</v>
      </c>
      <c r="J46" s="13">
        <f t="shared" si="7"/>
        <v>0</v>
      </c>
      <c r="K46" s="13">
        <f t="shared" si="7"/>
        <v>0</v>
      </c>
      <c r="L46" s="13">
        <f t="shared" si="7"/>
        <v>0</v>
      </c>
      <c r="M46" s="39"/>
      <c r="N46" s="22"/>
      <c r="O46" s="39"/>
      <c r="P46" s="35"/>
      <c r="Q46" s="35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24"/>
      <c r="BA46" s="25"/>
      <c r="BB46" s="25"/>
      <c r="BC46" s="25"/>
      <c r="BD46" s="25"/>
    </row>
    <row r="47" spans="1:56" ht="15.75" customHeight="1" x14ac:dyDescent="0.25">
      <c r="A47" s="26" t="s">
        <v>74</v>
      </c>
      <c r="B47" s="20" t="s">
        <v>209</v>
      </c>
      <c r="C47" s="22"/>
      <c r="D47" s="33">
        <f>50068.66+42203.34</f>
        <v>92272</v>
      </c>
      <c r="E47" s="33"/>
      <c r="F47" s="22"/>
      <c r="G47" s="23">
        <f t="shared" si="6"/>
        <v>0</v>
      </c>
      <c r="H47" s="23">
        <f t="shared" si="6"/>
        <v>49298.9</v>
      </c>
      <c r="I47" s="23">
        <f t="shared" si="6"/>
        <v>0</v>
      </c>
      <c r="J47" s="13">
        <f t="shared" si="7"/>
        <v>0</v>
      </c>
      <c r="K47" s="13">
        <f t="shared" si="7"/>
        <v>49298.9</v>
      </c>
      <c r="L47" s="13">
        <f t="shared" si="7"/>
        <v>0</v>
      </c>
      <c r="M47" s="39"/>
      <c r="N47" s="22">
        <v>49298.9</v>
      </c>
      <c r="O47" s="39"/>
      <c r="P47" s="35"/>
      <c r="Q47" s="35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24"/>
      <c r="BA47" s="25"/>
      <c r="BB47" s="25"/>
      <c r="BC47" s="25"/>
      <c r="BD47" s="25"/>
    </row>
    <row r="48" spans="1:56" ht="15.75" customHeight="1" x14ac:dyDescent="0.25">
      <c r="A48" s="26" t="s">
        <v>74</v>
      </c>
      <c r="B48" s="20" t="s">
        <v>210</v>
      </c>
      <c r="C48" s="22"/>
      <c r="D48" s="33">
        <v>6782.31</v>
      </c>
      <c r="E48" s="33"/>
      <c r="F48" s="22"/>
      <c r="G48" s="23">
        <f t="shared" si="6"/>
        <v>0</v>
      </c>
      <c r="H48" s="23">
        <f t="shared" si="6"/>
        <v>0</v>
      </c>
      <c r="I48" s="23">
        <f t="shared" si="6"/>
        <v>0</v>
      </c>
      <c r="J48" s="13">
        <f t="shared" si="7"/>
        <v>0</v>
      </c>
      <c r="K48" s="13">
        <f t="shared" si="7"/>
        <v>0</v>
      </c>
      <c r="L48" s="13">
        <f t="shared" si="7"/>
        <v>0</v>
      </c>
      <c r="M48" s="39"/>
      <c r="N48" s="22"/>
      <c r="O48" s="39"/>
      <c r="P48" s="35"/>
      <c r="Q48" s="35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24"/>
      <c r="BA48" s="25"/>
      <c r="BB48" s="25"/>
      <c r="BC48" s="25"/>
      <c r="BD48" s="25"/>
    </row>
    <row r="49" spans="1:56" ht="15.75" customHeight="1" x14ac:dyDescent="0.25">
      <c r="A49" s="26" t="s">
        <v>49</v>
      </c>
      <c r="B49" s="20" t="s">
        <v>211</v>
      </c>
      <c r="C49" s="41"/>
      <c r="D49" s="33">
        <f>51880+30383</f>
        <v>82263</v>
      </c>
      <c r="E49" s="33"/>
      <c r="F49" s="22"/>
      <c r="G49" s="23">
        <f t="shared" si="6"/>
        <v>0</v>
      </c>
      <c r="H49" s="23">
        <f t="shared" si="6"/>
        <v>0</v>
      </c>
      <c r="I49" s="23">
        <f t="shared" si="6"/>
        <v>0</v>
      </c>
      <c r="J49" s="13">
        <f t="shared" si="7"/>
        <v>0</v>
      </c>
      <c r="K49" s="13">
        <f t="shared" si="7"/>
        <v>0</v>
      </c>
      <c r="L49" s="13">
        <f t="shared" si="7"/>
        <v>0</v>
      </c>
      <c r="M49" s="39"/>
      <c r="N49" s="22"/>
      <c r="O49" s="39"/>
      <c r="P49" s="35"/>
      <c r="Q49" s="35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24"/>
      <c r="BA49" s="25"/>
      <c r="BB49" s="25"/>
      <c r="BC49" s="25"/>
      <c r="BD49" s="25"/>
    </row>
    <row r="50" spans="1:56" ht="15.75" customHeight="1" x14ac:dyDescent="0.25">
      <c r="A50" s="26" t="s">
        <v>74</v>
      </c>
      <c r="B50" s="20" t="s">
        <v>212</v>
      </c>
      <c r="C50" s="41"/>
      <c r="D50" s="33">
        <f>572638.78+46434.84</f>
        <v>619073.62</v>
      </c>
      <c r="E50" s="33"/>
      <c r="F50" s="34"/>
      <c r="G50" s="23">
        <f t="shared" si="6"/>
        <v>0</v>
      </c>
      <c r="H50" s="23">
        <f t="shared" si="6"/>
        <v>0</v>
      </c>
      <c r="I50" s="23">
        <f t="shared" si="6"/>
        <v>0</v>
      </c>
      <c r="J50" s="13">
        <f t="shared" si="7"/>
        <v>0</v>
      </c>
      <c r="K50" s="13">
        <f t="shared" si="7"/>
        <v>0</v>
      </c>
      <c r="L50" s="13">
        <f t="shared" si="7"/>
        <v>0</v>
      </c>
      <c r="M50" s="39"/>
      <c r="N50" s="22"/>
      <c r="O50" s="39"/>
      <c r="P50" s="35"/>
      <c r="Q50" s="35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24"/>
      <c r="BA50" s="25"/>
      <c r="BB50" s="25"/>
      <c r="BC50" s="25"/>
      <c r="BD50" s="25"/>
    </row>
    <row r="51" spans="1:56" ht="15.75" customHeight="1" x14ac:dyDescent="0.25">
      <c r="A51" s="26" t="s">
        <v>75</v>
      </c>
      <c r="B51" s="20" t="s">
        <v>76</v>
      </c>
      <c r="C51" s="41"/>
      <c r="D51" s="33">
        <f>5855+6447</f>
        <v>12302</v>
      </c>
      <c r="E51" s="33"/>
      <c r="F51" s="22"/>
      <c r="G51" s="23">
        <f t="shared" si="6"/>
        <v>0</v>
      </c>
      <c r="H51" s="23">
        <f t="shared" si="6"/>
        <v>5855</v>
      </c>
      <c r="I51" s="23">
        <f t="shared" si="6"/>
        <v>0</v>
      </c>
      <c r="J51" s="13">
        <f t="shared" ref="J51:L53" si="8">IF(AW51=0,SUM(M51+P51+S51+V51+Y51+AB51+AE51+AH51+AK51+AN51+AQ51+AT51),AW51)</f>
        <v>0</v>
      </c>
      <c r="K51" s="13">
        <f t="shared" si="8"/>
        <v>5855</v>
      </c>
      <c r="L51" s="13">
        <f t="shared" si="8"/>
        <v>0</v>
      </c>
      <c r="M51" s="39"/>
      <c r="N51" s="22">
        <v>5855</v>
      </c>
      <c r="O51" s="39"/>
      <c r="P51" s="35"/>
      <c r="Q51" s="35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24"/>
      <c r="BA51" s="25"/>
      <c r="BB51" s="25"/>
      <c r="BC51" s="25"/>
      <c r="BD51" s="25"/>
    </row>
    <row r="52" spans="1:56" ht="15.75" customHeight="1" x14ac:dyDescent="0.25">
      <c r="A52" s="26" t="s">
        <v>75</v>
      </c>
      <c r="B52" s="20" t="s">
        <v>213</v>
      </c>
      <c r="C52" s="41"/>
      <c r="D52" s="33">
        <f>2874.45+8500+15300+2420</f>
        <v>29094.45</v>
      </c>
      <c r="E52" s="33"/>
      <c r="F52" s="47"/>
      <c r="G52" s="23">
        <f t="shared" si="6"/>
        <v>0</v>
      </c>
      <c r="H52" s="23">
        <f t="shared" si="6"/>
        <v>17720</v>
      </c>
      <c r="I52" s="23">
        <f t="shared" si="6"/>
        <v>0</v>
      </c>
      <c r="J52" s="13">
        <f t="shared" si="8"/>
        <v>0</v>
      </c>
      <c r="K52" s="13">
        <f t="shared" si="8"/>
        <v>17720</v>
      </c>
      <c r="L52" s="13">
        <f t="shared" si="8"/>
        <v>0</v>
      </c>
      <c r="M52" s="39"/>
      <c r="N52" s="22">
        <f>2420+15300</f>
        <v>17720</v>
      </c>
      <c r="O52" s="39"/>
      <c r="P52" s="35"/>
      <c r="Q52" s="35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24"/>
      <c r="BA52" s="25"/>
      <c r="BB52" s="25"/>
      <c r="BC52" s="25"/>
      <c r="BD52" s="25"/>
    </row>
    <row r="53" spans="1:56" ht="15.75" customHeight="1" x14ac:dyDescent="0.25">
      <c r="A53" s="26" t="s">
        <v>68</v>
      </c>
      <c r="B53" s="36" t="s">
        <v>77</v>
      </c>
      <c r="C53" s="22"/>
      <c r="D53" s="33">
        <v>1817.8</v>
      </c>
      <c r="E53" s="33"/>
      <c r="F53" s="34"/>
      <c r="G53" s="23">
        <f t="shared" si="6"/>
        <v>0</v>
      </c>
      <c r="H53" s="23">
        <f t="shared" si="6"/>
        <v>0</v>
      </c>
      <c r="I53" s="23">
        <f t="shared" si="6"/>
        <v>0</v>
      </c>
      <c r="J53" s="13">
        <f t="shared" si="8"/>
        <v>0</v>
      </c>
      <c r="K53" s="13">
        <f t="shared" si="8"/>
        <v>0</v>
      </c>
      <c r="L53" s="13">
        <f t="shared" si="8"/>
        <v>0</v>
      </c>
      <c r="M53" s="39"/>
      <c r="N53" s="22"/>
      <c r="O53" s="39"/>
      <c r="P53" s="35"/>
      <c r="Q53" s="35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24"/>
      <c r="BA53" s="25"/>
      <c r="BB53" s="25"/>
      <c r="BC53" s="25"/>
      <c r="BD53" s="25"/>
    </row>
    <row r="54" spans="1:56" ht="15.75" customHeight="1" x14ac:dyDescent="0.25">
      <c r="A54" s="17" t="s">
        <v>80</v>
      </c>
      <c r="B54" s="17"/>
      <c r="C54" s="18">
        <f t="shared" ref="C54:I54" si="9">C55+C62+C63+C64+C67+C71+C76</f>
        <v>0</v>
      </c>
      <c r="D54" s="18">
        <f t="shared" si="9"/>
        <v>84340.34</v>
      </c>
      <c r="E54" s="18">
        <f t="shared" si="9"/>
        <v>0</v>
      </c>
      <c r="F54" s="18">
        <f t="shared" si="9"/>
        <v>0</v>
      </c>
      <c r="G54" s="18">
        <f t="shared" si="9"/>
        <v>0</v>
      </c>
      <c r="H54" s="18">
        <f t="shared" si="9"/>
        <v>4595.8899999999994</v>
      </c>
      <c r="I54" s="18">
        <f t="shared" si="9"/>
        <v>0</v>
      </c>
      <c r="J54" s="18">
        <f t="shared" ref="J54:L69" si="10">IF(AW54=0,SUM(M54+P54+S54+V54+Y54+AB54+AE54+AH54+AK54+AN54+AQ54+AT54),AW54)</f>
        <v>0</v>
      </c>
      <c r="K54" s="18">
        <f t="shared" si="10"/>
        <v>4595.8899999999994</v>
      </c>
      <c r="L54" s="18">
        <f t="shared" si="10"/>
        <v>0</v>
      </c>
      <c r="M54" s="18">
        <f t="shared" ref="M54:AV54" si="11">M55+M62+M63+M64+M67+M71+M76</f>
        <v>0</v>
      </c>
      <c r="N54" s="18">
        <f t="shared" si="11"/>
        <v>4595.8899999999994</v>
      </c>
      <c r="O54" s="18">
        <f t="shared" si="11"/>
        <v>0</v>
      </c>
      <c r="P54" s="18">
        <f t="shared" si="11"/>
        <v>0</v>
      </c>
      <c r="Q54" s="18">
        <f t="shared" si="11"/>
        <v>0</v>
      </c>
      <c r="R54" s="18">
        <f t="shared" si="11"/>
        <v>0</v>
      </c>
      <c r="S54" s="18">
        <f t="shared" si="11"/>
        <v>0</v>
      </c>
      <c r="T54" s="18">
        <f t="shared" si="11"/>
        <v>0</v>
      </c>
      <c r="U54" s="18">
        <f t="shared" si="11"/>
        <v>0</v>
      </c>
      <c r="V54" s="18">
        <f t="shared" si="11"/>
        <v>0</v>
      </c>
      <c r="W54" s="18">
        <f t="shared" si="11"/>
        <v>0</v>
      </c>
      <c r="X54" s="18">
        <f t="shared" si="11"/>
        <v>0</v>
      </c>
      <c r="Y54" s="18">
        <f t="shared" si="11"/>
        <v>0</v>
      </c>
      <c r="Z54" s="18">
        <f t="shared" si="11"/>
        <v>0</v>
      </c>
      <c r="AA54" s="18">
        <f t="shared" si="11"/>
        <v>0</v>
      </c>
      <c r="AB54" s="18">
        <f t="shared" si="11"/>
        <v>0</v>
      </c>
      <c r="AC54" s="18">
        <f t="shared" si="11"/>
        <v>0</v>
      </c>
      <c r="AD54" s="18">
        <f t="shared" si="11"/>
        <v>0</v>
      </c>
      <c r="AE54" s="18">
        <f t="shared" si="11"/>
        <v>0</v>
      </c>
      <c r="AF54" s="18">
        <f t="shared" si="11"/>
        <v>0</v>
      </c>
      <c r="AG54" s="18">
        <f t="shared" si="11"/>
        <v>0</v>
      </c>
      <c r="AH54" s="18">
        <f t="shared" si="11"/>
        <v>0</v>
      </c>
      <c r="AI54" s="18">
        <f t="shared" si="11"/>
        <v>0</v>
      </c>
      <c r="AJ54" s="18">
        <f t="shared" si="11"/>
        <v>0</v>
      </c>
      <c r="AK54" s="18">
        <f t="shared" si="11"/>
        <v>0</v>
      </c>
      <c r="AL54" s="18">
        <f t="shared" si="11"/>
        <v>0</v>
      </c>
      <c r="AM54" s="18">
        <f t="shared" si="11"/>
        <v>0</v>
      </c>
      <c r="AN54" s="18">
        <f t="shared" si="11"/>
        <v>0</v>
      </c>
      <c r="AO54" s="18">
        <f t="shared" si="11"/>
        <v>0</v>
      </c>
      <c r="AP54" s="18">
        <f t="shared" si="11"/>
        <v>0</v>
      </c>
      <c r="AQ54" s="18">
        <f t="shared" si="11"/>
        <v>0</v>
      </c>
      <c r="AR54" s="18">
        <f t="shared" si="11"/>
        <v>0</v>
      </c>
      <c r="AS54" s="18">
        <f t="shared" si="11"/>
        <v>0</v>
      </c>
      <c r="AT54" s="18">
        <f t="shared" si="11"/>
        <v>0</v>
      </c>
      <c r="AU54" s="18">
        <f t="shared" si="11"/>
        <v>0</v>
      </c>
      <c r="AV54" s="18">
        <f t="shared" si="11"/>
        <v>0</v>
      </c>
      <c r="AW54" s="18">
        <f>AW55+AW62+AW63+AW64+AW67+AW71+AW76</f>
        <v>0</v>
      </c>
      <c r="AX54" s="18">
        <f>AX55+AX62+AX63+AX64+AX67+AX71+AX76</f>
        <v>0</v>
      </c>
      <c r="AY54" s="18">
        <f>AY55+AY62+AY63+AY64+AY67+AY71+AY76</f>
        <v>0</v>
      </c>
      <c r="AZ54" s="49"/>
      <c r="BA54" s="50"/>
      <c r="BB54" s="50"/>
      <c r="BC54" s="50"/>
      <c r="BD54" s="50"/>
    </row>
    <row r="55" spans="1:56" ht="15.75" customHeight="1" x14ac:dyDescent="0.25">
      <c r="A55" s="51"/>
      <c r="B55" s="52" t="s">
        <v>81</v>
      </c>
      <c r="C55" s="53">
        <f>SUM(C56:C61)</f>
        <v>0</v>
      </c>
      <c r="D55" s="53">
        <f t="shared" ref="D55:E55" si="12">SUM(D57:D61)</f>
        <v>10402.67</v>
      </c>
      <c r="E55" s="53">
        <f t="shared" si="12"/>
        <v>0</v>
      </c>
      <c r="F55" s="53">
        <f>SUM(F57:F58)</f>
        <v>0</v>
      </c>
      <c r="G55" s="53">
        <f>SUM(G56:G61)</f>
        <v>0</v>
      </c>
      <c r="H55" s="53">
        <f>SUM(H57:H61)</f>
        <v>324.49</v>
      </c>
      <c r="I55" s="53">
        <f>SUM(I56:I61)</f>
        <v>0</v>
      </c>
      <c r="J55" s="12">
        <f t="shared" si="10"/>
        <v>0</v>
      </c>
      <c r="K55" s="12">
        <f t="shared" si="10"/>
        <v>324.49</v>
      </c>
      <c r="L55" s="12">
        <f t="shared" si="10"/>
        <v>0</v>
      </c>
      <c r="M55" s="53">
        <f>SUM(M57:M58)</f>
        <v>0</v>
      </c>
      <c r="N55" s="53">
        <f>SUM(N57:N61)</f>
        <v>324.49</v>
      </c>
      <c r="O55" s="53">
        <f t="shared" ref="O55:P55" si="13">SUM(O57:O58)</f>
        <v>0</v>
      </c>
      <c r="P55" s="53">
        <f t="shared" si="13"/>
        <v>0</v>
      </c>
      <c r="Q55" s="53">
        <f>SUM(Q57:Q61)</f>
        <v>0</v>
      </c>
      <c r="R55" s="53">
        <f>SUM(R57:R58)</f>
        <v>0</v>
      </c>
      <c r="S55" s="53">
        <f t="shared" ref="S55:T55" si="14">SUM(S57:S61)</f>
        <v>0</v>
      </c>
      <c r="T55" s="53">
        <f t="shared" si="14"/>
        <v>0</v>
      </c>
      <c r="U55" s="53">
        <f>SUM(U57:U58)</f>
        <v>0</v>
      </c>
      <c r="V55" s="53">
        <f t="shared" ref="V55:W55" si="15">SUM(V57:V61)</f>
        <v>0</v>
      </c>
      <c r="W55" s="53">
        <f t="shared" si="15"/>
        <v>0</v>
      </c>
      <c r="X55" s="53">
        <f>SUM(X57:X58)</f>
        <v>0</v>
      </c>
      <c r="Y55" s="53">
        <f t="shared" ref="Y55:Z55" si="16">SUM(Y57:Y61)</f>
        <v>0</v>
      </c>
      <c r="Z55" s="53">
        <f t="shared" si="16"/>
        <v>0</v>
      </c>
      <c r="AA55" s="53">
        <f>SUM(AA57:AA58)</f>
        <v>0</v>
      </c>
      <c r="AB55" s="53">
        <f t="shared" ref="AB55:AC55" si="17">SUM(AB57:AB61)</f>
        <v>0</v>
      </c>
      <c r="AC55" s="53">
        <f t="shared" si="17"/>
        <v>0</v>
      </c>
      <c r="AD55" s="53">
        <f>SUM(AD57:AD58)</f>
        <v>0</v>
      </c>
      <c r="AE55" s="53">
        <f>SUM(AE57:AE61)</f>
        <v>0</v>
      </c>
      <c r="AF55" s="53">
        <f t="shared" ref="AF55:AG55" si="18">SUM(AF57:AF58)</f>
        <v>0</v>
      </c>
      <c r="AG55" s="53">
        <f t="shared" si="18"/>
        <v>0</v>
      </c>
      <c r="AH55" s="53">
        <f>SUM(AH57:AH61)</f>
        <v>0</v>
      </c>
      <c r="AI55" s="53">
        <f>SUM(AI57:AI63)</f>
        <v>0</v>
      </c>
      <c r="AJ55" s="53">
        <f>SUM(AJ57:AJ58)</f>
        <v>0</v>
      </c>
      <c r="AK55" s="53">
        <f t="shared" ref="AK55:AL55" si="19">SUM(AK57:AK61)</f>
        <v>0</v>
      </c>
      <c r="AL55" s="53">
        <f t="shared" si="19"/>
        <v>0</v>
      </c>
      <c r="AM55" s="53">
        <f t="shared" ref="AM55:AN55" si="20">SUM(AM57:AM58)</f>
        <v>0</v>
      </c>
      <c r="AN55" s="53">
        <f t="shared" si="20"/>
        <v>0</v>
      </c>
      <c r="AO55" s="53">
        <f>SUM(AO57:AO63)</f>
        <v>0</v>
      </c>
      <c r="AP55" s="53">
        <f t="shared" ref="AP55:AY55" si="21">SUM(AP57:AP58)</f>
        <v>0</v>
      </c>
      <c r="AQ55" s="53">
        <f t="shared" si="21"/>
        <v>0</v>
      </c>
      <c r="AR55" s="53">
        <f t="shared" si="21"/>
        <v>0</v>
      </c>
      <c r="AS55" s="53">
        <f t="shared" si="21"/>
        <v>0</v>
      </c>
      <c r="AT55" s="53">
        <f t="shared" si="21"/>
        <v>0</v>
      </c>
      <c r="AU55" s="53">
        <f t="shared" si="21"/>
        <v>0</v>
      </c>
      <c r="AV55" s="53">
        <f t="shared" si="21"/>
        <v>0</v>
      </c>
      <c r="AW55" s="53">
        <f>SUM(AW57:AW61)</f>
        <v>0</v>
      </c>
      <c r="AX55" s="53">
        <f t="shared" si="21"/>
        <v>0</v>
      </c>
      <c r="AY55" s="53">
        <f t="shared" si="21"/>
        <v>0</v>
      </c>
      <c r="AZ55" s="54"/>
      <c r="BA55" s="55"/>
      <c r="BB55" s="55"/>
      <c r="BC55" s="55"/>
      <c r="BD55" s="55"/>
    </row>
    <row r="56" spans="1:56" ht="15.75" hidden="1" customHeight="1" x14ac:dyDescent="0.25">
      <c r="A56" s="56" t="s">
        <v>25</v>
      </c>
      <c r="B56" s="57" t="s">
        <v>26</v>
      </c>
      <c r="C56" s="45"/>
      <c r="D56" s="33"/>
      <c r="E56" s="33"/>
      <c r="F56" s="34"/>
      <c r="G56" s="23">
        <f t="shared" ref="G56:I63" si="22">M56+P56+S56+V56+Y56+AB56+AE56+AH56+AK56+AN56+AQ56+AT56</f>
        <v>0</v>
      </c>
      <c r="H56" s="23">
        <f t="shared" si="22"/>
        <v>0</v>
      </c>
      <c r="I56" s="23">
        <f t="shared" si="22"/>
        <v>0</v>
      </c>
      <c r="J56" s="13">
        <f t="shared" si="10"/>
        <v>0</v>
      </c>
      <c r="K56" s="13">
        <f t="shared" si="10"/>
        <v>0</v>
      </c>
      <c r="L56" s="13">
        <f t="shared" si="10"/>
        <v>0</v>
      </c>
      <c r="M56" s="22"/>
      <c r="N56" s="22"/>
      <c r="O56" s="22"/>
      <c r="P56" s="22"/>
      <c r="Q56" s="35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14"/>
      <c r="AK56" s="22"/>
      <c r="AL56" s="14"/>
      <c r="AM56" s="14"/>
      <c r="AN56" s="22"/>
      <c r="AO56" s="14"/>
      <c r="AP56" s="14"/>
      <c r="AQ56" s="22"/>
      <c r="AR56" s="22"/>
      <c r="AS56" s="14"/>
      <c r="AT56" s="22"/>
      <c r="AU56" s="14"/>
      <c r="AV56" s="14"/>
      <c r="AW56" s="22"/>
      <c r="AX56" s="14"/>
      <c r="AY56" s="14"/>
      <c r="AZ56" s="24"/>
      <c r="BA56" s="58"/>
      <c r="BB56" s="58"/>
      <c r="BC56" s="58"/>
      <c r="BD56" s="58"/>
    </row>
    <row r="57" spans="1:56" ht="15.75" customHeight="1" x14ac:dyDescent="0.25">
      <c r="A57" s="56" t="s">
        <v>82</v>
      </c>
      <c r="B57" s="57" t="s">
        <v>214</v>
      </c>
      <c r="C57" s="45"/>
      <c r="D57" s="33">
        <v>5435.51</v>
      </c>
      <c r="E57" s="33"/>
      <c r="F57" s="34"/>
      <c r="G57" s="23">
        <f t="shared" si="22"/>
        <v>0</v>
      </c>
      <c r="H57" s="23">
        <f t="shared" si="22"/>
        <v>324.49</v>
      </c>
      <c r="I57" s="23">
        <f t="shared" si="22"/>
        <v>0</v>
      </c>
      <c r="J57" s="13">
        <f t="shared" si="10"/>
        <v>0</v>
      </c>
      <c r="K57" s="13">
        <f t="shared" si="10"/>
        <v>324.49</v>
      </c>
      <c r="L57" s="13">
        <f t="shared" si="10"/>
        <v>0</v>
      </c>
      <c r="M57" s="22"/>
      <c r="N57" s="22">
        <v>324.49</v>
      </c>
      <c r="O57" s="22"/>
      <c r="P57" s="22"/>
      <c r="Q57" s="35">
        <v>0</v>
      </c>
      <c r="R57" s="22"/>
      <c r="S57" s="22"/>
      <c r="T57" s="22">
        <v>0</v>
      </c>
      <c r="U57" s="22"/>
      <c r="V57" s="22"/>
      <c r="W57" s="22">
        <v>0</v>
      </c>
      <c r="X57" s="22"/>
      <c r="Y57" s="22"/>
      <c r="Z57" s="22"/>
      <c r="AA57" s="22"/>
      <c r="AB57" s="22">
        <v>0</v>
      </c>
      <c r="AC57" s="22"/>
      <c r="AD57" s="22"/>
      <c r="AE57" s="22">
        <v>0</v>
      </c>
      <c r="AF57" s="22">
        <v>0</v>
      </c>
      <c r="AG57" s="22"/>
      <c r="AH57" s="22">
        <v>0</v>
      </c>
      <c r="AI57" s="22">
        <v>0</v>
      </c>
      <c r="AJ57" s="14"/>
      <c r="AK57" s="22">
        <v>0</v>
      </c>
      <c r="AL57" s="14"/>
      <c r="AM57" s="14"/>
      <c r="AN57" s="22"/>
      <c r="AO57" s="14"/>
      <c r="AP57" s="14"/>
      <c r="AQ57" s="22"/>
      <c r="AR57" s="22"/>
      <c r="AS57" s="14"/>
      <c r="AT57" s="22"/>
      <c r="AU57" s="14"/>
      <c r="AV57" s="14"/>
      <c r="AW57" s="22"/>
      <c r="AX57" s="14"/>
      <c r="AY57" s="14"/>
      <c r="AZ57" s="24"/>
      <c r="BA57" s="58"/>
      <c r="BB57" s="58"/>
      <c r="BC57" s="58"/>
      <c r="BD57" s="58"/>
    </row>
    <row r="58" spans="1:56" ht="15.75" hidden="1" customHeight="1" x14ac:dyDescent="0.25">
      <c r="A58" s="26" t="s">
        <v>83</v>
      </c>
      <c r="B58" s="20" t="s">
        <v>215</v>
      </c>
      <c r="C58" s="22"/>
      <c r="D58" s="33"/>
      <c r="E58" s="33"/>
      <c r="F58" s="34"/>
      <c r="G58" s="23">
        <f t="shared" si="22"/>
        <v>0</v>
      </c>
      <c r="H58" s="23">
        <f t="shared" si="22"/>
        <v>0</v>
      </c>
      <c r="I58" s="23">
        <f t="shared" si="22"/>
        <v>0</v>
      </c>
      <c r="J58" s="13">
        <f t="shared" si="10"/>
        <v>0</v>
      </c>
      <c r="K58" s="13">
        <f t="shared" si="10"/>
        <v>0</v>
      </c>
      <c r="L58" s="13">
        <f t="shared" si="10"/>
        <v>0</v>
      </c>
      <c r="M58" s="22"/>
      <c r="N58" s="22">
        <v>0</v>
      </c>
      <c r="O58" s="22"/>
      <c r="P58" s="22"/>
      <c r="Q58" s="35">
        <v>0</v>
      </c>
      <c r="R58" s="22"/>
      <c r="S58" s="22">
        <v>0</v>
      </c>
      <c r="T58" s="22"/>
      <c r="U58" s="22"/>
      <c r="V58" s="22">
        <v>0</v>
      </c>
      <c r="W58" s="22"/>
      <c r="X58" s="22"/>
      <c r="Y58" s="22">
        <v>0</v>
      </c>
      <c r="Z58" s="22"/>
      <c r="AA58" s="22"/>
      <c r="AB58" s="22">
        <v>0</v>
      </c>
      <c r="AC58" s="22"/>
      <c r="AD58" s="22"/>
      <c r="AE58" s="22">
        <v>0</v>
      </c>
      <c r="AF58" s="22"/>
      <c r="AG58" s="22"/>
      <c r="AH58" s="22">
        <v>0</v>
      </c>
      <c r="AI58" s="22"/>
      <c r="AJ58" s="14"/>
      <c r="AK58" s="22">
        <v>0</v>
      </c>
      <c r="AL58" s="14"/>
      <c r="AM58" s="14"/>
      <c r="AN58" s="22">
        <v>0</v>
      </c>
      <c r="AO58" s="14"/>
      <c r="AP58" s="14"/>
      <c r="AQ58" s="22"/>
      <c r="AR58" s="14"/>
      <c r="AS58" s="14"/>
      <c r="AT58" s="14"/>
      <c r="AU58" s="14"/>
      <c r="AV58" s="14"/>
      <c r="AW58" s="14"/>
      <c r="AX58" s="14"/>
      <c r="AY58" s="14"/>
      <c r="AZ58" s="24"/>
      <c r="BA58" s="58"/>
      <c r="BB58" s="58"/>
      <c r="BC58" s="58"/>
      <c r="BD58" s="58"/>
    </row>
    <row r="59" spans="1:56" ht="15.75" customHeight="1" x14ac:dyDescent="0.25">
      <c r="A59" s="26" t="s">
        <v>48</v>
      </c>
      <c r="B59" s="20" t="s">
        <v>216</v>
      </c>
      <c r="C59" s="22"/>
      <c r="D59" s="33">
        <v>2723.27</v>
      </c>
      <c r="E59" s="33"/>
      <c r="F59" s="34"/>
      <c r="G59" s="23">
        <f t="shared" si="22"/>
        <v>0</v>
      </c>
      <c r="H59" s="23">
        <f t="shared" si="22"/>
        <v>0</v>
      </c>
      <c r="I59" s="23">
        <f t="shared" si="22"/>
        <v>0</v>
      </c>
      <c r="J59" s="13">
        <f t="shared" si="10"/>
        <v>0</v>
      </c>
      <c r="K59" s="13">
        <f>IF(AX59=0,SUM(N59+Q59+T59+W59+Z59+AC59+AF59+AH59+AL59+AO59+AR59+AU59),AX59)</f>
        <v>0</v>
      </c>
      <c r="L59" s="13">
        <f>IF(AY59=0,SUM(O59+R59+U59+X59+AA59+AD59+AG59+AJ59+AM59+AP59+AS59+AV59),AY59)</f>
        <v>0</v>
      </c>
      <c r="M59" s="22"/>
      <c r="N59" s="22">
        <v>0</v>
      </c>
      <c r="O59" s="22"/>
      <c r="P59" s="22"/>
      <c r="Q59" s="35">
        <v>0</v>
      </c>
      <c r="R59" s="22"/>
      <c r="S59" s="22">
        <v>0</v>
      </c>
      <c r="T59" s="22"/>
      <c r="U59" s="22"/>
      <c r="V59" s="22">
        <v>0</v>
      </c>
      <c r="W59" s="22"/>
      <c r="X59" s="22"/>
      <c r="Y59" s="22">
        <v>0</v>
      </c>
      <c r="Z59" s="22"/>
      <c r="AA59" s="22"/>
      <c r="AB59" s="22">
        <v>0</v>
      </c>
      <c r="AC59" s="22"/>
      <c r="AD59" s="22"/>
      <c r="AE59" s="22">
        <v>0</v>
      </c>
      <c r="AF59" s="22"/>
      <c r="AG59" s="22"/>
      <c r="AH59" s="22">
        <v>0</v>
      </c>
      <c r="AI59" s="59"/>
      <c r="AJ59" s="14"/>
      <c r="AK59" s="22">
        <v>0</v>
      </c>
      <c r="AL59" s="14"/>
      <c r="AM59" s="14"/>
      <c r="AN59" s="14"/>
      <c r="AO59" s="14"/>
      <c r="AP59" s="14"/>
      <c r="AQ59" s="22"/>
      <c r="AR59" s="14"/>
      <c r="AS59" s="14"/>
      <c r="AT59" s="14"/>
      <c r="AU59" s="14"/>
      <c r="AV59" s="14"/>
      <c r="AW59" s="14"/>
      <c r="AX59" s="14"/>
      <c r="AY59" s="14"/>
      <c r="AZ59" s="24"/>
      <c r="BA59" s="58"/>
      <c r="BB59" s="58"/>
      <c r="BC59" s="58"/>
      <c r="BD59" s="58"/>
    </row>
    <row r="60" spans="1:56" ht="15.75" hidden="1" customHeight="1" x14ac:dyDescent="0.25">
      <c r="A60" s="26" t="s">
        <v>84</v>
      </c>
      <c r="B60" s="20" t="s">
        <v>85</v>
      </c>
      <c r="C60" s="22"/>
      <c r="D60" s="33"/>
      <c r="E60" s="33"/>
      <c r="F60" s="34"/>
      <c r="G60" s="23">
        <f t="shared" si="22"/>
        <v>0</v>
      </c>
      <c r="H60" s="23">
        <f t="shared" si="22"/>
        <v>0</v>
      </c>
      <c r="I60" s="23">
        <f t="shared" si="22"/>
        <v>0</v>
      </c>
      <c r="J60" s="13">
        <f t="shared" si="10"/>
        <v>0</v>
      </c>
      <c r="K60" s="13">
        <f t="shared" si="10"/>
        <v>0</v>
      </c>
      <c r="L60" s="13">
        <f t="shared" si="10"/>
        <v>0</v>
      </c>
      <c r="M60" s="22"/>
      <c r="N60" s="22">
        <v>0</v>
      </c>
      <c r="O60" s="22"/>
      <c r="P60" s="22"/>
      <c r="Q60" s="35">
        <v>0</v>
      </c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14"/>
      <c r="AK60" s="14"/>
      <c r="AL60" s="14"/>
      <c r="AM60" s="14"/>
      <c r="AN60" s="14"/>
      <c r="AO60" s="14"/>
      <c r="AP60" s="14"/>
      <c r="AQ60" s="22"/>
      <c r="AR60" s="14"/>
      <c r="AS60" s="14"/>
      <c r="AT60" s="14"/>
      <c r="AU60" s="14"/>
      <c r="AV60" s="14"/>
      <c r="AW60" s="14"/>
      <c r="AX60" s="14"/>
      <c r="AY60" s="14"/>
      <c r="AZ60" s="24"/>
      <c r="BA60" s="58"/>
      <c r="BB60" s="58"/>
      <c r="BC60" s="58"/>
      <c r="BD60" s="58"/>
    </row>
    <row r="61" spans="1:56" ht="15.75" customHeight="1" x14ac:dyDescent="0.25">
      <c r="A61" s="26" t="s">
        <v>86</v>
      </c>
      <c r="B61" s="20" t="s">
        <v>87</v>
      </c>
      <c r="C61" s="22"/>
      <c r="D61" s="60">
        <v>2243.89</v>
      </c>
      <c r="E61" s="33"/>
      <c r="F61" s="34"/>
      <c r="G61" s="23">
        <f t="shared" si="22"/>
        <v>0</v>
      </c>
      <c r="H61" s="23">
        <f t="shared" si="22"/>
        <v>0</v>
      </c>
      <c r="I61" s="23">
        <f t="shared" si="22"/>
        <v>0</v>
      </c>
      <c r="J61" s="13">
        <f t="shared" si="10"/>
        <v>0</v>
      </c>
      <c r="K61" s="13">
        <f t="shared" si="10"/>
        <v>0</v>
      </c>
      <c r="L61" s="13">
        <f t="shared" si="10"/>
        <v>0</v>
      </c>
      <c r="M61" s="22"/>
      <c r="N61" s="22">
        <v>0</v>
      </c>
      <c r="O61" s="22"/>
      <c r="P61" s="22"/>
      <c r="Q61" s="35">
        <v>0</v>
      </c>
      <c r="R61" s="22"/>
      <c r="S61" s="22"/>
      <c r="T61" s="22">
        <v>0</v>
      </c>
      <c r="U61" s="22"/>
      <c r="V61" s="22"/>
      <c r="W61" s="22">
        <v>0</v>
      </c>
      <c r="X61" s="22"/>
      <c r="Y61" s="22"/>
      <c r="Z61" s="22">
        <v>0</v>
      </c>
      <c r="AA61" s="22"/>
      <c r="AB61" s="22"/>
      <c r="AC61" s="22">
        <v>0</v>
      </c>
      <c r="AD61" s="22"/>
      <c r="AE61" s="22"/>
      <c r="AF61" s="22"/>
      <c r="AG61" s="22"/>
      <c r="AH61" s="22"/>
      <c r="AI61" s="22">
        <v>0</v>
      </c>
      <c r="AJ61" s="14"/>
      <c r="AK61" s="14"/>
      <c r="AL61" s="22">
        <v>0</v>
      </c>
      <c r="AM61" s="14"/>
      <c r="AN61" s="14"/>
      <c r="AO61" s="22"/>
      <c r="AP61" s="14"/>
      <c r="AQ61" s="22"/>
      <c r="AR61" s="22"/>
      <c r="AS61" s="14"/>
      <c r="AT61" s="14"/>
      <c r="AU61" s="14"/>
      <c r="AV61" s="14"/>
      <c r="AW61" s="14"/>
      <c r="AX61" s="14"/>
      <c r="AY61" s="14"/>
      <c r="AZ61" s="24"/>
      <c r="BA61" s="58"/>
      <c r="BB61" s="58"/>
      <c r="BC61" s="58"/>
      <c r="BD61" s="58"/>
    </row>
    <row r="62" spans="1:56" ht="17.25" hidden="1" customHeight="1" x14ac:dyDescent="0.25">
      <c r="A62" s="61"/>
      <c r="B62" s="62" t="s">
        <v>88</v>
      </c>
      <c r="C62" s="64"/>
      <c r="D62" s="65"/>
      <c r="E62" s="65"/>
      <c r="F62" s="65"/>
      <c r="G62" s="23">
        <f t="shared" si="22"/>
        <v>0</v>
      </c>
      <c r="H62" s="23">
        <f t="shared" si="22"/>
        <v>0</v>
      </c>
      <c r="I62" s="66">
        <f t="shared" si="22"/>
        <v>0</v>
      </c>
      <c r="J62" s="13">
        <f t="shared" si="10"/>
        <v>0</v>
      </c>
      <c r="K62" s="13">
        <f t="shared" si="10"/>
        <v>0</v>
      </c>
      <c r="L62" s="13">
        <f t="shared" si="10"/>
        <v>0</v>
      </c>
      <c r="M62" s="63"/>
      <c r="N62" s="63"/>
      <c r="O62" s="63"/>
      <c r="P62" s="63"/>
      <c r="Q62" s="67"/>
      <c r="R62" s="63"/>
      <c r="S62" s="63"/>
      <c r="T62" s="63"/>
      <c r="U62" s="63"/>
      <c r="V62" s="63"/>
      <c r="W62" s="63"/>
      <c r="X62" s="63"/>
      <c r="Y62" s="63">
        <v>0</v>
      </c>
      <c r="Z62" s="63"/>
      <c r="AA62" s="63"/>
      <c r="AB62" s="68"/>
      <c r="AC62" s="68"/>
      <c r="AD62" s="68"/>
      <c r="AE62" s="68"/>
      <c r="AF62" s="68"/>
      <c r="AG62" s="68"/>
      <c r="AH62" s="68"/>
      <c r="AI62" s="69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70"/>
      <c r="BA62" s="71"/>
      <c r="BB62" s="71"/>
      <c r="BC62" s="71"/>
      <c r="BD62" s="71"/>
    </row>
    <row r="63" spans="1:56" ht="15.75" hidden="1" customHeight="1" x14ac:dyDescent="0.25">
      <c r="A63" s="61"/>
      <c r="B63" s="62" t="s">
        <v>89</v>
      </c>
      <c r="C63" s="65"/>
      <c r="D63" s="65"/>
      <c r="E63" s="65"/>
      <c r="F63" s="65"/>
      <c r="G63" s="66">
        <f t="shared" si="22"/>
        <v>0</v>
      </c>
      <c r="H63" s="66">
        <f t="shared" si="22"/>
        <v>0</v>
      </c>
      <c r="I63" s="66">
        <f t="shared" si="22"/>
        <v>0</v>
      </c>
      <c r="J63" s="13">
        <f t="shared" si="10"/>
        <v>0</v>
      </c>
      <c r="K63" s="13">
        <f t="shared" si="10"/>
        <v>0</v>
      </c>
      <c r="L63" s="13">
        <f t="shared" si="10"/>
        <v>0</v>
      </c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70"/>
      <c r="BA63" s="71"/>
      <c r="BB63" s="71"/>
      <c r="BC63" s="71"/>
      <c r="BD63" s="71"/>
    </row>
    <row r="64" spans="1:56" ht="18.75" hidden="1" customHeight="1" x14ac:dyDescent="0.25">
      <c r="A64" s="72"/>
      <c r="B64" s="73" t="s">
        <v>90</v>
      </c>
      <c r="C64" s="74">
        <f t="shared" ref="C64:I64" si="23">SUM(C65:C66)</f>
        <v>0</v>
      </c>
      <c r="D64" s="74">
        <f t="shared" si="23"/>
        <v>0</v>
      </c>
      <c r="E64" s="74">
        <f t="shared" si="23"/>
        <v>0</v>
      </c>
      <c r="F64" s="74">
        <f t="shared" si="23"/>
        <v>0</v>
      </c>
      <c r="G64" s="74">
        <f t="shared" si="23"/>
        <v>0</v>
      </c>
      <c r="H64" s="74">
        <f t="shared" si="23"/>
        <v>0</v>
      </c>
      <c r="I64" s="74">
        <f t="shared" si="23"/>
        <v>0</v>
      </c>
      <c r="J64" s="12">
        <f t="shared" si="10"/>
        <v>0</v>
      </c>
      <c r="K64" s="12">
        <f t="shared" si="10"/>
        <v>0</v>
      </c>
      <c r="L64" s="12">
        <f t="shared" si="10"/>
        <v>0</v>
      </c>
      <c r="M64" s="74">
        <f t="shared" ref="M64:AY64" si="24">SUM(M65:M66)</f>
        <v>0</v>
      </c>
      <c r="N64" s="74">
        <f t="shared" si="24"/>
        <v>0</v>
      </c>
      <c r="O64" s="74">
        <f t="shared" si="24"/>
        <v>0</v>
      </c>
      <c r="P64" s="74">
        <f t="shared" si="24"/>
        <v>0</v>
      </c>
      <c r="Q64" s="74">
        <f t="shared" si="24"/>
        <v>0</v>
      </c>
      <c r="R64" s="74">
        <f t="shared" si="24"/>
        <v>0</v>
      </c>
      <c r="S64" s="74">
        <f t="shared" si="24"/>
        <v>0</v>
      </c>
      <c r="T64" s="74">
        <f t="shared" si="24"/>
        <v>0</v>
      </c>
      <c r="U64" s="74">
        <f t="shared" si="24"/>
        <v>0</v>
      </c>
      <c r="V64" s="74">
        <f t="shared" si="24"/>
        <v>0</v>
      </c>
      <c r="W64" s="74">
        <f t="shared" si="24"/>
        <v>0</v>
      </c>
      <c r="X64" s="74">
        <f t="shared" si="24"/>
        <v>0</v>
      </c>
      <c r="Y64" s="74">
        <f t="shared" si="24"/>
        <v>0</v>
      </c>
      <c r="Z64" s="74">
        <f t="shared" si="24"/>
        <v>0</v>
      </c>
      <c r="AA64" s="74">
        <f t="shared" si="24"/>
        <v>0</v>
      </c>
      <c r="AB64" s="74">
        <f t="shared" si="24"/>
        <v>0</v>
      </c>
      <c r="AC64" s="74">
        <f t="shared" si="24"/>
        <v>0</v>
      </c>
      <c r="AD64" s="74">
        <f t="shared" si="24"/>
        <v>0</v>
      </c>
      <c r="AE64" s="74">
        <f t="shared" si="24"/>
        <v>0</v>
      </c>
      <c r="AF64" s="74">
        <f t="shared" si="24"/>
        <v>0</v>
      </c>
      <c r="AG64" s="74">
        <f t="shared" si="24"/>
        <v>0</v>
      </c>
      <c r="AH64" s="74">
        <f t="shared" si="24"/>
        <v>0</v>
      </c>
      <c r="AI64" s="74">
        <f t="shared" si="24"/>
        <v>0</v>
      </c>
      <c r="AJ64" s="74">
        <f t="shared" si="24"/>
        <v>0</v>
      </c>
      <c r="AK64" s="74">
        <f t="shared" si="24"/>
        <v>0</v>
      </c>
      <c r="AL64" s="74">
        <f t="shared" si="24"/>
        <v>0</v>
      </c>
      <c r="AM64" s="74">
        <f t="shared" si="24"/>
        <v>0</v>
      </c>
      <c r="AN64" s="74">
        <f t="shared" si="24"/>
        <v>0</v>
      </c>
      <c r="AO64" s="74">
        <f t="shared" si="24"/>
        <v>0</v>
      </c>
      <c r="AP64" s="74">
        <f t="shared" si="24"/>
        <v>0</v>
      </c>
      <c r="AQ64" s="74">
        <f t="shared" si="24"/>
        <v>0</v>
      </c>
      <c r="AR64" s="74">
        <f t="shared" si="24"/>
        <v>0</v>
      </c>
      <c r="AS64" s="74">
        <f t="shared" si="24"/>
        <v>0</v>
      </c>
      <c r="AT64" s="74">
        <f t="shared" si="24"/>
        <v>0</v>
      </c>
      <c r="AU64" s="74">
        <f t="shared" si="24"/>
        <v>0</v>
      </c>
      <c r="AV64" s="74">
        <f t="shared" si="24"/>
        <v>0</v>
      </c>
      <c r="AW64" s="74">
        <f t="shared" si="24"/>
        <v>0</v>
      </c>
      <c r="AX64" s="74">
        <f t="shared" si="24"/>
        <v>0</v>
      </c>
      <c r="AY64" s="74">
        <f t="shared" si="24"/>
        <v>0</v>
      </c>
      <c r="AZ64" s="54"/>
      <c r="BA64" s="55"/>
      <c r="BB64" s="55"/>
      <c r="BC64" s="55"/>
      <c r="BD64" s="55"/>
    </row>
    <row r="65" spans="1:56" ht="15.75" hidden="1" customHeight="1" x14ac:dyDescent="0.25">
      <c r="A65" s="19" t="s">
        <v>68</v>
      </c>
      <c r="B65" s="20" t="s">
        <v>91</v>
      </c>
      <c r="C65" s="22"/>
      <c r="D65" s="75"/>
      <c r="E65" s="75"/>
      <c r="F65" s="75"/>
      <c r="G65" s="23">
        <f t="shared" ref="G65:I66" si="25">M65+P65+S65+V65+Y65+AB65+AE65+AH65+AK65+AN65+AQ65+AT65</f>
        <v>0</v>
      </c>
      <c r="H65" s="23">
        <f t="shared" si="25"/>
        <v>0</v>
      </c>
      <c r="I65" s="23">
        <f t="shared" si="25"/>
        <v>0</v>
      </c>
      <c r="J65" s="13">
        <f t="shared" si="10"/>
        <v>0</v>
      </c>
      <c r="K65" s="13">
        <f t="shared" si="10"/>
        <v>0</v>
      </c>
      <c r="L65" s="13">
        <f t="shared" si="10"/>
        <v>0</v>
      </c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21">
        <v>0</v>
      </c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21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24"/>
      <c r="BA65" s="25"/>
      <c r="BB65" s="25"/>
      <c r="BC65" s="25"/>
      <c r="BD65" s="25"/>
    </row>
    <row r="66" spans="1:56" ht="15.75" hidden="1" customHeight="1" x14ac:dyDescent="0.25">
      <c r="A66" s="19" t="s">
        <v>92</v>
      </c>
      <c r="B66" s="20" t="s">
        <v>93</v>
      </c>
      <c r="C66" s="22"/>
      <c r="D66" s="75"/>
      <c r="E66" s="75"/>
      <c r="F66" s="75"/>
      <c r="G66" s="23">
        <f t="shared" si="25"/>
        <v>0</v>
      </c>
      <c r="H66" s="23">
        <f t="shared" si="25"/>
        <v>0</v>
      </c>
      <c r="I66" s="23">
        <f t="shared" si="25"/>
        <v>0</v>
      </c>
      <c r="J66" s="13">
        <f t="shared" si="10"/>
        <v>0</v>
      </c>
      <c r="K66" s="13">
        <f t="shared" si="10"/>
        <v>0</v>
      </c>
      <c r="L66" s="13">
        <f t="shared" si="10"/>
        <v>0</v>
      </c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21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21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24"/>
      <c r="BA66" s="25"/>
      <c r="BB66" s="25"/>
      <c r="BC66" s="25"/>
      <c r="BD66" s="25"/>
    </row>
    <row r="67" spans="1:56" ht="15.75" hidden="1" customHeight="1" x14ac:dyDescent="0.25">
      <c r="A67" s="76"/>
      <c r="B67" s="52" t="s">
        <v>94</v>
      </c>
      <c r="C67" s="53">
        <f t="shared" ref="C67:I67" si="26">SUM(C68:C70)</f>
        <v>0</v>
      </c>
      <c r="D67" s="53">
        <f t="shared" si="26"/>
        <v>0</v>
      </c>
      <c r="E67" s="53">
        <f t="shared" si="26"/>
        <v>0</v>
      </c>
      <c r="F67" s="53">
        <f t="shared" si="26"/>
        <v>0</v>
      </c>
      <c r="G67" s="53">
        <f t="shared" si="26"/>
        <v>0</v>
      </c>
      <c r="H67" s="53">
        <f t="shared" si="26"/>
        <v>0</v>
      </c>
      <c r="I67" s="53">
        <f t="shared" si="26"/>
        <v>0</v>
      </c>
      <c r="J67" s="12">
        <f t="shared" si="10"/>
        <v>0</v>
      </c>
      <c r="K67" s="12">
        <f t="shared" si="10"/>
        <v>0</v>
      </c>
      <c r="L67" s="12">
        <f t="shared" si="10"/>
        <v>0</v>
      </c>
      <c r="M67" s="53">
        <f t="shared" ref="M67:AY67" si="27">SUM(M68:M70)</f>
        <v>0</v>
      </c>
      <c r="N67" s="53">
        <f t="shared" si="27"/>
        <v>0</v>
      </c>
      <c r="O67" s="53">
        <f t="shared" si="27"/>
        <v>0</v>
      </c>
      <c r="P67" s="53">
        <f t="shared" si="27"/>
        <v>0</v>
      </c>
      <c r="Q67" s="53">
        <f t="shared" si="27"/>
        <v>0</v>
      </c>
      <c r="R67" s="53">
        <f t="shared" si="27"/>
        <v>0</v>
      </c>
      <c r="S67" s="53">
        <f t="shared" si="27"/>
        <v>0</v>
      </c>
      <c r="T67" s="53">
        <f t="shared" si="27"/>
        <v>0</v>
      </c>
      <c r="U67" s="53">
        <f t="shared" si="27"/>
        <v>0</v>
      </c>
      <c r="V67" s="53">
        <f t="shared" si="27"/>
        <v>0</v>
      </c>
      <c r="W67" s="53">
        <f t="shared" si="27"/>
        <v>0</v>
      </c>
      <c r="X67" s="53">
        <f t="shared" si="27"/>
        <v>0</v>
      </c>
      <c r="Y67" s="53">
        <f t="shared" si="27"/>
        <v>0</v>
      </c>
      <c r="Z67" s="53">
        <f t="shared" si="27"/>
        <v>0</v>
      </c>
      <c r="AA67" s="53">
        <f t="shared" si="27"/>
        <v>0</v>
      </c>
      <c r="AB67" s="53">
        <f t="shared" si="27"/>
        <v>0</v>
      </c>
      <c r="AC67" s="53">
        <f t="shared" si="27"/>
        <v>0</v>
      </c>
      <c r="AD67" s="53">
        <f t="shared" si="27"/>
        <v>0</v>
      </c>
      <c r="AE67" s="53">
        <f t="shared" si="27"/>
        <v>0</v>
      </c>
      <c r="AF67" s="53">
        <f t="shared" si="27"/>
        <v>0</v>
      </c>
      <c r="AG67" s="53">
        <f t="shared" si="27"/>
        <v>0</v>
      </c>
      <c r="AH67" s="53">
        <f t="shared" si="27"/>
        <v>0</v>
      </c>
      <c r="AI67" s="53">
        <f t="shared" si="27"/>
        <v>0</v>
      </c>
      <c r="AJ67" s="53">
        <f t="shared" si="27"/>
        <v>0</v>
      </c>
      <c r="AK67" s="53">
        <f t="shared" si="27"/>
        <v>0</v>
      </c>
      <c r="AL67" s="53">
        <f t="shared" si="27"/>
        <v>0</v>
      </c>
      <c r="AM67" s="53">
        <f t="shared" si="27"/>
        <v>0</v>
      </c>
      <c r="AN67" s="53">
        <f t="shared" si="27"/>
        <v>0</v>
      </c>
      <c r="AO67" s="53">
        <f t="shared" si="27"/>
        <v>0</v>
      </c>
      <c r="AP67" s="53">
        <f t="shared" si="27"/>
        <v>0</v>
      </c>
      <c r="AQ67" s="53">
        <f t="shared" si="27"/>
        <v>0</v>
      </c>
      <c r="AR67" s="53">
        <f t="shared" si="27"/>
        <v>0</v>
      </c>
      <c r="AS67" s="53">
        <f t="shared" si="27"/>
        <v>0</v>
      </c>
      <c r="AT67" s="53">
        <f t="shared" si="27"/>
        <v>0</v>
      </c>
      <c r="AU67" s="53">
        <f t="shared" si="27"/>
        <v>0</v>
      </c>
      <c r="AV67" s="53">
        <f t="shared" si="27"/>
        <v>0</v>
      </c>
      <c r="AW67" s="53">
        <f t="shared" si="27"/>
        <v>0</v>
      </c>
      <c r="AX67" s="53">
        <f t="shared" si="27"/>
        <v>0</v>
      </c>
      <c r="AY67" s="53">
        <f t="shared" si="27"/>
        <v>0</v>
      </c>
      <c r="AZ67" s="54"/>
      <c r="BA67" s="55"/>
      <c r="BB67" s="55"/>
      <c r="BC67" s="55"/>
      <c r="BD67" s="55"/>
    </row>
    <row r="68" spans="1:56" ht="15.75" hidden="1" customHeight="1" x14ac:dyDescent="0.25">
      <c r="A68" s="19" t="s">
        <v>25</v>
      </c>
      <c r="B68" s="20" t="s">
        <v>26</v>
      </c>
      <c r="C68" s="22"/>
      <c r="D68" s="22"/>
      <c r="E68" s="22"/>
      <c r="F68" s="21"/>
      <c r="G68" s="23">
        <f t="shared" ref="G68:I70" si="28">M68+P68+S68+V68+Y68+AB68+AE68+AH68+AK68+AN68+AQ68+AT68</f>
        <v>0</v>
      </c>
      <c r="H68" s="23">
        <f t="shared" si="28"/>
        <v>0</v>
      </c>
      <c r="I68" s="23">
        <f t="shared" si="28"/>
        <v>0</v>
      </c>
      <c r="J68" s="13">
        <f t="shared" si="10"/>
        <v>0</v>
      </c>
      <c r="K68" s="13">
        <f t="shared" si="10"/>
        <v>0</v>
      </c>
      <c r="L68" s="13">
        <f t="shared" si="10"/>
        <v>0</v>
      </c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42"/>
      <c r="AU68" s="22"/>
      <c r="AV68" s="22"/>
      <c r="AW68" s="22"/>
      <c r="AX68" s="22"/>
      <c r="AY68" s="22"/>
      <c r="AZ68" s="24"/>
      <c r="BA68" s="25"/>
      <c r="BB68" s="25"/>
      <c r="BC68" s="25"/>
      <c r="BD68" s="25"/>
    </row>
    <row r="69" spans="1:56" ht="15.75" hidden="1" customHeight="1" x14ac:dyDescent="0.25">
      <c r="A69" s="19" t="s">
        <v>39</v>
      </c>
      <c r="B69" s="20" t="s">
        <v>40</v>
      </c>
      <c r="C69" s="22"/>
      <c r="D69" s="22"/>
      <c r="E69" s="22"/>
      <c r="F69" s="21"/>
      <c r="G69" s="23">
        <f t="shared" si="28"/>
        <v>0</v>
      </c>
      <c r="H69" s="23">
        <f t="shared" si="28"/>
        <v>0</v>
      </c>
      <c r="I69" s="23">
        <f t="shared" si="28"/>
        <v>0</v>
      </c>
      <c r="J69" s="13">
        <f t="shared" si="10"/>
        <v>0</v>
      </c>
      <c r="K69" s="13">
        <f t="shared" si="10"/>
        <v>0</v>
      </c>
      <c r="L69" s="13">
        <f t="shared" si="10"/>
        <v>0</v>
      </c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4"/>
      <c r="BA69" s="25"/>
      <c r="BB69" s="25"/>
      <c r="BC69" s="25"/>
      <c r="BD69" s="25"/>
    </row>
    <row r="70" spans="1:56" ht="15.75" hidden="1" customHeight="1" x14ac:dyDescent="0.25">
      <c r="A70" s="19" t="s">
        <v>92</v>
      </c>
      <c r="B70" s="20" t="s">
        <v>95</v>
      </c>
      <c r="C70" s="45"/>
      <c r="D70" s="22"/>
      <c r="E70" s="22"/>
      <c r="F70" s="21"/>
      <c r="G70" s="23">
        <f t="shared" si="28"/>
        <v>0</v>
      </c>
      <c r="H70" s="23">
        <f t="shared" si="28"/>
        <v>0</v>
      </c>
      <c r="I70" s="23">
        <f t="shared" si="28"/>
        <v>0</v>
      </c>
      <c r="J70" s="13">
        <f t="shared" ref="J70:L74" si="29">IF(AW70=0,SUM(M70+P70+S70+V70+Y70+AB70+AE70+AH70+AK70+AN70+AQ70+AT70),AW70)</f>
        <v>0</v>
      </c>
      <c r="K70" s="13">
        <f t="shared" si="29"/>
        <v>0</v>
      </c>
      <c r="L70" s="13">
        <f t="shared" si="29"/>
        <v>0</v>
      </c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>
        <v>0</v>
      </c>
      <c r="AO70" s="22"/>
      <c r="AP70" s="22"/>
      <c r="AQ70" s="22"/>
      <c r="AR70" s="22"/>
      <c r="AS70" s="22"/>
      <c r="AT70" s="22">
        <v>0</v>
      </c>
      <c r="AU70" s="22"/>
      <c r="AV70" s="22"/>
      <c r="AW70" s="22"/>
      <c r="AX70" s="22"/>
      <c r="AY70" s="22"/>
      <c r="AZ70" s="24"/>
      <c r="BA70" s="25"/>
      <c r="BB70" s="25"/>
      <c r="BC70" s="25"/>
      <c r="BD70" s="25"/>
    </row>
    <row r="71" spans="1:56" ht="15.75" customHeight="1" x14ac:dyDescent="0.25">
      <c r="A71" s="76"/>
      <c r="B71" s="52" t="s">
        <v>96</v>
      </c>
      <c r="C71" s="53">
        <f t="shared" ref="C71:E71" si="30">SUM(C72:C75)</f>
        <v>0</v>
      </c>
      <c r="D71" s="53">
        <f t="shared" si="30"/>
        <v>73937.67</v>
      </c>
      <c r="E71" s="53">
        <f t="shared" si="30"/>
        <v>0</v>
      </c>
      <c r="F71" s="53">
        <f t="shared" ref="F71:I71" si="31">SUM(F72:F74)</f>
        <v>0</v>
      </c>
      <c r="G71" s="53">
        <f t="shared" si="31"/>
        <v>0</v>
      </c>
      <c r="H71" s="53">
        <f t="shared" si="31"/>
        <v>4271.3999999999996</v>
      </c>
      <c r="I71" s="53">
        <f t="shared" si="31"/>
        <v>0</v>
      </c>
      <c r="J71" s="12">
        <f t="shared" si="29"/>
        <v>0</v>
      </c>
      <c r="K71" s="12">
        <f t="shared" si="29"/>
        <v>4271.3999999999996</v>
      </c>
      <c r="L71" s="12">
        <f t="shared" si="29"/>
        <v>0</v>
      </c>
      <c r="M71" s="53">
        <f t="shared" ref="M71:AY71" si="32">SUM(M72:M74)</f>
        <v>0</v>
      </c>
      <c r="N71" s="53">
        <f t="shared" si="32"/>
        <v>4271.3999999999996</v>
      </c>
      <c r="O71" s="53">
        <f t="shared" si="32"/>
        <v>0</v>
      </c>
      <c r="P71" s="53">
        <f t="shared" si="32"/>
        <v>0</v>
      </c>
      <c r="Q71" s="53">
        <f t="shared" si="32"/>
        <v>0</v>
      </c>
      <c r="R71" s="53">
        <f t="shared" si="32"/>
        <v>0</v>
      </c>
      <c r="S71" s="53">
        <f t="shared" si="32"/>
        <v>0</v>
      </c>
      <c r="T71" s="53">
        <f t="shared" si="32"/>
        <v>0</v>
      </c>
      <c r="U71" s="53">
        <f t="shared" si="32"/>
        <v>0</v>
      </c>
      <c r="V71" s="53">
        <f t="shared" si="32"/>
        <v>0</v>
      </c>
      <c r="W71" s="53">
        <f t="shared" si="32"/>
        <v>0</v>
      </c>
      <c r="X71" s="53">
        <f t="shared" si="32"/>
        <v>0</v>
      </c>
      <c r="Y71" s="53">
        <f t="shared" si="32"/>
        <v>0</v>
      </c>
      <c r="Z71" s="53">
        <f t="shared" si="32"/>
        <v>0</v>
      </c>
      <c r="AA71" s="53">
        <f t="shared" si="32"/>
        <v>0</v>
      </c>
      <c r="AB71" s="53">
        <f t="shared" si="32"/>
        <v>0</v>
      </c>
      <c r="AC71" s="53">
        <f t="shared" si="32"/>
        <v>0</v>
      </c>
      <c r="AD71" s="53">
        <f t="shared" si="32"/>
        <v>0</v>
      </c>
      <c r="AE71" s="53">
        <f t="shared" si="32"/>
        <v>0</v>
      </c>
      <c r="AF71" s="53">
        <f t="shared" si="32"/>
        <v>0</v>
      </c>
      <c r="AG71" s="53">
        <f t="shared" si="32"/>
        <v>0</v>
      </c>
      <c r="AH71" s="53">
        <f t="shared" si="32"/>
        <v>0</v>
      </c>
      <c r="AI71" s="53">
        <f t="shared" si="32"/>
        <v>0</v>
      </c>
      <c r="AJ71" s="53">
        <f t="shared" si="32"/>
        <v>0</v>
      </c>
      <c r="AK71" s="53">
        <f t="shared" si="32"/>
        <v>0</v>
      </c>
      <c r="AL71" s="53">
        <f t="shared" si="32"/>
        <v>0</v>
      </c>
      <c r="AM71" s="53">
        <f t="shared" si="32"/>
        <v>0</v>
      </c>
      <c r="AN71" s="53">
        <f t="shared" si="32"/>
        <v>0</v>
      </c>
      <c r="AO71" s="53">
        <f t="shared" si="32"/>
        <v>0</v>
      </c>
      <c r="AP71" s="53">
        <f t="shared" si="32"/>
        <v>0</v>
      </c>
      <c r="AQ71" s="53">
        <f t="shared" si="32"/>
        <v>0</v>
      </c>
      <c r="AR71" s="53">
        <f t="shared" si="32"/>
        <v>0</v>
      </c>
      <c r="AS71" s="53">
        <f t="shared" si="32"/>
        <v>0</v>
      </c>
      <c r="AT71" s="53">
        <f t="shared" si="32"/>
        <v>0</v>
      </c>
      <c r="AU71" s="53">
        <f t="shared" si="32"/>
        <v>0</v>
      </c>
      <c r="AV71" s="53">
        <f t="shared" si="32"/>
        <v>0</v>
      </c>
      <c r="AW71" s="53">
        <f t="shared" si="32"/>
        <v>0</v>
      </c>
      <c r="AX71" s="53">
        <f t="shared" si="32"/>
        <v>0</v>
      </c>
      <c r="AY71" s="53">
        <f t="shared" si="32"/>
        <v>0</v>
      </c>
      <c r="AZ71" s="54"/>
      <c r="BA71" s="55"/>
      <c r="BB71" s="55"/>
      <c r="BC71" s="55"/>
      <c r="BD71" s="55"/>
    </row>
    <row r="72" spans="1:56" ht="15.75" hidden="1" customHeight="1" x14ac:dyDescent="0.25">
      <c r="A72" s="26" t="s">
        <v>92</v>
      </c>
      <c r="B72" s="20" t="s">
        <v>97</v>
      </c>
      <c r="C72" s="45"/>
      <c r="D72" s="22"/>
      <c r="E72" s="22"/>
      <c r="F72" s="21"/>
      <c r="G72" s="23">
        <f t="shared" ref="G72:I74" si="33">M72+P72+S72+V72+Y72+AB72+AE72+AH72+AK72+AN72+AQ72+AT72</f>
        <v>0</v>
      </c>
      <c r="H72" s="23">
        <f t="shared" si="33"/>
        <v>0</v>
      </c>
      <c r="I72" s="23">
        <f t="shared" si="33"/>
        <v>0</v>
      </c>
      <c r="J72" s="13">
        <f t="shared" si="29"/>
        <v>0</v>
      </c>
      <c r="K72" s="13">
        <f t="shared" si="29"/>
        <v>0</v>
      </c>
      <c r="L72" s="13">
        <f t="shared" si="29"/>
        <v>0</v>
      </c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4"/>
      <c r="BA72" s="25"/>
      <c r="BB72" s="25"/>
      <c r="BC72" s="25"/>
      <c r="BD72" s="25"/>
    </row>
    <row r="73" spans="1:56" ht="15.75" hidden="1" customHeight="1" x14ac:dyDescent="0.25">
      <c r="A73" s="26" t="s">
        <v>98</v>
      </c>
      <c r="B73" s="20" t="s">
        <v>99</v>
      </c>
      <c r="C73" s="21"/>
      <c r="D73" s="35"/>
      <c r="E73" s="35"/>
      <c r="F73" s="21"/>
      <c r="G73" s="23">
        <f t="shared" si="33"/>
        <v>0</v>
      </c>
      <c r="H73" s="23">
        <f t="shared" si="33"/>
        <v>0</v>
      </c>
      <c r="I73" s="23">
        <f t="shared" si="33"/>
        <v>0</v>
      </c>
      <c r="J73" s="13">
        <f t="shared" si="29"/>
        <v>0</v>
      </c>
      <c r="K73" s="13">
        <f t="shared" si="29"/>
        <v>0</v>
      </c>
      <c r="L73" s="13">
        <f t="shared" si="29"/>
        <v>0</v>
      </c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>
        <v>0</v>
      </c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4"/>
      <c r="BA73" s="25"/>
      <c r="BB73" s="25"/>
      <c r="BC73" s="25"/>
      <c r="BD73" s="25"/>
    </row>
    <row r="74" spans="1:56" ht="15.75" customHeight="1" x14ac:dyDescent="0.25">
      <c r="A74" s="26" t="s">
        <v>100</v>
      </c>
      <c r="B74" s="46" t="s">
        <v>101</v>
      </c>
      <c r="C74" s="22"/>
      <c r="D74" s="33">
        <v>73937.67</v>
      </c>
      <c r="E74" s="33"/>
      <c r="F74" s="21"/>
      <c r="G74" s="23">
        <f t="shared" si="33"/>
        <v>0</v>
      </c>
      <c r="H74" s="23">
        <f t="shared" si="33"/>
        <v>4271.3999999999996</v>
      </c>
      <c r="I74" s="23">
        <f t="shared" si="33"/>
        <v>0</v>
      </c>
      <c r="J74" s="13">
        <f t="shared" si="29"/>
        <v>0</v>
      </c>
      <c r="K74" s="13">
        <f t="shared" si="29"/>
        <v>4271.3999999999996</v>
      </c>
      <c r="L74" s="13">
        <f t="shared" si="29"/>
        <v>0</v>
      </c>
      <c r="M74" s="22"/>
      <c r="N74" s="22">
        <f>363.4+2000+900+1008</f>
        <v>4271.3999999999996</v>
      </c>
      <c r="O74" s="22"/>
      <c r="P74" s="22"/>
      <c r="Q74" s="22">
        <v>0</v>
      </c>
      <c r="R74" s="22"/>
      <c r="S74" s="22"/>
      <c r="T74" s="22">
        <v>0</v>
      </c>
      <c r="U74" s="22"/>
      <c r="V74" s="22"/>
      <c r="W74" s="22">
        <v>0</v>
      </c>
      <c r="X74" s="22"/>
      <c r="Y74" s="22"/>
      <c r="Z74" s="22"/>
      <c r="AA74" s="22"/>
      <c r="AB74" s="22">
        <v>0</v>
      </c>
      <c r="AC74" s="22">
        <v>0</v>
      </c>
      <c r="AD74" s="22"/>
      <c r="AE74" s="22">
        <v>0</v>
      </c>
      <c r="AF74" s="22"/>
      <c r="AG74" s="22"/>
      <c r="AH74" s="22"/>
      <c r="AI74" s="22"/>
      <c r="AJ74" s="22"/>
      <c r="AK74" s="22">
        <v>0</v>
      </c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4"/>
      <c r="BA74" s="25"/>
      <c r="BB74" s="25"/>
      <c r="BC74" s="25"/>
      <c r="BD74" s="25"/>
    </row>
    <row r="75" spans="1:56" ht="15.75" hidden="1" customHeight="1" x14ac:dyDescent="0.25">
      <c r="A75" s="26" t="s">
        <v>42</v>
      </c>
      <c r="B75" s="20" t="s">
        <v>102</v>
      </c>
      <c r="C75" s="38"/>
      <c r="D75" s="38"/>
      <c r="E75" s="33"/>
      <c r="F75" s="21"/>
      <c r="G75" s="77">
        <f t="shared" ref="G75:H75" si="34">M75+S75+V75+Y75+AB75+AE75+AH75+AK75+AN75+AQ75+AT75</f>
        <v>0</v>
      </c>
      <c r="H75" s="23">
        <f t="shared" si="34"/>
        <v>0</v>
      </c>
      <c r="I75" s="23">
        <f>O75+R75+U75+X75+AA75+AD75+AG75+AJ75+AM75+AP75+AS75+AV75</f>
        <v>0</v>
      </c>
      <c r="J75" s="13">
        <f t="shared" ref="J75:K75" si="35">IF(AW75=0,SUM(M75+S75+V75+Y75+AB75+AE75+AH75+AK75+AN75+AQ75+AT75),AW75)</f>
        <v>0</v>
      </c>
      <c r="K75" s="13">
        <f t="shared" si="35"/>
        <v>0</v>
      </c>
      <c r="L75" s="13">
        <f>IF(AY75=0,SUM(O75+R75+U75+X75+AA75+AD75+AG75+AJ75+AM75+AP75+AS75+AV75),AY75)</f>
        <v>0</v>
      </c>
      <c r="M75" s="22"/>
      <c r="N75" s="22"/>
      <c r="O75" s="22"/>
      <c r="P75" s="38"/>
      <c r="Q75" s="38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4"/>
      <c r="BA75" s="25"/>
      <c r="BB75" s="25"/>
      <c r="BC75" s="25"/>
      <c r="BD75" s="25"/>
    </row>
    <row r="76" spans="1:56" ht="15.75" hidden="1" customHeight="1" x14ac:dyDescent="0.25">
      <c r="A76" s="76"/>
      <c r="B76" s="52" t="s">
        <v>103</v>
      </c>
      <c r="C76" s="53">
        <f t="shared" ref="C76:I76" si="36">SUM(C78:C82)</f>
        <v>0</v>
      </c>
      <c r="D76" s="53">
        <f t="shared" si="36"/>
        <v>0</v>
      </c>
      <c r="E76" s="53">
        <f t="shared" si="36"/>
        <v>0</v>
      </c>
      <c r="F76" s="53">
        <f t="shared" si="36"/>
        <v>0</v>
      </c>
      <c r="G76" s="53">
        <f t="shared" si="36"/>
        <v>0</v>
      </c>
      <c r="H76" s="53">
        <f t="shared" si="36"/>
        <v>0</v>
      </c>
      <c r="I76" s="53">
        <f t="shared" si="36"/>
        <v>0</v>
      </c>
      <c r="J76" s="12">
        <f t="shared" ref="J76:L84" si="37">IF(AW76=0,SUM(M76+P76+S76+V76+Y76+AB76+AE76+AH76+AK76+AN76+AQ76+AT76),AW76)</f>
        <v>0</v>
      </c>
      <c r="K76" s="12">
        <f t="shared" si="37"/>
        <v>0</v>
      </c>
      <c r="L76" s="12">
        <f t="shared" si="37"/>
        <v>0</v>
      </c>
      <c r="M76" s="53">
        <f t="shared" ref="M76:AY76" si="38">SUM(M78:M82)</f>
        <v>0</v>
      </c>
      <c r="N76" s="53">
        <f t="shared" si="38"/>
        <v>0</v>
      </c>
      <c r="O76" s="53">
        <f t="shared" si="38"/>
        <v>0</v>
      </c>
      <c r="P76" s="53">
        <f t="shared" si="38"/>
        <v>0</v>
      </c>
      <c r="Q76" s="53">
        <f t="shared" si="38"/>
        <v>0</v>
      </c>
      <c r="R76" s="53">
        <f t="shared" si="38"/>
        <v>0</v>
      </c>
      <c r="S76" s="53">
        <f t="shared" si="38"/>
        <v>0</v>
      </c>
      <c r="T76" s="53">
        <f t="shared" si="38"/>
        <v>0</v>
      </c>
      <c r="U76" s="53">
        <f t="shared" si="38"/>
        <v>0</v>
      </c>
      <c r="V76" s="53">
        <f t="shared" si="38"/>
        <v>0</v>
      </c>
      <c r="W76" s="53">
        <f t="shared" si="38"/>
        <v>0</v>
      </c>
      <c r="X76" s="53">
        <f t="shared" si="38"/>
        <v>0</v>
      </c>
      <c r="Y76" s="53">
        <f t="shared" si="38"/>
        <v>0</v>
      </c>
      <c r="Z76" s="53">
        <f t="shared" si="38"/>
        <v>0</v>
      </c>
      <c r="AA76" s="53">
        <f t="shared" si="38"/>
        <v>0</v>
      </c>
      <c r="AB76" s="53">
        <f t="shared" si="38"/>
        <v>0</v>
      </c>
      <c r="AC76" s="53">
        <f t="shared" si="38"/>
        <v>0</v>
      </c>
      <c r="AD76" s="53">
        <f t="shared" si="38"/>
        <v>0</v>
      </c>
      <c r="AE76" s="53">
        <f t="shared" si="38"/>
        <v>0</v>
      </c>
      <c r="AF76" s="53">
        <f t="shared" si="38"/>
        <v>0</v>
      </c>
      <c r="AG76" s="53">
        <f t="shared" si="38"/>
        <v>0</v>
      </c>
      <c r="AH76" s="53">
        <f t="shared" si="38"/>
        <v>0</v>
      </c>
      <c r="AI76" s="53">
        <f t="shared" si="38"/>
        <v>0</v>
      </c>
      <c r="AJ76" s="53">
        <f t="shared" si="38"/>
        <v>0</v>
      </c>
      <c r="AK76" s="53">
        <f t="shared" si="38"/>
        <v>0</v>
      </c>
      <c r="AL76" s="53">
        <f t="shared" si="38"/>
        <v>0</v>
      </c>
      <c r="AM76" s="53">
        <f t="shared" si="38"/>
        <v>0</v>
      </c>
      <c r="AN76" s="53">
        <f t="shared" si="38"/>
        <v>0</v>
      </c>
      <c r="AO76" s="53">
        <f t="shared" si="38"/>
        <v>0</v>
      </c>
      <c r="AP76" s="53">
        <f t="shared" si="38"/>
        <v>0</v>
      </c>
      <c r="AQ76" s="53">
        <f t="shared" si="38"/>
        <v>0</v>
      </c>
      <c r="AR76" s="53">
        <f t="shared" si="38"/>
        <v>0</v>
      </c>
      <c r="AS76" s="53">
        <f t="shared" si="38"/>
        <v>0</v>
      </c>
      <c r="AT76" s="53">
        <f t="shared" si="38"/>
        <v>0</v>
      </c>
      <c r="AU76" s="53">
        <f t="shared" si="38"/>
        <v>0</v>
      </c>
      <c r="AV76" s="53">
        <f t="shared" si="38"/>
        <v>0</v>
      </c>
      <c r="AW76" s="53">
        <f t="shared" si="38"/>
        <v>0</v>
      </c>
      <c r="AX76" s="53">
        <f t="shared" si="38"/>
        <v>0</v>
      </c>
      <c r="AY76" s="53">
        <f t="shared" si="38"/>
        <v>0</v>
      </c>
      <c r="AZ76" s="54"/>
      <c r="BA76" s="55"/>
      <c r="BB76" s="55"/>
      <c r="BC76" s="55"/>
      <c r="BD76" s="55"/>
    </row>
    <row r="77" spans="1:56" ht="15.75" hidden="1" customHeight="1" x14ac:dyDescent="0.25">
      <c r="A77" s="61"/>
      <c r="B77" s="62" t="s">
        <v>104</v>
      </c>
      <c r="C77" s="65"/>
      <c r="D77" s="65"/>
      <c r="E77" s="65"/>
      <c r="F77" s="65"/>
      <c r="G77" s="23"/>
      <c r="H77" s="23"/>
      <c r="I77" s="23">
        <f>O77+R77+U77+X77+AA77+AD77+AG77+AJ77+AM77+AP77+AS77+AV77</f>
        <v>0</v>
      </c>
      <c r="J77" s="13">
        <f t="shared" si="37"/>
        <v>0</v>
      </c>
      <c r="K77" s="13">
        <f t="shared" si="37"/>
        <v>0</v>
      </c>
      <c r="L77" s="1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70"/>
      <c r="BA77" s="71"/>
      <c r="BB77" s="71"/>
      <c r="BC77" s="71"/>
      <c r="BD77" s="71"/>
    </row>
    <row r="78" spans="1:56" ht="15.75" hidden="1" customHeight="1" x14ac:dyDescent="0.25">
      <c r="A78" s="78" t="s">
        <v>75</v>
      </c>
      <c r="B78" s="79" t="s">
        <v>105</v>
      </c>
      <c r="C78" s="65"/>
      <c r="D78" s="65"/>
      <c r="E78" s="65"/>
      <c r="F78" s="65"/>
      <c r="G78" s="23">
        <f t="shared" ref="G78:I80" si="39">M78+P78+S78+V78+Y78+AB78+AE78+AH78+AK78+AN78+AQ78+AT78</f>
        <v>0</v>
      </c>
      <c r="H78" s="23">
        <f t="shared" si="39"/>
        <v>0</v>
      </c>
      <c r="I78" s="23">
        <f t="shared" si="39"/>
        <v>0</v>
      </c>
      <c r="J78" s="13">
        <f t="shared" si="37"/>
        <v>0</v>
      </c>
      <c r="K78" s="13">
        <f t="shared" si="37"/>
        <v>0</v>
      </c>
      <c r="L78" s="13">
        <f t="shared" si="37"/>
        <v>0</v>
      </c>
      <c r="M78" s="63"/>
      <c r="N78" s="63"/>
      <c r="O78" s="63"/>
      <c r="P78" s="63"/>
      <c r="Q78" s="63"/>
      <c r="R78" s="63"/>
      <c r="S78" s="63"/>
      <c r="T78" s="63">
        <v>0</v>
      </c>
      <c r="U78" s="63"/>
      <c r="V78" s="63"/>
      <c r="W78" s="63">
        <v>0</v>
      </c>
      <c r="X78" s="63"/>
      <c r="Y78" s="63"/>
      <c r="Z78" s="63">
        <v>0</v>
      </c>
      <c r="AA78" s="63"/>
      <c r="AB78" s="68"/>
      <c r="AC78" s="68">
        <v>0</v>
      </c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70"/>
      <c r="BA78" s="71"/>
      <c r="BB78" s="71"/>
      <c r="BC78" s="71"/>
      <c r="BD78" s="71"/>
    </row>
    <row r="79" spans="1:56" ht="15.75" hidden="1" customHeight="1" x14ac:dyDescent="0.25">
      <c r="A79" s="19" t="s">
        <v>75</v>
      </c>
      <c r="B79" s="36" t="s">
        <v>106</v>
      </c>
      <c r="C79" s="80"/>
      <c r="D79" s="81"/>
      <c r="E79" s="81"/>
      <c r="F79" s="47"/>
      <c r="G79" s="23"/>
      <c r="H79" s="23"/>
      <c r="I79" s="23">
        <f t="shared" si="39"/>
        <v>0</v>
      </c>
      <c r="J79" s="13">
        <f t="shared" si="37"/>
        <v>0</v>
      </c>
      <c r="K79" s="13">
        <f t="shared" si="37"/>
        <v>0</v>
      </c>
      <c r="L79" s="13">
        <f t="shared" si="37"/>
        <v>0</v>
      </c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24"/>
      <c r="BA79" s="25"/>
      <c r="BB79" s="25"/>
      <c r="BC79" s="25"/>
      <c r="BD79" s="25"/>
    </row>
    <row r="80" spans="1:56" ht="15.75" hidden="1" customHeight="1" x14ac:dyDescent="0.25">
      <c r="A80" s="19" t="s">
        <v>48</v>
      </c>
      <c r="B80" s="36" t="s">
        <v>107</v>
      </c>
      <c r="C80" s="80"/>
      <c r="D80" s="81"/>
      <c r="E80" s="81"/>
      <c r="F80" s="82"/>
      <c r="G80" s="23"/>
      <c r="H80" s="23"/>
      <c r="I80" s="23">
        <f t="shared" si="39"/>
        <v>0</v>
      </c>
      <c r="J80" s="13">
        <f t="shared" si="37"/>
        <v>0</v>
      </c>
      <c r="K80" s="13">
        <f t="shared" si="37"/>
        <v>0</v>
      </c>
      <c r="L80" s="13">
        <f t="shared" si="37"/>
        <v>0</v>
      </c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24"/>
      <c r="BA80" s="25"/>
      <c r="BB80" s="25"/>
      <c r="BC80" s="25"/>
      <c r="BD80" s="25"/>
    </row>
    <row r="81" spans="1:56" ht="15.75" hidden="1" customHeight="1" x14ac:dyDescent="0.25">
      <c r="A81" s="19" t="s">
        <v>108</v>
      </c>
      <c r="B81" s="20" t="s">
        <v>109</v>
      </c>
      <c r="C81" s="22"/>
      <c r="D81" s="22"/>
      <c r="E81" s="22"/>
      <c r="F81" s="22"/>
      <c r="G81" s="23">
        <f t="shared" ref="G81:I82" si="40">M81+P81+S81+V81+Y81+AB81+AE81+AH81+AK81+AN81+AQ81+AT81</f>
        <v>0</v>
      </c>
      <c r="H81" s="23">
        <f t="shared" si="40"/>
        <v>0</v>
      </c>
      <c r="I81" s="23">
        <f t="shared" si="40"/>
        <v>0</v>
      </c>
      <c r="J81" s="13">
        <f t="shared" si="37"/>
        <v>0</v>
      </c>
      <c r="K81" s="13">
        <f t="shared" si="37"/>
        <v>0</v>
      </c>
      <c r="L81" s="13">
        <f t="shared" si="37"/>
        <v>0</v>
      </c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4"/>
      <c r="BA81" s="25"/>
      <c r="BB81" s="25"/>
      <c r="BC81" s="25"/>
      <c r="BD81" s="25"/>
    </row>
    <row r="82" spans="1:56" ht="15.75" hidden="1" customHeight="1" x14ac:dyDescent="0.25">
      <c r="A82" s="19" t="s">
        <v>69</v>
      </c>
      <c r="B82" s="20" t="s">
        <v>91</v>
      </c>
      <c r="C82" s="22"/>
      <c r="D82" s="22"/>
      <c r="E82" s="22"/>
      <c r="F82" s="22"/>
      <c r="G82" s="23">
        <f t="shared" si="40"/>
        <v>0</v>
      </c>
      <c r="H82" s="23">
        <f t="shared" si="40"/>
        <v>0</v>
      </c>
      <c r="I82" s="23">
        <f t="shared" si="40"/>
        <v>0</v>
      </c>
      <c r="J82" s="13">
        <f t="shared" si="37"/>
        <v>0</v>
      </c>
      <c r="K82" s="13">
        <f t="shared" si="37"/>
        <v>0</v>
      </c>
      <c r="L82" s="13">
        <f t="shared" si="37"/>
        <v>0</v>
      </c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4"/>
      <c r="BA82" s="25"/>
      <c r="BB82" s="25"/>
      <c r="BC82" s="25"/>
      <c r="BD82" s="25"/>
    </row>
    <row r="83" spans="1:56" ht="15.75" customHeight="1" x14ac:dyDescent="0.25">
      <c r="A83" s="17" t="s">
        <v>110</v>
      </c>
      <c r="B83" s="17"/>
      <c r="C83" s="18">
        <f>C84+C89+C94+C120+C123+C125</f>
        <v>0</v>
      </c>
      <c r="D83" s="18">
        <f>D84+D89+D94+D120+D123+D125</f>
        <v>751131.49</v>
      </c>
      <c r="E83" s="18">
        <f>E84+E89+E94+E120+E123+E125</f>
        <v>0</v>
      </c>
      <c r="F83" s="18">
        <f>F84+F89+F94+F120+F123+F125</f>
        <v>0</v>
      </c>
      <c r="G83" s="18">
        <f>G84+G89+G94+G120+G123+G125</f>
        <v>0</v>
      </c>
      <c r="H83" s="18">
        <f>H84+H89+H94+H120+H123+H125</f>
        <v>53060</v>
      </c>
      <c r="I83" s="18">
        <f>I84+I89+I94+I120+I123+I125</f>
        <v>0</v>
      </c>
      <c r="J83" s="18">
        <f t="shared" si="37"/>
        <v>0</v>
      </c>
      <c r="K83" s="18">
        <f t="shared" si="37"/>
        <v>53060</v>
      </c>
      <c r="L83" s="18">
        <f t="shared" si="37"/>
        <v>0</v>
      </c>
      <c r="M83" s="18">
        <f>M84+M89+M94+M120+M123+M125</f>
        <v>0</v>
      </c>
      <c r="N83" s="18">
        <f>N84+N89+N94+N120+N123+N125</f>
        <v>53060</v>
      </c>
      <c r="O83" s="18">
        <f>O84+O89+O94+O120+O123+O125</f>
        <v>0</v>
      </c>
      <c r="P83" s="18">
        <f>P84+P89+P94+P120+P123+P125</f>
        <v>0</v>
      </c>
      <c r="Q83" s="18">
        <f>Q84+Q89+Q94+Q120+Q123+Q125</f>
        <v>0</v>
      </c>
      <c r="R83" s="18">
        <f>R84+R89+R94+R120+R123+R125</f>
        <v>0</v>
      </c>
      <c r="S83" s="18">
        <f>S84+S89+S94+S120+S123+S125</f>
        <v>0</v>
      </c>
      <c r="T83" s="18">
        <f>T84+T89+T94+T120+T123+T125</f>
        <v>0</v>
      </c>
      <c r="U83" s="18">
        <f>U84+U89+U94+U120+U123+U125</f>
        <v>0</v>
      </c>
      <c r="V83" s="18">
        <f>V84+V89+V94+V120+V123+V125</f>
        <v>0</v>
      </c>
      <c r="W83" s="18">
        <f>W84+W89+W94+W120+W123+W125</f>
        <v>0</v>
      </c>
      <c r="X83" s="18">
        <f>X84+X89+X94+X120+X123+X125</f>
        <v>0</v>
      </c>
      <c r="Y83" s="18">
        <f>Y84+Y89+Y94+Y120+Y123+Y125</f>
        <v>0</v>
      </c>
      <c r="Z83" s="18">
        <f>Z84+Z89+Z94+Z120+Z123+Z125</f>
        <v>0</v>
      </c>
      <c r="AA83" s="18">
        <f>AA84+AA89+AA94+AA120+AA123+AA125</f>
        <v>0</v>
      </c>
      <c r="AB83" s="18">
        <f>AB84+AB89+AB94+AB120+AB123+AB125</f>
        <v>0</v>
      </c>
      <c r="AC83" s="18">
        <f>AC84+AC89+AC94+AC120+AC123+AC125</f>
        <v>0</v>
      </c>
      <c r="AD83" s="18">
        <f>AD84+AD89+AD94+AD120+AD123+AD125</f>
        <v>0</v>
      </c>
      <c r="AE83" s="18">
        <f>AE84+AE89+AE94+AE120+AE123+AE125</f>
        <v>0</v>
      </c>
      <c r="AF83" s="18">
        <f>AF84+AF89+AF94+AF120+AF123+AF125</f>
        <v>0</v>
      </c>
      <c r="AG83" s="18">
        <f>AG84+AG89+AG94+AG120+AG123+AG125</f>
        <v>0</v>
      </c>
      <c r="AH83" s="18">
        <f>AH84+AH89+AH94+AH120+AH123+AH125</f>
        <v>0</v>
      </c>
      <c r="AI83" s="18">
        <f>AI84+AI89+AI94+AI120+AI123+AI125</f>
        <v>0</v>
      </c>
      <c r="AJ83" s="18">
        <f>AJ84+AJ89+AJ94+AJ120+AJ123+AJ125</f>
        <v>0</v>
      </c>
      <c r="AK83" s="18">
        <f>AK84+AK89+AK94+AK120+AK123+AK125</f>
        <v>0</v>
      </c>
      <c r="AL83" s="18">
        <f>AL84+AL89+AL94+AL120+AL123+AL125</f>
        <v>0</v>
      </c>
      <c r="AM83" s="18">
        <f>AM84+AM89+AM94+AM120+AM123+AM125</f>
        <v>0</v>
      </c>
      <c r="AN83" s="18">
        <f>AN84+AN89+AN94+AN120+AN123+AN125</f>
        <v>0</v>
      </c>
      <c r="AO83" s="18">
        <f>AO84+AO89+AO94+AO120+AO123+AO125</f>
        <v>0</v>
      </c>
      <c r="AP83" s="18">
        <f>AP84+AP89+AP94+AP120+AP123+AP125</f>
        <v>0</v>
      </c>
      <c r="AQ83" s="18">
        <f>AQ84+AQ89+AQ94+AQ120+AQ123+AQ125</f>
        <v>0</v>
      </c>
      <c r="AR83" s="18">
        <f>AR84+AR89+AR94+AR120+AR123+AR125</f>
        <v>0</v>
      </c>
      <c r="AS83" s="18">
        <f>AS84+AS89+AS94+AS120+AS123+AS125</f>
        <v>0</v>
      </c>
      <c r="AT83" s="18">
        <f>AT84+AT89+AT94+AT120+AT123+AT125</f>
        <v>0</v>
      </c>
      <c r="AU83" s="18">
        <f>AU84+AU89+AU94+AU120+AU123+AU125</f>
        <v>0</v>
      </c>
      <c r="AV83" s="18">
        <f>AV84+AV89+AV94+AV120+AV123+AV125</f>
        <v>0</v>
      </c>
      <c r="AW83" s="18">
        <f>AW84+AW89+AW94+AW120+AW123+AW125</f>
        <v>0</v>
      </c>
      <c r="AX83" s="18">
        <f>AX84+AX89+AX94+AX120+AX123+AX125</f>
        <v>0</v>
      </c>
      <c r="AY83" s="18">
        <f>AY84+AY89+AY94+AY120+AY123+AY125</f>
        <v>0</v>
      </c>
      <c r="AZ83" s="49"/>
      <c r="BA83" s="50"/>
      <c r="BB83" s="50"/>
      <c r="BC83" s="50"/>
      <c r="BD83" s="50"/>
    </row>
    <row r="84" spans="1:56" ht="15.75" customHeight="1" x14ac:dyDescent="0.25">
      <c r="A84" s="51"/>
      <c r="B84" s="52" t="s">
        <v>81</v>
      </c>
      <c r="C84" s="53">
        <f>SUM(C85:C88)</f>
        <v>0</v>
      </c>
      <c r="D84" s="53">
        <f>SUM(D85:D88)</f>
        <v>75763.899999999994</v>
      </c>
      <c r="E84" s="53">
        <f>SUM(E85:E88)</f>
        <v>0</v>
      </c>
      <c r="F84" s="53">
        <f>SUM(F85:F88)</f>
        <v>0</v>
      </c>
      <c r="G84" s="53">
        <f>SUM(G85:G88)</f>
        <v>0</v>
      </c>
      <c r="H84" s="53">
        <f>SUM(H85:H88)</f>
        <v>52560</v>
      </c>
      <c r="I84" s="53">
        <f>SUM(I85:I88)</f>
        <v>0</v>
      </c>
      <c r="J84" s="12">
        <f t="shared" si="37"/>
        <v>0</v>
      </c>
      <c r="K84" s="12">
        <f t="shared" si="37"/>
        <v>52560</v>
      </c>
      <c r="L84" s="12">
        <f t="shared" si="37"/>
        <v>0</v>
      </c>
      <c r="M84" s="53">
        <f>SUM(M85:M88)</f>
        <v>0</v>
      </c>
      <c r="N84" s="53">
        <f>SUM(N85:N88)</f>
        <v>52560</v>
      </c>
      <c r="O84" s="53">
        <f>SUM(O85:O88)</f>
        <v>0</v>
      </c>
      <c r="P84" s="53">
        <f>SUM(P85:P88)</f>
        <v>0</v>
      </c>
      <c r="Q84" s="53">
        <f>SUM(Q85:Q88)</f>
        <v>0</v>
      </c>
      <c r="R84" s="53">
        <f>SUM(R85:R88)</f>
        <v>0</v>
      </c>
      <c r="S84" s="53">
        <f>SUM(S85:S88)</f>
        <v>0</v>
      </c>
      <c r="T84" s="53">
        <f>SUM(T85:T88)</f>
        <v>0</v>
      </c>
      <c r="U84" s="53">
        <f>SUM(U85:U88)</f>
        <v>0</v>
      </c>
      <c r="V84" s="53">
        <f>SUM(V85:V88)</f>
        <v>0</v>
      </c>
      <c r="W84" s="53">
        <f>SUM(W85:W88)</f>
        <v>0</v>
      </c>
      <c r="X84" s="53">
        <f>SUM(X85:X88)</f>
        <v>0</v>
      </c>
      <c r="Y84" s="53">
        <f>SUM(Y85:Y88)</f>
        <v>0</v>
      </c>
      <c r="Z84" s="53">
        <f>SUM(Z85:Z88)</f>
        <v>0</v>
      </c>
      <c r="AA84" s="53">
        <f>SUM(AA85:AA88)</f>
        <v>0</v>
      </c>
      <c r="AB84" s="53">
        <f>SUM(AB85:AB88)</f>
        <v>0</v>
      </c>
      <c r="AC84" s="53">
        <f>SUM(AC85:AC88)</f>
        <v>0</v>
      </c>
      <c r="AD84" s="53">
        <f>SUM(AD85:AD88)</f>
        <v>0</v>
      </c>
      <c r="AE84" s="53">
        <f>SUM(AE85:AE88)</f>
        <v>0</v>
      </c>
      <c r="AF84" s="53">
        <f>SUM(AF85:AF88)</f>
        <v>0</v>
      </c>
      <c r="AG84" s="53">
        <f>SUM(AG85:AG88)</f>
        <v>0</v>
      </c>
      <c r="AH84" s="53">
        <f>SUM(AH85:AH88)</f>
        <v>0</v>
      </c>
      <c r="AI84" s="53">
        <f>SUM(AI85:AI88)</f>
        <v>0</v>
      </c>
      <c r="AJ84" s="53">
        <f>SUM(AJ85:AJ88)</f>
        <v>0</v>
      </c>
      <c r="AK84" s="53">
        <f>SUM(AK85:AK88)</f>
        <v>0</v>
      </c>
      <c r="AL84" s="53">
        <f>SUM(AL85:AL88)</f>
        <v>0</v>
      </c>
      <c r="AM84" s="53">
        <f>SUM(AM85:AM88)</f>
        <v>0</v>
      </c>
      <c r="AN84" s="53">
        <f>SUM(AN85:AN88)</f>
        <v>0</v>
      </c>
      <c r="AO84" s="53">
        <f>SUM(AO85:AO88)</f>
        <v>0</v>
      </c>
      <c r="AP84" s="53">
        <f>SUM(AP85:AP88)</f>
        <v>0</v>
      </c>
      <c r="AQ84" s="53">
        <f>SUM(AQ85:AQ88)</f>
        <v>0</v>
      </c>
      <c r="AR84" s="53">
        <f>SUM(AR85:AR88)</f>
        <v>0</v>
      </c>
      <c r="AS84" s="53">
        <f>SUM(AS85:AS88)</f>
        <v>0</v>
      </c>
      <c r="AT84" s="53">
        <f>SUM(AT85:AT88)</f>
        <v>0</v>
      </c>
      <c r="AU84" s="53">
        <f>SUM(AU85:AU88)</f>
        <v>0</v>
      </c>
      <c r="AV84" s="53">
        <f>SUM(AV85:AV88)</f>
        <v>0</v>
      </c>
      <c r="AW84" s="53">
        <f>SUM(AW85:AW88)</f>
        <v>0</v>
      </c>
      <c r="AX84" s="53">
        <f>SUM(AX85:AX88)</f>
        <v>0</v>
      </c>
      <c r="AY84" s="53">
        <f>SUM(AY85:AY88)</f>
        <v>0</v>
      </c>
      <c r="AZ84" s="54"/>
      <c r="BA84" s="55"/>
      <c r="BB84" s="55"/>
      <c r="BC84" s="55"/>
      <c r="BD84" s="55"/>
    </row>
    <row r="85" spans="1:56" ht="15.75" customHeight="1" x14ac:dyDescent="0.25">
      <c r="A85" s="26" t="s">
        <v>111</v>
      </c>
      <c r="B85" s="36" t="s">
        <v>217</v>
      </c>
      <c r="C85" s="22"/>
      <c r="D85" s="22">
        <v>19996.900000000001</v>
      </c>
      <c r="E85" s="22"/>
      <c r="F85" s="22"/>
      <c r="G85" s="23">
        <f t="shared" ref="G85:I88" si="41">M85+P85+S85+V85+Y85+AB85+AE85+AH85+AK85+AN85+AQ85+AT85</f>
        <v>0</v>
      </c>
      <c r="H85" s="23">
        <f t="shared" si="41"/>
        <v>0</v>
      </c>
      <c r="I85" s="23">
        <f t="shared" si="41"/>
        <v>0</v>
      </c>
      <c r="J85" s="23">
        <f t="shared" ref="J85:L93" si="42">IF(AW85=0,SUM(M85+P85+S85+V85+Y85+AB85+AE85+AH85+AK85+AN85+AQ85+AT85),AW85)</f>
        <v>0</v>
      </c>
      <c r="K85" s="23">
        <f t="shared" si="42"/>
        <v>0</v>
      </c>
      <c r="L85" s="23">
        <f t="shared" si="42"/>
        <v>0</v>
      </c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4"/>
      <c r="BA85" s="25"/>
      <c r="BB85" s="25"/>
      <c r="BC85" s="25"/>
      <c r="BD85" s="25"/>
    </row>
    <row r="86" spans="1:56" ht="15.75" customHeight="1" x14ac:dyDescent="0.25">
      <c r="A86" s="19" t="s">
        <v>112</v>
      </c>
      <c r="B86" s="20" t="s">
        <v>218</v>
      </c>
      <c r="C86" s="22"/>
      <c r="D86" s="33">
        <v>52560</v>
      </c>
      <c r="E86" s="33"/>
      <c r="F86" s="22"/>
      <c r="G86" s="23">
        <f t="shared" si="41"/>
        <v>0</v>
      </c>
      <c r="H86" s="23">
        <f t="shared" si="41"/>
        <v>52560</v>
      </c>
      <c r="I86" s="23">
        <f t="shared" si="41"/>
        <v>0</v>
      </c>
      <c r="J86" s="23">
        <f t="shared" si="42"/>
        <v>0</v>
      </c>
      <c r="K86" s="23">
        <f t="shared" si="42"/>
        <v>52560</v>
      </c>
      <c r="L86" s="23">
        <f t="shared" si="42"/>
        <v>0</v>
      </c>
      <c r="M86" s="22"/>
      <c r="N86" s="22">
        <v>52560</v>
      </c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>
        <v>0</v>
      </c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4"/>
      <c r="BA86" s="25"/>
      <c r="BB86" s="25"/>
      <c r="BC86" s="25"/>
      <c r="BD86" s="25"/>
    </row>
    <row r="87" spans="1:56" ht="15.75" customHeight="1" x14ac:dyDescent="0.25">
      <c r="A87" s="19" t="s">
        <v>98</v>
      </c>
      <c r="B87" s="20" t="s">
        <v>113</v>
      </c>
      <c r="C87" s="22"/>
      <c r="D87" s="22">
        <v>3207</v>
      </c>
      <c r="E87" s="22"/>
      <c r="F87" s="83"/>
      <c r="G87" s="23">
        <f t="shared" si="41"/>
        <v>0</v>
      </c>
      <c r="H87" s="23">
        <f t="shared" si="41"/>
        <v>0</v>
      </c>
      <c r="I87" s="23">
        <f t="shared" si="41"/>
        <v>0</v>
      </c>
      <c r="J87" s="23">
        <f t="shared" si="42"/>
        <v>0</v>
      </c>
      <c r="K87" s="23">
        <f t="shared" si="42"/>
        <v>0</v>
      </c>
      <c r="L87" s="23">
        <f t="shared" si="42"/>
        <v>0</v>
      </c>
      <c r="M87" s="22"/>
      <c r="N87" s="22"/>
      <c r="O87" s="22"/>
      <c r="P87" s="22"/>
      <c r="Q87" s="22"/>
      <c r="R87" s="22"/>
      <c r="S87" s="84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4"/>
      <c r="BA87" s="25"/>
      <c r="BB87" s="25"/>
      <c r="BC87" s="25"/>
      <c r="BD87" s="25"/>
    </row>
    <row r="88" spans="1:56" ht="15.75" hidden="1" customHeight="1" x14ac:dyDescent="0.25">
      <c r="A88" s="85" t="s">
        <v>114</v>
      </c>
      <c r="B88" s="46" t="s">
        <v>115</v>
      </c>
      <c r="C88" s="86"/>
      <c r="D88" s="87"/>
      <c r="E88" s="87"/>
      <c r="F88" s="87"/>
      <c r="G88" s="13">
        <f t="shared" si="41"/>
        <v>0</v>
      </c>
      <c r="H88" s="13">
        <f t="shared" si="41"/>
        <v>0</v>
      </c>
      <c r="I88" s="13">
        <f t="shared" si="41"/>
        <v>0</v>
      </c>
      <c r="J88" s="23">
        <f t="shared" si="42"/>
        <v>0</v>
      </c>
      <c r="K88" s="23">
        <f t="shared" si="42"/>
        <v>0</v>
      </c>
      <c r="L88" s="23">
        <f t="shared" si="42"/>
        <v>0</v>
      </c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8"/>
      <c r="BA88" s="89"/>
      <c r="BB88" s="89"/>
      <c r="BC88" s="89"/>
      <c r="BD88" s="89"/>
    </row>
    <row r="89" spans="1:56" ht="15.75" hidden="1" customHeight="1" x14ac:dyDescent="0.25">
      <c r="A89" s="90"/>
      <c r="B89" s="73" t="s">
        <v>116</v>
      </c>
      <c r="C89" s="74">
        <f t="shared" ref="C89:D89" si="43">SUM(C90:C93)</f>
        <v>0</v>
      </c>
      <c r="D89" s="74">
        <f t="shared" si="43"/>
        <v>0</v>
      </c>
      <c r="E89" s="74"/>
      <c r="F89" s="74">
        <f t="shared" ref="F89:I89" si="44">SUM(F90:F93)</f>
        <v>0</v>
      </c>
      <c r="G89" s="74">
        <f t="shared" si="44"/>
        <v>0</v>
      </c>
      <c r="H89" s="74">
        <f t="shared" si="44"/>
        <v>0</v>
      </c>
      <c r="I89" s="74">
        <f t="shared" si="44"/>
        <v>0</v>
      </c>
      <c r="J89" s="74">
        <f t="shared" si="42"/>
        <v>0</v>
      </c>
      <c r="K89" s="74">
        <f t="shared" si="42"/>
        <v>0</v>
      </c>
      <c r="L89" s="74">
        <f t="shared" si="42"/>
        <v>0</v>
      </c>
      <c r="M89" s="74">
        <f t="shared" ref="M89:AY89" si="45">SUM(M90:M93)</f>
        <v>0</v>
      </c>
      <c r="N89" s="74">
        <f t="shared" si="45"/>
        <v>0</v>
      </c>
      <c r="O89" s="74">
        <f t="shared" si="45"/>
        <v>0</v>
      </c>
      <c r="P89" s="74">
        <f t="shared" si="45"/>
        <v>0</v>
      </c>
      <c r="Q89" s="74">
        <f t="shared" si="45"/>
        <v>0</v>
      </c>
      <c r="R89" s="74">
        <f t="shared" si="45"/>
        <v>0</v>
      </c>
      <c r="S89" s="74">
        <f t="shared" si="45"/>
        <v>0</v>
      </c>
      <c r="T89" s="74">
        <f t="shared" si="45"/>
        <v>0</v>
      </c>
      <c r="U89" s="74">
        <f t="shared" si="45"/>
        <v>0</v>
      </c>
      <c r="V89" s="74">
        <f t="shared" si="45"/>
        <v>0</v>
      </c>
      <c r="W89" s="74">
        <f t="shared" si="45"/>
        <v>0</v>
      </c>
      <c r="X89" s="74">
        <f t="shared" si="45"/>
        <v>0</v>
      </c>
      <c r="Y89" s="74">
        <f t="shared" si="45"/>
        <v>0</v>
      </c>
      <c r="Z89" s="74">
        <f t="shared" si="45"/>
        <v>0</v>
      </c>
      <c r="AA89" s="74">
        <f t="shared" si="45"/>
        <v>0</v>
      </c>
      <c r="AB89" s="74">
        <f t="shared" si="45"/>
        <v>0</v>
      </c>
      <c r="AC89" s="74">
        <f t="shared" si="45"/>
        <v>0</v>
      </c>
      <c r="AD89" s="74">
        <f t="shared" si="45"/>
        <v>0</v>
      </c>
      <c r="AE89" s="74">
        <f t="shared" si="45"/>
        <v>0</v>
      </c>
      <c r="AF89" s="74">
        <f t="shared" si="45"/>
        <v>0</v>
      </c>
      <c r="AG89" s="74">
        <f t="shared" si="45"/>
        <v>0</v>
      </c>
      <c r="AH89" s="74">
        <f t="shared" si="45"/>
        <v>0</v>
      </c>
      <c r="AI89" s="74">
        <f t="shared" si="45"/>
        <v>0</v>
      </c>
      <c r="AJ89" s="74">
        <f t="shared" si="45"/>
        <v>0</v>
      </c>
      <c r="AK89" s="74">
        <f t="shared" si="45"/>
        <v>0</v>
      </c>
      <c r="AL89" s="74">
        <f t="shared" si="45"/>
        <v>0</v>
      </c>
      <c r="AM89" s="74">
        <f t="shared" si="45"/>
        <v>0</v>
      </c>
      <c r="AN89" s="74">
        <f t="shared" si="45"/>
        <v>0</v>
      </c>
      <c r="AO89" s="74">
        <f t="shared" si="45"/>
        <v>0</v>
      </c>
      <c r="AP89" s="74">
        <f t="shared" si="45"/>
        <v>0</v>
      </c>
      <c r="AQ89" s="74">
        <f t="shared" si="45"/>
        <v>0</v>
      </c>
      <c r="AR89" s="74">
        <f t="shared" si="45"/>
        <v>0</v>
      </c>
      <c r="AS89" s="74">
        <f t="shared" si="45"/>
        <v>0</v>
      </c>
      <c r="AT89" s="74">
        <f t="shared" si="45"/>
        <v>0</v>
      </c>
      <c r="AU89" s="74">
        <f t="shared" si="45"/>
        <v>0</v>
      </c>
      <c r="AV89" s="74">
        <f t="shared" si="45"/>
        <v>0</v>
      </c>
      <c r="AW89" s="74">
        <f t="shared" si="45"/>
        <v>0</v>
      </c>
      <c r="AX89" s="74">
        <f t="shared" si="45"/>
        <v>0</v>
      </c>
      <c r="AY89" s="74">
        <f t="shared" si="45"/>
        <v>0</v>
      </c>
      <c r="AZ89" s="54"/>
      <c r="BA89" s="55"/>
      <c r="BB89" s="55"/>
      <c r="BC89" s="55"/>
      <c r="BD89" s="55"/>
    </row>
    <row r="90" spans="1:56" ht="15.75" hidden="1" customHeight="1" x14ac:dyDescent="0.25">
      <c r="A90" s="19" t="s">
        <v>117</v>
      </c>
      <c r="B90" s="20" t="s">
        <v>118</v>
      </c>
      <c r="C90" s="45"/>
      <c r="D90" s="22"/>
      <c r="E90" s="22"/>
      <c r="F90" s="21"/>
      <c r="G90" s="23">
        <f t="shared" ref="G90:I93" si="46">M90+P90+S90+V90+Y90+AB90+AE90+AH90+AK90+AN90+AQ90+AT90</f>
        <v>0</v>
      </c>
      <c r="H90" s="23">
        <f t="shared" si="46"/>
        <v>0</v>
      </c>
      <c r="I90" s="23">
        <f t="shared" si="46"/>
        <v>0</v>
      </c>
      <c r="J90" s="23">
        <f t="shared" si="42"/>
        <v>0</v>
      </c>
      <c r="K90" s="23">
        <f t="shared" si="42"/>
        <v>0</v>
      </c>
      <c r="L90" s="23">
        <f t="shared" si="42"/>
        <v>0</v>
      </c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>
        <v>0</v>
      </c>
      <c r="AU90" s="22"/>
      <c r="AV90" s="22"/>
      <c r="AW90" s="22"/>
      <c r="AX90" s="22"/>
      <c r="AY90" s="22"/>
      <c r="AZ90" s="24"/>
      <c r="BA90" s="25"/>
      <c r="BB90" s="25"/>
      <c r="BC90" s="25"/>
      <c r="BD90" s="25"/>
    </row>
    <row r="91" spans="1:56" ht="15.75" hidden="1" customHeight="1" x14ac:dyDescent="0.25">
      <c r="A91" s="19" t="s">
        <v>119</v>
      </c>
      <c r="B91" s="20" t="s">
        <v>120</v>
      </c>
      <c r="C91" s="22"/>
      <c r="D91" s="22"/>
      <c r="E91" s="22"/>
      <c r="F91" s="21"/>
      <c r="G91" s="23">
        <f t="shared" si="46"/>
        <v>0</v>
      </c>
      <c r="H91" s="23">
        <f t="shared" si="46"/>
        <v>0</v>
      </c>
      <c r="I91" s="23">
        <f t="shared" si="46"/>
        <v>0</v>
      </c>
      <c r="J91" s="23">
        <f t="shared" si="42"/>
        <v>0</v>
      </c>
      <c r="K91" s="23">
        <f t="shared" si="42"/>
        <v>0</v>
      </c>
      <c r="L91" s="23">
        <f t="shared" si="42"/>
        <v>0</v>
      </c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4"/>
      <c r="BA91" s="25"/>
      <c r="BB91" s="25"/>
      <c r="BC91" s="25"/>
      <c r="BD91" s="25"/>
    </row>
    <row r="92" spans="1:56" ht="15.75" hidden="1" customHeight="1" x14ac:dyDescent="0.25">
      <c r="A92" s="19"/>
      <c r="B92" s="20" t="s">
        <v>121</v>
      </c>
      <c r="C92" s="22"/>
      <c r="D92" s="22"/>
      <c r="E92" s="22"/>
      <c r="F92" s="21"/>
      <c r="G92" s="23">
        <f t="shared" si="46"/>
        <v>0</v>
      </c>
      <c r="H92" s="23">
        <f t="shared" si="46"/>
        <v>0</v>
      </c>
      <c r="I92" s="23">
        <f t="shared" si="46"/>
        <v>0</v>
      </c>
      <c r="J92" s="23">
        <f t="shared" si="42"/>
        <v>0</v>
      </c>
      <c r="K92" s="23">
        <f t="shared" si="42"/>
        <v>0</v>
      </c>
      <c r="L92" s="23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4"/>
      <c r="BA92" s="25"/>
      <c r="BB92" s="25"/>
      <c r="BC92" s="25"/>
      <c r="BD92" s="25"/>
    </row>
    <row r="93" spans="1:56" ht="15.75" hidden="1" customHeight="1" x14ac:dyDescent="0.25">
      <c r="A93" s="19" t="s">
        <v>92</v>
      </c>
      <c r="B93" s="20" t="s">
        <v>122</v>
      </c>
      <c r="C93" s="22"/>
      <c r="D93" s="22"/>
      <c r="E93" s="22"/>
      <c r="F93" s="21"/>
      <c r="G93" s="23">
        <f t="shared" si="46"/>
        <v>0</v>
      </c>
      <c r="H93" s="23">
        <f t="shared" si="46"/>
        <v>0</v>
      </c>
      <c r="I93" s="23">
        <f t="shared" si="46"/>
        <v>0</v>
      </c>
      <c r="J93" s="23">
        <f t="shared" si="42"/>
        <v>0</v>
      </c>
      <c r="K93" s="23">
        <f t="shared" si="42"/>
        <v>0</v>
      </c>
      <c r="L93" s="23">
        <f t="shared" si="42"/>
        <v>0</v>
      </c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4"/>
      <c r="BA93" s="25"/>
      <c r="BB93" s="25"/>
      <c r="BC93" s="25"/>
      <c r="BD93" s="25"/>
    </row>
    <row r="94" spans="1:56" ht="15.75" customHeight="1" x14ac:dyDescent="0.25">
      <c r="A94" s="90"/>
      <c r="B94" s="73" t="s">
        <v>123</v>
      </c>
      <c r="C94" s="74">
        <f t="shared" ref="C94:L94" si="47">C95+C105+C111+C115</f>
        <v>0</v>
      </c>
      <c r="D94" s="74">
        <f t="shared" si="47"/>
        <v>665873.97</v>
      </c>
      <c r="E94" s="74">
        <f t="shared" si="47"/>
        <v>0</v>
      </c>
      <c r="F94" s="74">
        <f t="shared" si="47"/>
        <v>0</v>
      </c>
      <c r="G94" s="74">
        <f t="shared" si="47"/>
        <v>0</v>
      </c>
      <c r="H94" s="74">
        <f t="shared" si="47"/>
        <v>0</v>
      </c>
      <c r="I94" s="74">
        <f t="shared" si="47"/>
        <v>0</v>
      </c>
      <c r="J94" s="74">
        <f t="shared" si="47"/>
        <v>0</v>
      </c>
      <c r="K94" s="74">
        <f t="shared" si="47"/>
        <v>0</v>
      </c>
      <c r="L94" s="74">
        <f t="shared" si="47"/>
        <v>0</v>
      </c>
      <c r="M94" s="74">
        <f t="shared" ref="M94:AY94" si="48">M95+M105+M111+M115</f>
        <v>0</v>
      </c>
      <c r="N94" s="74">
        <f t="shared" si="48"/>
        <v>0</v>
      </c>
      <c r="O94" s="74">
        <f t="shared" si="48"/>
        <v>0</v>
      </c>
      <c r="P94" s="74">
        <f t="shared" si="48"/>
        <v>0</v>
      </c>
      <c r="Q94" s="74">
        <f t="shared" si="48"/>
        <v>0</v>
      </c>
      <c r="R94" s="74">
        <f t="shared" si="48"/>
        <v>0</v>
      </c>
      <c r="S94" s="74">
        <f t="shared" si="48"/>
        <v>0</v>
      </c>
      <c r="T94" s="74">
        <f t="shared" si="48"/>
        <v>0</v>
      </c>
      <c r="U94" s="74">
        <f t="shared" si="48"/>
        <v>0</v>
      </c>
      <c r="V94" s="74">
        <f t="shared" si="48"/>
        <v>0</v>
      </c>
      <c r="W94" s="74">
        <f t="shared" si="48"/>
        <v>0</v>
      </c>
      <c r="X94" s="74">
        <f t="shared" si="48"/>
        <v>0</v>
      </c>
      <c r="Y94" s="74">
        <f t="shared" si="48"/>
        <v>0</v>
      </c>
      <c r="Z94" s="74">
        <f t="shared" si="48"/>
        <v>0</v>
      </c>
      <c r="AA94" s="74">
        <f t="shared" si="48"/>
        <v>0</v>
      </c>
      <c r="AB94" s="74">
        <f t="shared" si="48"/>
        <v>0</v>
      </c>
      <c r="AC94" s="74">
        <f t="shared" si="48"/>
        <v>0</v>
      </c>
      <c r="AD94" s="74">
        <f t="shared" si="48"/>
        <v>0</v>
      </c>
      <c r="AE94" s="74">
        <f t="shared" si="48"/>
        <v>0</v>
      </c>
      <c r="AF94" s="74">
        <f t="shared" si="48"/>
        <v>0</v>
      </c>
      <c r="AG94" s="74">
        <f t="shared" si="48"/>
        <v>0</v>
      </c>
      <c r="AH94" s="74">
        <f t="shared" si="48"/>
        <v>0</v>
      </c>
      <c r="AI94" s="74">
        <f t="shared" si="48"/>
        <v>0</v>
      </c>
      <c r="AJ94" s="74">
        <f t="shared" si="48"/>
        <v>0</v>
      </c>
      <c r="AK94" s="74">
        <f t="shared" si="48"/>
        <v>0</v>
      </c>
      <c r="AL94" s="74">
        <f t="shared" si="48"/>
        <v>0</v>
      </c>
      <c r="AM94" s="74">
        <f t="shared" si="48"/>
        <v>0</v>
      </c>
      <c r="AN94" s="74">
        <f t="shared" si="48"/>
        <v>0</v>
      </c>
      <c r="AO94" s="74">
        <f t="shared" si="48"/>
        <v>0</v>
      </c>
      <c r="AP94" s="74">
        <f t="shared" si="48"/>
        <v>0</v>
      </c>
      <c r="AQ94" s="74">
        <f t="shared" si="48"/>
        <v>0</v>
      </c>
      <c r="AR94" s="74">
        <f t="shared" si="48"/>
        <v>0</v>
      </c>
      <c r="AS94" s="74">
        <f t="shared" si="48"/>
        <v>0</v>
      </c>
      <c r="AT94" s="74">
        <f t="shared" si="48"/>
        <v>0</v>
      </c>
      <c r="AU94" s="74">
        <f t="shared" si="48"/>
        <v>0</v>
      </c>
      <c r="AV94" s="74">
        <f t="shared" si="48"/>
        <v>0</v>
      </c>
      <c r="AW94" s="74">
        <f t="shared" si="48"/>
        <v>0</v>
      </c>
      <c r="AX94" s="74">
        <f t="shared" si="48"/>
        <v>0</v>
      </c>
      <c r="AY94" s="74">
        <f t="shared" si="48"/>
        <v>0</v>
      </c>
      <c r="AZ94" s="91"/>
      <c r="BA94" s="92"/>
      <c r="BB94" s="92"/>
      <c r="BC94" s="92"/>
      <c r="BD94" s="92"/>
    </row>
    <row r="95" spans="1:56" ht="15.75" customHeight="1" x14ac:dyDescent="0.25">
      <c r="A95" s="93"/>
      <c r="B95" s="94" t="s">
        <v>124</v>
      </c>
      <c r="C95" s="95">
        <f t="shared" ref="C95:I95" si="49">SUM(C96:C104)</f>
        <v>0</v>
      </c>
      <c r="D95" s="95">
        <f t="shared" si="49"/>
        <v>457969.89</v>
      </c>
      <c r="E95" s="95">
        <f t="shared" si="49"/>
        <v>0</v>
      </c>
      <c r="F95" s="95">
        <f t="shared" si="49"/>
        <v>0</v>
      </c>
      <c r="G95" s="96">
        <f t="shared" si="49"/>
        <v>0</v>
      </c>
      <c r="H95" s="96">
        <f t="shared" si="49"/>
        <v>0</v>
      </c>
      <c r="I95" s="96">
        <f t="shared" si="49"/>
        <v>0</v>
      </c>
      <c r="J95" s="96">
        <f t="shared" ref="J95:L103" si="50">IF(AW95=0,SUM(M95+P95+S95+V95+Y95+AB95+AE95+AH95+AK95+AN95+AQ95+AT95),AW95)</f>
        <v>0</v>
      </c>
      <c r="K95" s="96">
        <f t="shared" si="50"/>
        <v>0</v>
      </c>
      <c r="L95" s="96">
        <f t="shared" si="50"/>
        <v>0</v>
      </c>
      <c r="M95" s="95">
        <f t="shared" ref="M95:AY95" si="51">SUM(M96:M104)</f>
        <v>0</v>
      </c>
      <c r="N95" s="95">
        <f t="shared" si="51"/>
        <v>0</v>
      </c>
      <c r="O95" s="95">
        <f t="shared" si="51"/>
        <v>0</v>
      </c>
      <c r="P95" s="95">
        <f t="shared" si="51"/>
        <v>0</v>
      </c>
      <c r="Q95" s="95">
        <f t="shared" si="51"/>
        <v>0</v>
      </c>
      <c r="R95" s="95">
        <f t="shared" si="51"/>
        <v>0</v>
      </c>
      <c r="S95" s="95">
        <f t="shared" si="51"/>
        <v>0</v>
      </c>
      <c r="T95" s="95">
        <f t="shared" si="51"/>
        <v>0</v>
      </c>
      <c r="U95" s="95">
        <f t="shared" si="51"/>
        <v>0</v>
      </c>
      <c r="V95" s="95">
        <f t="shared" si="51"/>
        <v>0</v>
      </c>
      <c r="W95" s="95">
        <f t="shared" si="51"/>
        <v>0</v>
      </c>
      <c r="X95" s="95">
        <f t="shared" si="51"/>
        <v>0</v>
      </c>
      <c r="Y95" s="95">
        <f t="shared" si="51"/>
        <v>0</v>
      </c>
      <c r="Z95" s="95">
        <f t="shared" si="51"/>
        <v>0</v>
      </c>
      <c r="AA95" s="95">
        <f t="shared" si="51"/>
        <v>0</v>
      </c>
      <c r="AB95" s="95">
        <f t="shared" si="51"/>
        <v>0</v>
      </c>
      <c r="AC95" s="95">
        <f t="shared" si="51"/>
        <v>0</v>
      </c>
      <c r="AD95" s="95">
        <f t="shared" si="51"/>
        <v>0</v>
      </c>
      <c r="AE95" s="95">
        <f t="shared" si="51"/>
        <v>0</v>
      </c>
      <c r="AF95" s="95">
        <f t="shared" si="51"/>
        <v>0</v>
      </c>
      <c r="AG95" s="95">
        <f t="shared" si="51"/>
        <v>0</v>
      </c>
      <c r="AH95" s="95">
        <f t="shared" si="51"/>
        <v>0</v>
      </c>
      <c r="AI95" s="95">
        <f t="shared" si="51"/>
        <v>0</v>
      </c>
      <c r="AJ95" s="95">
        <f t="shared" si="51"/>
        <v>0</v>
      </c>
      <c r="AK95" s="95">
        <f t="shared" si="51"/>
        <v>0</v>
      </c>
      <c r="AL95" s="95">
        <f t="shared" si="51"/>
        <v>0</v>
      </c>
      <c r="AM95" s="95">
        <f t="shared" si="51"/>
        <v>0</v>
      </c>
      <c r="AN95" s="95">
        <f t="shared" si="51"/>
        <v>0</v>
      </c>
      <c r="AO95" s="95">
        <f t="shared" si="51"/>
        <v>0</v>
      </c>
      <c r="AP95" s="95">
        <f t="shared" si="51"/>
        <v>0</v>
      </c>
      <c r="AQ95" s="95">
        <f t="shared" si="51"/>
        <v>0</v>
      </c>
      <c r="AR95" s="95">
        <f t="shared" si="51"/>
        <v>0</v>
      </c>
      <c r="AS95" s="95">
        <f t="shared" si="51"/>
        <v>0</v>
      </c>
      <c r="AT95" s="95">
        <f t="shared" si="51"/>
        <v>0</v>
      </c>
      <c r="AU95" s="95">
        <f t="shared" si="51"/>
        <v>0</v>
      </c>
      <c r="AV95" s="95">
        <f t="shared" si="51"/>
        <v>0</v>
      </c>
      <c r="AW95" s="95">
        <f t="shared" si="51"/>
        <v>0</v>
      </c>
      <c r="AX95" s="95">
        <f t="shared" si="51"/>
        <v>0</v>
      </c>
      <c r="AY95" s="95">
        <f t="shared" si="51"/>
        <v>0</v>
      </c>
      <c r="AZ95" s="97"/>
      <c r="BA95" s="98"/>
      <c r="BB95" s="98"/>
      <c r="BC95" s="98"/>
      <c r="BD95" s="98"/>
    </row>
    <row r="96" spans="1:56" ht="18" hidden="1" customHeight="1" x14ac:dyDescent="0.25">
      <c r="A96" s="19" t="s">
        <v>125</v>
      </c>
      <c r="B96" s="20" t="s">
        <v>126</v>
      </c>
      <c r="C96" s="22"/>
      <c r="D96" s="22"/>
      <c r="E96" s="22"/>
      <c r="F96" s="22"/>
      <c r="G96" s="23">
        <f t="shared" ref="G96:I103" si="52">M96+P96+S96+V96+Y96+AB96+AE96+AH96+AK96+AN96+AQ96+AT96</f>
        <v>0</v>
      </c>
      <c r="H96" s="23">
        <f t="shared" si="52"/>
        <v>0</v>
      </c>
      <c r="I96" s="23">
        <f t="shared" si="52"/>
        <v>0</v>
      </c>
      <c r="J96" s="23">
        <f t="shared" si="50"/>
        <v>0</v>
      </c>
      <c r="K96" s="23">
        <f t="shared" si="50"/>
        <v>0</v>
      </c>
      <c r="L96" s="23">
        <f t="shared" si="50"/>
        <v>0</v>
      </c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35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4"/>
      <c r="BA96" s="25"/>
      <c r="BB96" s="25"/>
      <c r="BC96" s="25"/>
      <c r="BD96" s="25"/>
    </row>
    <row r="97" spans="1:56" ht="15.75" hidden="1" customHeight="1" x14ac:dyDescent="0.25">
      <c r="A97" s="19" t="s">
        <v>92</v>
      </c>
      <c r="B97" s="20" t="s">
        <v>127</v>
      </c>
      <c r="C97" s="22"/>
      <c r="D97" s="22"/>
      <c r="E97" s="22"/>
      <c r="F97" s="22"/>
      <c r="G97" s="23">
        <f t="shared" si="52"/>
        <v>0</v>
      </c>
      <c r="H97" s="23">
        <f t="shared" si="52"/>
        <v>0</v>
      </c>
      <c r="I97" s="23">
        <f t="shared" si="52"/>
        <v>0</v>
      </c>
      <c r="J97" s="23">
        <f t="shared" si="50"/>
        <v>0</v>
      </c>
      <c r="K97" s="23">
        <f t="shared" si="50"/>
        <v>0</v>
      </c>
      <c r="L97" s="23">
        <f t="shared" si="50"/>
        <v>0</v>
      </c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35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4"/>
      <c r="BA97" s="25"/>
      <c r="BB97" s="25"/>
      <c r="BC97" s="25"/>
      <c r="BD97" s="25"/>
    </row>
    <row r="98" spans="1:56" ht="15.75" hidden="1" customHeight="1" x14ac:dyDescent="0.25">
      <c r="A98" s="19" t="s">
        <v>128</v>
      </c>
      <c r="B98" s="20" t="s">
        <v>129</v>
      </c>
      <c r="C98" s="22"/>
      <c r="D98" s="22"/>
      <c r="E98" s="22"/>
      <c r="F98" s="22"/>
      <c r="G98" s="23">
        <f t="shared" si="52"/>
        <v>0</v>
      </c>
      <c r="H98" s="23">
        <f t="shared" si="52"/>
        <v>0</v>
      </c>
      <c r="I98" s="23">
        <f t="shared" si="52"/>
        <v>0</v>
      </c>
      <c r="J98" s="23">
        <f t="shared" si="50"/>
        <v>0</v>
      </c>
      <c r="K98" s="23">
        <f t="shared" si="50"/>
        <v>0</v>
      </c>
      <c r="L98" s="23">
        <f t="shared" si="50"/>
        <v>0</v>
      </c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35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4"/>
      <c r="BA98" s="25"/>
      <c r="BB98" s="25"/>
      <c r="BC98" s="25"/>
      <c r="BD98" s="25"/>
    </row>
    <row r="99" spans="1:56" ht="18" hidden="1" customHeight="1" x14ac:dyDescent="0.25">
      <c r="A99" s="19" t="s">
        <v>69</v>
      </c>
      <c r="B99" s="20" t="s">
        <v>130</v>
      </c>
      <c r="C99" s="22"/>
      <c r="D99" s="22"/>
      <c r="E99" s="22"/>
      <c r="F99" s="22"/>
      <c r="G99" s="23">
        <f t="shared" si="52"/>
        <v>0</v>
      </c>
      <c r="H99" s="23">
        <f t="shared" si="52"/>
        <v>0</v>
      </c>
      <c r="I99" s="23">
        <f t="shared" si="52"/>
        <v>0</v>
      </c>
      <c r="J99" s="23">
        <f t="shared" si="50"/>
        <v>0</v>
      </c>
      <c r="K99" s="23">
        <f t="shared" si="50"/>
        <v>0</v>
      </c>
      <c r="L99" s="23">
        <f t="shared" si="50"/>
        <v>0</v>
      </c>
      <c r="M99" s="22"/>
      <c r="N99" s="22">
        <v>0</v>
      </c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35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4"/>
      <c r="BA99" s="25"/>
      <c r="BB99" s="25"/>
      <c r="BC99" s="25"/>
      <c r="BD99" s="25"/>
    </row>
    <row r="100" spans="1:56" ht="15.75" customHeight="1" x14ac:dyDescent="0.25">
      <c r="A100" s="19" t="s">
        <v>69</v>
      </c>
      <c r="B100" s="20" t="s">
        <v>131</v>
      </c>
      <c r="C100" s="22"/>
      <c r="D100" s="60">
        <f>2187.61+388.49+200+59.9+14.5+358.9+1990</f>
        <v>5199.4000000000005</v>
      </c>
      <c r="E100" s="33"/>
      <c r="F100" s="22"/>
      <c r="G100" s="23">
        <f t="shared" si="52"/>
        <v>0</v>
      </c>
      <c r="H100" s="23">
        <f t="shared" si="52"/>
        <v>0</v>
      </c>
      <c r="I100" s="23">
        <f t="shared" si="52"/>
        <v>0</v>
      </c>
      <c r="J100" s="23">
        <f t="shared" si="50"/>
        <v>0</v>
      </c>
      <c r="K100" s="23">
        <f t="shared" si="50"/>
        <v>0</v>
      </c>
      <c r="L100" s="23">
        <f t="shared" si="50"/>
        <v>0</v>
      </c>
      <c r="M100" s="22"/>
      <c r="N100" s="22"/>
      <c r="O100" s="22"/>
      <c r="P100" s="22"/>
      <c r="Q100" s="22">
        <v>0</v>
      </c>
      <c r="R100" s="22"/>
      <c r="S100" s="22"/>
      <c r="T100" s="22">
        <v>0</v>
      </c>
      <c r="U100" s="22"/>
      <c r="V100" s="22"/>
      <c r="W100" s="22"/>
      <c r="X100" s="22"/>
      <c r="Y100" s="22"/>
      <c r="Z100" s="22">
        <v>0</v>
      </c>
      <c r="AA100" s="22"/>
      <c r="AB100" s="22"/>
      <c r="AC100" s="22"/>
      <c r="AD100" s="22"/>
      <c r="AE100" s="22"/>
      <c r="AF100" s="22">
        <v>0</v>
      </c>
      <c r="AG100" s="22"/>
      <c r="AH100" s="35"/>
      <c r="AI100" s="22">
        <v>0</v>
      </c>
      <c r="AJ100" s="22"/>
      <c r="AK100" s="22"/>
      <c r="AL100" s="22">
        <v>0</v>
      </c>
      <c r="AM100" s="22"/>
      <c r="AN100" s="22"/>
      <c r="AO100" s="22">
        <v>0</v>
      </c>
      <c r="AP100" s="22"/>
      <c r="AQ100" s="22"/>
      <c r="AR100" s="22"/>
      <c r="AS100" s="22"/>
      <c r="AT100" s="22"/>
      <c r="AU100" s="22">
        <v>0</v>
      </c>
      <c r="AV100" s="22"/>
      <c r="AW100" s="22"/>
      <c r="AX100" s="22"/>
      <c r="AY100" s="22"/>
      <c r="AZ100" s="24"/>
      <c r="BA100" s="25"/>
      <c r="BB100" s="25"/>
      <c r="BC100" s="25"/>
      <c r="BD100" s="25"/>
    </row>
    <row r="101" spans="1:56" ht="15.75" hidden="1" customHeight="1" x14ac:dyDescent="0.25">
      <c r="A101" s="19" t="s">
        <v>132</v>
      </c>
      <c r="B101" s="20" t="s">
        <v>133</v>
      </c>
      <c r="C101" s="22"/>
      <c r="D101" s="22"/>
      <c r="E101" s="22"/>
      <c r="F101" s="22"/>
      <c r="G101" s="23">
        <f t="shared" si="52"/>
        <v>0</v>
      </c>
      <c r="H101" s="23">
        <f t="shared" si="52"/>
        <v>0</v>
      </c>
      <c r="I101" s="23">
        <f t="shared" si="52"/>
        <v>0</v>
      </c>
      <c r="J101" s="23">
        <f t="shared" si="50"/>
        <v>0</v>
      </c>
      <c r="K101" s="23">
        <f t="shared" si="50"/>
        <v>0</v>
      </c>
      <c r="L101" s="23">
        <f t="shared" si="50"/>
        <v>0</v>
      </c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35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4"/>
      <c r="BA101" s="25"/>
      <c r="BB101" s="25"/>
      <c r="BC101" s="25"/>
      <c r="BD101" s="25"/>
    </row>
    <row r="102" spans="1:56" ht="15.75" hidden="1" customHeight="1" x14ac:dyDescent="0.25">
      <c r="A102" s="19" t="s">
        <v>134</v>
      </c>
      <c r="B102" s="44" t="s">
        <v>135</v>
      </c>
      <c r="C102" s="22"/>
      <c r="D102" s="22"/>
      <c r="E102" s="22"/>
      <c r="F102" s="22"/>
      <c r="G102" s="23">
        <f t="shared" si="52"/>
        <v>0</v>
      </c>
      <c r="H102" s="23">
        <f t="shared" si="52"/>
        <v>0</v>
      </c>
      <c r="I102" s="23">
        <f t="shared" si="52"/>
        <v>0</v>
      </c>
      <c r="J102" s="23">
        <f t="shared" si="50"/>
        <v>0</v>
      </c>
      <c r="K102" s="23">
        <f t="shared" si="50"/>
        <v>0</v>
      </c>
      <c r="L102" s="23">
        <f t="shared" si="50"/>
        <v>0</v>
      </c>
      <c r="M102" s="22"/>
      <c r="N102" s="22"/>
      <c r="O102" s="22"/>
      <c r="P102" s="22"/>
      <c r="Q102" s="22"/>
      <c r="R102" s="22"/>
      <c r="S102" s="22"/>
      <c r="T102" s="22">
        <v>0</v>
      </c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35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4"/>
      <c r="BA102" s="25"/>
      <c r="BB102" s="25"/>
      <c r="BC102" s="25"/>
      <c r="BD102" s="25"/>
    </row>
    <row r="103" spans="1:56" ht="15.75" customHeight="1" x14ac:dyDescent="0.25">
      <c r="A103" s="19" t="s">
        <v>79</v>
      </c>
      <c r="B103" s="44" t="s">
        <v>136</v>
      </c>
      <c r="C103" s="22"/>
      <c r="D103" s="22">
        <v>452770.49</v>
      </c>
      <c r="E103" s="22"/>
      <c r="F103" s="47"/>
      <c r="G103" s="23">
        <f t="shared" si="52"/>
        <v>0</v>
      </c>
      <c r="H103" s="23">
        <f t="shared" si="52"/>
        <v>0</v>
      </c>
      <c r="I103" s="23">
        <f t="shared" si="52"/>
        <v>0</v>
      </c>
      <c r="J103" s="23">
        <f t="shared" si="50"/>
        <v>0</v>
      </c>
      <c r="K103" s="23">
        <f t="shared" si="50"/>
        <v>0</v>
      </c>
      <c r="L103" s="23">
        <f t="shared" si="50"/>
        <v>0</v>
      </c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35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4"/>
      <c r="BA103" s="25"/>
      <c r="BB103" s="25"/>
      <c r="BC103" s="25"/>
      <c r="BD103" s="25"/>
    </row>
    <row r="104" spans="1:56" ht="15.75" hidden="1" customHeight="1" x14ac:dyDescent="0.25">
      <c r="A104" s="19"/>
      <c r="B104" s="20" t="s">
        <v>137</v>
      </c>
      <c r="C104" s="22"/>
      <c r="D104" s="22"/>
      <c r="E104" s="22"/>
      <c r="F104" s="99"/>
      <c r="G104" s="23">
        <f t="shared" ref="G104:I104" si="53">M104+P104+S104+V104+Y104+AB104+AE104+AH104+AK104+AN104+AQ104+AT104</f>
        <v>0</v>
      </c>
      <c r="H104" s="23">
        <f t="shared" si="53"/>
        <v>0</v>
      </c>
      <c r="I104" s="23">
        <f t="shared" si="53"/>
        <v>0</v>
      </c>
      <c r="J104" s="23">
        <f t="shared" ref="J104:L119" si="54">IF(AW104=0,SUM(M104+P104+S104+V104+Y104+AB104+AE104+AH104+AK104+AN104+AQ104+AT104),AW104)</f>
        <v>0</v>
      </c>
      <c r="K104" s="23">
        <f t="shared" si="54"/>
        <v>0</v>
      </c>
      <c r="L104" s="23">
        <f t="shared" si="54"/>
        <v>0</v>
      </c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35"/>
      <c r="AI104" s="22"/>
      <c r="AJ104" s="22"/>
      <c r="AK104" s="22"/>
      <c r="AL104" s="22"/>
      <c r="AM104" s="22"/>
      <c r="AN104" s="22"/>
      <c r="AO104" s="22"/>
      <c r="AP104" s="22">
        <v>0</v>
      </c>
      <c r="AQ104" s="22"/>
      <c r="AR104" s="22"/>
      <c r="AS104" s="22">
        <v>0</v>
      </c>
      <c r="AT104" s="22"/>
      <c r="AU104" s="22"/>
      <c r="AV104" s="22"/>
      <c r="AW104" s="22"/>
      <c r="AX104" s="22"/>
      <c r="AY104" s="22"/>
      <c r="AZ104" s="24"/>
      <c r="BA104" s="25"/>
      <c r="BB104" s="25"/>
      <c r="BC104" s="25"/>
      <c r="BD104" s="25"/>
    </row>
    <row r="105" spans="1:56" ht="15.75" hidden="1" customHeight="1" x14ac:dyDescent="0.25">
      <c r="A105" s="93"/>
      <c r="B105" s="94" t="s">
        <v>138</v>
      </c>
      <c r="C105" s="95">
        <f t="shared" ref="C105:I105" si="55">SUM(C106:C110)</f>
        <v>0</v>
      </c>
      <c r="D105" s="95">
        <f t="shared" si="55"/>
        <v>0</v>
      </c>
      <c r="E105" s="95">
        <f t="shared" si="55"/>
        <v>0</v>
      </c>
      <c r="F105" s="95">
        <f t="shared" si="55"/>
        <v>0</v>
      </c>
      <c r="G105" s="100">
        <f t="shared" si="55"/>
        <v>0</v>
      </c>
      <c r="H105" s="100">
        <f t="shared" si="55"/>
        <v>0</v>
      </c>
      <c r="I105" s="100">
        <f t="shared" si="55"/>
        <v>0</v>
      </c>
      <c r="J105" s="100">
        <f t="shared" si="54"/>
        <v>0</v>
      </c>
      <c r="K105" s="100">
        <f t="shared" si="54"/>
        <v>0</v>
      </c>
      <c r="L105" s="100">
        <f t="shared" si="54"/>
        <v>0</v>
      </c>
      <c r="M105" s="95">
        <f t="shared" ref="M105:AY105" si="56">SUM(M106:M110)</f>
        <v>0</v>
      </c>
      <c r="N105" s="95">
        <f t="shared" si="56"/>
        <v>0</v>
      </c>
      <c r="O105" s="95">
        <f t="shared" si="56"/>
        <v>0</v>
      </c>
      <c r="P105" s="95">
        <f t="shared" si="56"/>
        <v>0</v>
      </c>
      <c r="Q105" s="95">
        <f t="shared" si="56"/>
        <v>0</v>
      </c>
      <c r="R105" s="95">
        <f t="shared" si="56"/>
        <v>0</v>
      </c>
      <c r="S105" s="95">
        <f t="shared" si="56"/>
        <v>0</v>
      </c>
      <c r="T105" s="95">
        <f t="shared" si="56"/>
        <v>0</v>
      </c>
      <c r="U105" s="95">
        <f t="shared" si="56"/>
        <v>0</v>
      </c>
      <c r="V105" s="95">
        <f t="shared" si="56"/>
        <v>0</v>
      </c>
      <c r="W105" s="95">
        <f t="shared" si="56"/>
        <v>0</v>
      </c>
      <c r="X105" s="95">
        <f t="shared" si="56"/>
        <v>0</v>
      </c>
      <c r="Y105" s="95">
        <f t="shared" si="56"/>
        <v>0</v>
      </c>
      <c r="Z105" s="95">
        <f t="shared" si="56"/>
        <v>0</v>
      </c>
      <c r="AA105" s="95">
        <f t="shared" si="56"/>
        <v>0</v>
      </c>
      <c r="AB105" s="95">
        <f t="shared" si="56"/>
        <v>0</v>
      </c>
      <c r="AC105" s="95">
        <f t="shared" si="56"/>
        <v>0</v>
      </c>
      <c r="AD105" s="95">
        <f t="shared" si="56"/>
        <v>0</v>
      </c>
      <c r="AE105" s="95">
        <f t="shared" si="56"/>
        <v>0</v>
      </c>
      <c r="AF105" s="95">
        <f t="shared" si="56"/>
        <v>0</v>
      </c>
      <c r="AG105" s="95">
        <f t="shared" si="56"/>
        <v>0</v>
      </c>
      <c r="AH105" s="95">
        <f t="shared" si="56"/>
        <v>0</v>
      </c>
      <c r="AI105" s="95">
        <f t="shared" si="56"/>
        <v>0</v>
      </c>
      <c r="AJ105" s="95">
        <f t="shared" si="56"/>
        <v>0</v>
      </c>
      <c r="AK105" s="95">
        <f t="shared" si="56"/>
        <v>0</v>
      </c>
      <c r="AL105" s="95">
        <f t="shared" si="56"/>
        <v>0</v>
      </c>
      <c r="AM105" s="95">
        <f t="shared" si="56"/>
        <v>0</v>
      </c>
      <c r="AN105" s="95">
        <f t="shared" si="56"/>
        <v>0</v>
      </c>
      <c r="AO105" s="95">
        <f t="shared" si="56"/>
        <v>0</v>
      </c>
      <c r="AP105" s="95">
        <f t="shared" si="56"/>
        <v>0</v>
      </c>
      <c r="AQ105" s="95">
        <f t="shared" si="56"/>
        <v>0</v>
      </c>
      <c r="AR105" s="95">
        <f t="shared" si="56"/>
        <v>0</v>
      </c>
      <c r="AS105" s="95">
        <f t="shared" si="56"/>
        <v>0</v>
      </c>
      <c r="AT105" s="95">
        <f t="shared" si="56"/>
        <v>0</v>
      </c>
      <c r="AU105" s="95">
        <f t="shared" si="56"/>
        <v>0</v>
      </c>
      <c r="AV105" s="95">
        <f t="shared" si="56"/>
        <v>0</v>
      </c>
      <c r="AW105" s="95">
        <f t="shared" si="56"/>
        <v>0</v>
      </c>
      <c r="AX105" s="95">
        <f t="shared" si="56"/>
        <v>0</v>
      </c>
      <c r="AY105" s="95">
        <f t="shared" si="56"/>
        <v>0</v>
      </c>
      <c r="AZ105" s="97"/>
      <c r="BA105" s="98"/>
      <c r="BB105" s="98"/>
      <c r="BC105" s="98"/>
      <c r="BD105" s="98"/>
    </row>
    <row r="106" spans="1:56" ht="15.75" hidden="1" customHeight="1" x14ac:dyDescent="0.25">
      <c r="A106" s="19" t="s">
        <v>139</v>
      </c>
      <c r="B106" s="20" t="s">
        <v>140</v>
      </c>
      <c r="C106" s="22"/>
      <c r="D106" s="22"/>
      <c r="E106" s="22"/>
      <c r="F106" s="22"/>
      <c r="G106" s="23">
        <f t="shared" ref="G106:I110" si="57">M106+P106+S106+V106+Y106+AB106+AE106+AH106+AK106+AN106+AQ106+AT106</f>
        <v>0</v>
      </c>
      <c r="H106" s="23">
        <f t="shared" si="57"/>
        <v>0</v>
      </c>
      <c r="I106" s="23">
        <f t="shared" si="57"/>
        <v>0</v>
      </c>
      <c r="J106" s="23">
        <f t="shared" si="54"/>
        <v>0</v>
      </c>
      <c r="K106" s="23">
        <f t="shared" si="54"/>
        <v>0</v>
      </c>
      <c r="L106" s="23">
        <f t="shared" si="54"/>
        <v>0</v>
      </c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>
        <v>0</v>
      </c>
      <c r="Y106" s="22"/>
      <c r="Z106" s="22"/>
      <c r="AA106" s="22">
        <v>0</v>
      </c>
      <c r="AB106" s="22"/>
      <c r="AC106" s="22"/>
      <c r="AD106" s="22">
        <v>0</v>
      </c>
      <c r="AE106" s="22"/>
      <c r="AF106" s="22"/>
      <c r="AG106" s="22"/>
      <c r="AH106" s="35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4"/>
      <c r="BA106" s="25"/>
      <c r="BB106" s="25"/>
      <c r="BC106" s="25"/>
      <c r="BD106" s="25"/>
    </row>
    <row r="107" spans="1:56" ht="15.75" hidden="1" customHeight="1" x14ac:dyDescent="0.25">
      <c r="A107" s="19" t="s">
        <v>139</v>
      </c>
      <c r="B107" s="20" t="s">
        <v>141</v>
      </c>
      <c r="C107" s="22"/>
      <c r="D107" s="22"/>
      <c r="E107" s="22"/>
      <c r="F107" s="14"/>
      <c r="G107" s="23">
        <f t="shared" si="57"/>
        <v>0</v>
      </c>
      <c r="H107" s="23">
        <f t="shared" si="57"/>
        <v>0</v>
      </c>
      <c r="I107" s="23">
        <f t="shared" si="57"/>
        <v>0</v>
      </c>
      <c r="J107" s="23">
        <f t="shared" si="54"/>
        <v>0</v>
      </c>
      <c r="K107" s="23">
        <f t="shared" si="54"/>
        <v>0</v>
      </c>
      <c r="L107" s="23">
        <f t="shared" si="54"/>
        <v>0</v>
      </c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1"/>
      <c r="X107" s="22"/>
      <c r="Y107" s="22"/>
      <c r="Z107" s="21"/>
      <c r="AA107" s="22"/>
      <c r="AB107" s="22"/>
      <c r="AC107" s="21"/>
      <c r="AD107" s="21"/>
      <c r="AE107" s="22"/>
      <c r="AF107" s="22"/>
      <c r="AG107" s="21"/>
      <c r="AH107" s="22"/>
      <c r="AI107" s="21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4"/>
      <c r="BA107" s="25"/>
      <c r="BB107" s="25"/>
      <c r="BC107" s="25"/>
      <c r="BD107" s="25"/>
    </row>
    <row r="108" spans="1:56" ht="15.75" hidden="1" customHeight="1" x14ac:dyDescent="0.25">
      <c r="A108" s="19" t="s">
        <v>139</v>
      </c>
      <c r="B108" s="20" t="s">
        <v>142</v>
      </c>
      <c r="C108" s="22"/>
      <c r="D108" s="22"/>
      <c r="E108" s="22"/>
      <c r="F108" s="22"/>
      <c r="G108" s="23">
        <f t="shared" si="57"/>
        <v>0</v>
      </c>
      <c r="H108" s="23">
        <f t="shared" si="57"/>
        <v>0</v>
      </c>
      <c r="I108" s="23">
        <f t="shared" si="57"/>
        <v>0</v>
      </c>
      <c r="J108" s="23">
        <f t="shared" si="54"/>
        <v>0</v>
      </c>
      <c r="K108" s="23">
        <f t="shared" si="54"/>
        <v>0</v>
      </c>
      <c r="L108" s="23">
        <f t="shared" si="54"/>
        <v>0</v>
      </c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1"/>
      <c r="X108" s="22"/>
      <c r="Y108" s="22"/>
      <c r="Z108" s="21"/>
      <c r="AA108" s="22"/>
      <c r="AB108" s="22"/>
      <c r="AC108" s="21"/>
      <c r="AD108" s="21"/>
      <c r="AE108" s="22"/>
      <c r="AF108" s="22"/>
      <c r="AG108" s="21"/>
      <c r="AH108" s="22"/>
      <c r="AI108" s="21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4"/>
      <c r="BA108" s="25"/>
      <c r="BB108" s="25"/>
      <c r="BC108" s="25"/>
      <c r="BD108" s="25"/>
    </row>
    <row r="109" spans="1:56" ht="15.75" hidden="1" customHeight="1" x14ac:dyDescent="0.25">
      <c r="A109" s="19" t="s">
        <v>139</v>
      </c>
      <c r="B109" s="20" t="s">
        <v>143</v>
      </c>
      <c r="C109" s="22"/>
      <c r="D109" s="22"/>
      <c r="E109" s="22"/>
      <c r="F109" s="22"/>
      <c r="G109" s="23">
        <f t="shared" si="57"/>
        <v>0</v>
      </c>
      <c r="H109" s="23">
        <f t="shared" si="57"/>
        <v>0</v>
      </c>
      <c r="I109" s="23">
        <f t="shared" si="57"/>
        <v>0</v>
      </c>
      <c r="J109" s="23">
        <f t="shared" si="54"/>
        <v>0</v>
      </c>
      <c r="K109" s="23">
        <f t="shared" si="54"/>
        <v>0</v>
      </c>
      <c r="L109" s="23">
        <f t="shared" si="54"/>
        <v>0</v>
      </c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1"/>
      <c r="X109" s="22"/>
      <c r="Y109" s="22"/>
      <c r="Z109" s="21"/>
      <c r="AA109" s="22"/>
      <c r="AB109" s="22"/>
      <c r="AC109" s="21"/>
      <c r="AD109" s="21"/>
      <c r="AE109" s="22"/>
      <c r="AF109" s="22"/>
      <c r="AG109" s="21"/>
      <c r="AH109" s="22"/>
      <c r="AI109" s="21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4"/>
      <c r="BA109" s="25"/>
      <c r="BB109" s="25"/>
      <c r="BC109" s="25"/>
      <c r="BD109" s="25"/>
    </row>
    <row r="110" spans="1:56" ht="15.75" hidden="1" customHeight="1" x14ac:dyDescent="0.25">
      <c r="A110" s="19" t="s">
        <v>144</v>
      </c>
      <c r="B110" s="20" t="s">
        <v>145</v>
      </c>
      <c r="C110" s="22"/>
      <c r="D110" s="22"/>
      <c r="E110" s="22"/>
      <c r="F110" s="101"/>
      <c r="G110" s="23">
        <f t="shared" si="57"/>
        <v>0</v>
      </c>
      <c r="H110" s="23">
        <f t="shared" si="57"/>
        <v>0</v>
      </c>
      <c r="I110" s="23">
        <f t="shared" si="57"/>
        <v>0</v>
      </c>
      <c r="J110" s="23">
        <f t="shared" si="54"/>
        <v>0</v>
      </c>
      <c r="K110" s="23">
        <f t="shared" si="54"/>
        <v>0</v>
      </c>
      <c r="L110" s="23">
        <f t="shared" si="54"/>
        <v>0</v>
      </c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4"/>
      <c r="BA110" s="25"/>
      <c r="BB110" s="25"/>
      <c r="BC110" s="25"/>
      <c r="BD110" s="25"/>
    </row>
    <row r="111" spans="1:56" ht="15.75" customHeight="1" x14ac:dyDescent="0.25">
      <c r="A111" s="93"/>
      <c r="B111" s="102" t="s">
        <v>146</v>
      </c>
      <c r="C111" s="103">
        <f t="shared" ref="C111:I111" si="58">SUM(C112:C114)</f>
        <v>0</v>
      </c>
      <c r="D111" s="103">
        <f t="shared" si="58"/>
        <v>203666.88</v>
      </c>
      <c r="E111" s="103">
        <f t="shared" si="58"/>
        <v>0</v>
      </c>
      <c r="F111" s="103">
        <f t="shared" si="58"/>
        <v>0</v>
      </c>
      <c r="G111" s="104">
        <f t="shared" si="58"/>
        <v>0</v>
      </c>
      <c r="H111" s="104">
        <f t="shared" si="58"/>
        <v>0</v>
      </c>
      <c r="I111" s="104">
        <f t="shared" si="58"/>
        <v>0</v>
      </c>
      <c r="J111" s="104">
        <f t="shared" si="54"/>
        <v>0</v>
      </c>
      <c r="K111" s="104">
        <f t="shared" si="54"/>
        <v>0</v>
      </c>
      <c r="L111" s="104">
        <f t="shared" si="54"/>
        <v>0</v>
      </c>
      <c r="M111" s="103">
        <f t="shared" ref="M111:AY111" si="59">SUM(M112:M114)</f>
        <v>0</v>
      </c>
      <c r="N111" s="103">
        <f t="shared" si="59"/>
        <v>0</v>
      </c>
      <c r="O111" s="103">
        <f t="shared" si="59"/>
        <v>0</v>
      </c>
      <c r="P111" s="103">
        <f t="shared" si="59"/>
        <v>0</v>
      </c>
      <c r="Q111" s="103">
        <f t="shared" si="59"/>
        <v>0</v>
      </c>
      <c r="R111" s="103">
        <f t="shared" si="59"/>
        <v>0</v>
      </c>
      <c r="S111" s="103">
        <f t="shared" si="59"/>
        <v>0</v>
      </c>
      <c r="T111" s="103">
        <f t="shared" si="59"/>
        <v>0</v>
      </c>
      <c r="U111" s="103">
        <f t="shared" si="59"/>
        <v>0</v>
      </c>
      <c r="V111" s="103">
        <f t="shared" si="59"/>
        <v>0</v>
      </c>
      <c r="W111" s="103">
        <f t="shared" si="59"/>
        <v>0</v>
      </c>
      <c r="X111" s="103">
        <f t="shared" si="59"/>
        <v>0</v>
      </c>
      <c r="Y111" s="103">
        <f t="shared" si="59"/>
        <v>0</v>
      </c>
      <c r="Z111" s="103">
        <f t="shared" si="59"/>
        <v>0</v>
      </c>
      <c r="AA111" s="103">
        <f t="shared" si="59"/>
        <v>0</v>
      </c>
      <c r="AB111" s="103">
        <f t="shared" si="59"/>
        <v>0</v>
      </c>
      <c r="AC111" s="103">
        <f t="shared" si="59"/>
        <v>0</v>
      </c>
      <c r="AD111" s="103">
        <f t="shared" si="59"/>
        <v>0</v>
      </c>
      <c r="AE111" s="103">
        <f t="shared" si="59"/>
        <v>0</v>
      </c>
      <c r="AF111" s="103">
        <f t="shared" si="59"/>
        <v>0</v>
      </c>
      <c r="AG111" s="103">
        <f t="shared" si="59"/>
        <v>0</v>
      </c>
      <c r="AH111" s="103">
        <f t="shared" si="59"/>
        <v>0</v>
      </c>
      <c r="AI111" s="103">
        <f t="shared" si="59"/>
        <v>0</v>
      </c>
      <c r="AJ111" s="103">
        <f t="shared" si="59"/>
        <v>0</v>
      </c>
      <c r="AK111" s="103">
        <f t="shared" si="59"/>
        <v>0</v>
      </c>
      <c r="AL111" s="103">
        <f t="shared" si="59"/>
        <v>0</v>
      </c>
      <c r="AM111" s="103">
        <f t="shared" si="59"/>
        <v>0</v>
      </c>
      <c r="AN111" s="103">
        <f t="shared" si="59"/>
        <v>0</v>
      </c>
      <c r="AO111" s="103">
        <f t="shared" si="59"/>
        <v>0</v>
      </c>
      <c r="AP111" s="103">
        <f t="shared" si="59"/>
        <v>0</v>
      </c>
      <c r="AQ111" s="103">
        <f t="shared" si="59"/>
        <v>0</v>
      </c>
      <c r="AR111" s="103">
        <f t="shared" si="59"/>
        <v>0</v>
      </c>
      <c r="AS111" s="103">
        <f t="shared" si="59"/>
        <v>0</v>
      </c>
      <c r="AT111" s="103">
        <f t="shared" si="59"/>
        <v>0</v>
      </c>
      <c r="AU111" s="103">
        <f t="shared" si="59"/>
        <v>0</v>
      </c>
      <c r="AV111" s="103">
        <f t="shared" si="59"/>
        <v>0</v>
      </c>
      <c r="AW111" s="103">
        <f t="shared" si="59"/>
        <v>0</v>
      </c>
      <c r="AX111" s="103">
        <f t="shared" si="59"/>
        <v>0</v>
      </c>
      <c r="AY111" s="103">
        <f t="shared" si="59"/>
        <v>0</v>
      </c>
      <c r="AZ111" s="97"/>
      <c r="BA111" s="98"/>
      <c r="BB111" s="98"/>
      <c r="BC111" s="98"/>
      <c r="BD111" s="98"/>
    </row>
    <row r="112" spans="1:56" ht="15.75" customHeight="1" x14ac:dyDescent="0.25">
      <c r="A112" s="26" t="s">
        <v>147</v>
      </c>
      <c r="B112" s="20" t="s">
        <v>148</v>
      </c>
      <c r="C112" s="22"/>
      <c r="D112" s="22">
        <v>193192.78</v>
      </c>
      <c r="E112" s="22"/>
      <c r="F112" s="22"/>
      <c r="G112" s="23">
        <f t="shared" ref="G112:I114" si="60">M112+P112+S112+V112+Y112+AB112+AE112+AH112+AK112+AN112+AQ112+AT112</f>
        <v>0</v>
      </c>
      <c r="H112" s="23">
        <f t="shared" si="60"/>
        <v>0</v>
      </c>
      <c r="I112" s="23">
        <f t="shared" si="60"/>
        <v>0</v>
      </c>
      <c r="J112" s="23">
        <f t="shared" si="54"/>
        <v>0</v>
      </c>
      <c r="K112" s="23">
        <f t="shared" si="54"/>
        <v>0</v>
      </c>
      <c r="L112" s="23">
        <f t="shared" si="54"/>
        <v>0</v>
      </c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4"/>
      <c r="BA112" s="25"/>
      <c r="BB112" s="25"/>
      <c r="BC112" s="25"/>
      <c r="BD112" s="25"/>
    </row>
    <row r="113" spans="1:56" ht="15.75" hidden="1" customHeight="1" x14ac:dyDescent="0.25">
      <c r="A113" s="26" t="s">
        <v>147</v>
      </c>
      <c r="B113" s="36" t="s">
        <v>149</v>
      </c>
      <c r="C113" s="35"/>
      <c r="D113" s="22"/>
      <c r="E113" s="22"/>
      <c r="F113" s="80"/>
      <c r="G113" s="23">
        <f t="shared" si="60"/>
        <v>0</v>
      </c>
      <c r="H113" s="23">
        <f t="shared" si="60"/>
        <v>0</v>
      </c>
      <c r="I113" s="23">
        <f t="shared" si="60"/>
        <v>0</v>
      </c>
      <c r="J113" s="23">
        <f t="shared" si="54"/>
        <v>0</v>
      </c>
      <c r="K113" s="23">
        <f t="shared" si="54"/>
        <v>0</v>
      </c>
      <c r="L113" s="23">
        <f t="shared" si="54"/>
        <v>0</v>
      </c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4"/>
      <c r="BA113" s="25"/>
      <c r="BB113" s="25"/>
      <c r="BC113" s="25"/>
      <c r="BD113" s="25"/>
    </row>
    <row r="114" spans="1:56" ht="15.75" customHeight="1" x14ac:dyDescent="0.25">
      <c r="A114" s="19"/>
      <c r="B114" s="36" t="s">
        <v>149</v>
      </c>
      <c r="C114" s="22"/>
      <c r="D114" s="22">
        <v>10474.1</v>
      </c>
      <c r="E114" s="22"/>
      <c r="F114" s="105"/>
      <c r="G114" s="23">
        <f t="shared" si="60"/>
        <v>0</v>
      </c>
      <c r="H114" s="23">
        <f t="shared" si="60"/>
        <v>0</v>
      </c>
      <c r="I114" s="23">
        <f t="shared" si="60"/>
        <v>0</v>
      </c>
      <c r="J114" s="23">
        <f t="shared" si="54"/>
        <v>0</v>
      </c>
      <c r="K114" s="23">
        <f t="shared" si="54"/>
        <v>0</v>
      </c>
      <c r="L114" s="23">
        <f t="shared" si="54"/>
        <v>0</v>
      </c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4"/>
      <c r="BA114" s="25"/>
      <c r="BB114" s="25"/>
      <c r="BC114" s="25"/>
      <c r="BD114" s="25"/>
    </row>
    <row r="115" spans="1:56" ht="15.75" customHeight="1" x14ac:dyDescent="0.25">
      <c r="A115" s="93"/>
      <c r="B115" s="102" t="s">
        <v>150</v>
      </c>
      <c r="C115" s="103">
        <f>SUM(C116:C118)</f>
        <v>0</v>
      </c>
      <c r="D115" s="103">
        <f>SUM(D116:D119)</f>
        <v>4237.2</v>
      </c>
      <c r="E115" s="103">
        <f>SUM(E116:E119)</f>
        <v>0</v>
      </c>
      <c r="F115" s="103">
        <f>SUM(F116:F118)</f>
        <v>0</v>
      </c>
      <c r="G115" s="104">
        <f>SUM(G116:G118)</f>
        <v>0</v>
      </c>
      <c r="H115" s="104">
        <f>SUM(H116:H118)</f>
        <v>0</v>
      </c>
      <c r="I115" s="104">
        <f>SUM(I116:I118)</f>
        <v>0</v>
      </c>
      <c r="J115" s="104">
        <f t="shared" si="54"/>
        <v>0</v>
      </c>
      <c r="K115" s="104">
        <f t="shared" si="54"/>
        <v>0</v>
      </c>
      <c r="L115" s="104">
        <f t="shared" si="54"/>
        <v>0</v>
      </c>
      <c r="M115" s="103">
        <f>SUM(M116:M118)</f>
        <v>0</v>
      </c>
      <c r="N115" s="103">
        <f>SUM(N116:N118)</f>
        <v>0</v>
      </c>
      <c r="O115" s="103">
        <f>SUM(O116:O118)</f>
        <v>0</v>
      </c>
      <c r="P115" s="103">
        <f>SUM(P116:P118)</f>
        <v>0</v>
      </c>
      <c r="Q115" s="103">
        <f>SUM(Q116:Q118)</f>
        <v>0</v>
      </c>
      <c r="R115" s="103">
        <f>SUM(R116:R118)</f>
        <v>0</v>
      </c>
      <c r="S115" s="103">
        <f>SUM(S116:S118)</f>
        <v>0</v>
      </c>
      <c r="T115" s="103">
        <f>SUM(T116:T118)</f>
        <v>0</v>
      </c>
      <c r="U115" s="103">
        <f>SUM(U116:U118)</f>
        <v>0</v>
      </c>
      <c r="V115" s="103">
        <f>SUM(V116:V118)</f>
        <v>0</v>
      </c>
      <c r="W115" s="103">
        <f>SUM(W116:W118)</f>
        <v>0</v>
      </c>
      <c r="X115" s="103">
        <f>SUM(X116:X118)</f>
        <v>0</v>
      </c>
      <c r="Y115" s="103">
        <f>SUM(Y116:Y118)</f>
        <v>0</v>
      </c>
      <c r="Z115" s="103">
        <f>SUM(Z116:Z118)</f>
        <v>0</v>
      </c>
      <c r="AA115" s="103">
        <f>SUM(AA116:AA118)</f>
        <v>0</v>
      </c>
      <c r="AB115" s="103">
        <f>SUM(AB116:AB118)</f>
        <v>0</v>
      </c>
      <c r="AC115" s="103">
        <f>SUM(AC116:AC118)</f>
        <v>0</v>
      </c>
      <c r="AD115" s="103">
        <f>SUM(AD116:AD118)</f>
        <v>0</v>
      </c>
      <c r="AE115" s="103">
        <f>SUM(AE116:AE118)</f>
        <v>0</v>
      </c>
      <c r="AF115" s="103">
        <f>SUM(AF116:AF118)</f>
        <v>0</v>
      </c>
      <c r="AG115" s="103">
        <f>SUM(AG116:AG118)</f>
        <v>0</v>
      </c>
      <c r="AH115" s="103">
        <f>SUM(AH116:AH118)</f>
        <v>0</v>
      </c>
      <c r="AI115" s="103">
        <f>SUM(AI116:AI118)</f>
        <v>0</v>
      </c>
      <c r="AJ115" s="103">
        <f>SUM(AJ116:AJ118)</f>
        <v>0</v>
      </c>
      <c r="AK115" s="103">
        <f>SUM(AK116:AK118)</f>
        <v>0</v>
      </c>
      <c r="AL115" s="103">
        <f>SUM(AL116:AL118)</f>
        <v>0</v>
      </c>
      <c r="AM115" s="103">
        <f>SUM(AM116:AM118)</f>
        <v>0</v>
      </c>
      <c r="AN115" s="103">
        <f>SUM(AN116:AN118)</f>
        <v>0</v>
      </c>
      <c r="AO115" s="103">
        <f>SUM(AO116:AO118)</f>
        <v>0</v>
      </c>
      <c r="AP115" s="103">
        <f>SUM(AP116:AP118)</f>
        <v>0</v>
      </c>
      <c r="AQ115" s="103">
        <f>SUM(AQ116:AQ118)</f>
        <v>0</v>
      </c>
      <c r="AR115" s="103">
        <f>SUM(AR116:AR118)</f>
        <v>0</v>
      </c>
      <c r="AS115" s="103">
        <f>SUM(AS116:AS118)</f>
        <v>0</v>
      </c>
      <c r="AT115" s="103">
        <f>SUM(AT116:AT118)</f>
        <v>0</v>
      </c>
      <c r="AU115" s="103">
        <f>SUM(AU116:AU118)</f>
        <v>0</v>
      </c>
      <c r="AV115" s="103">
        <f>SUM(AV116:AV118)</f>
        <v>0</v>
      </c>
      <c r="AW115" s="103">
        <f>SUM(AW116:AW118)</f>
        <v>0</v>
      </c>
      <c r="AX115" s="103">
        <f>SUM(AX116:AX118)</f>
        <v>0</v>
      </c>
      <c r="AY115" s="103">
        <f>SUM(AY116:AY118)</f>
        <v>0</v>
      </c>
      <c r="AZ115" s="97"/>
      <c r="BA115" s="98"/>
      <c r="BB115" s="98"/>
      <c r="BC115" s="98"/>
      <c r="BD115" s="98"/>
    </row>
    <row r="116" spans="1:56" ht="15.75" hidden="1" customHeight="1" x14ac:dyDescent="0.25">
      <c r="A116" s="19" t="s">
        <v>147</v>
      </c>
      <c r="B116" s="36" t="s">
        <v>151</v>
      </c>
      <c r="C116" s="22"/>
      <c r="D116" s="22"/>
      <c r="E116" s="22"/>
      <c r="F116" s="80"/>
      <c r="G116" s="23">
        <f t="shared" ref="G116:I119" si="61">M116+P116+S116+V116+Y116+AB116+AE116+AH116+AK116+AN116+AQ116+AT116</f>
        <v>0</v>
      </c>
      <c r="H116" s="23">
        <f t="shared" si="61"/>
        <v>0</v>
      </c>
      <c r="I116" s="23">
        <f t="shared" si="61"/>
        <v>0</v>
      </c>
      <c r="J116" s="23">
        <f t="shared" si="54"/>
        <v>0</v>
      </c>
      <c r="K116" s="23">
        <f t="shared" si="54"/>
        <v>0</v>
      </c>
      <c r="L116" s="23">
        <f t="shared" si="54"/>
        <v>0</v>
      </c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4"/>
      <c r="BA116" s="25"/>
      <c r="BB116" s="25"/>
      <c r="BC116" s="25"/>
      <c r="BD116" s="25"/>
    </row>
    <row r="117" spans="1:56" ht="15.75" hidden="1" customHeight="1" x14ac:dyDescent="0.25">
      <c r="A117" s="19" t="s">
        <v>144</v>
      </c>
      <c r="B117" s="20" t="s">
        <v>152</v>
      </c>
      <c r="C117" s="80"/>
      <c r="D117" s="22"/>
      <c r="E117" s="22"/>
      <c r="F117" s="80"/>
      <c r="G117" s="23">
        <f t="shared" si="61"/>
        <v>0</v>
      </c>
      <c r="H117" s="23">
        <f t="shared" si="61"/>
        <v>0</v>
      </c>
      <c r="I117" s="23">
        <f t="shared" si="61"/>
        <v>0</v>
      </c>
      <c r="J117" s="23">
        <f t="shared" si="54"/>
        <v>0</v>
      </c>
      <c r="K117" s="23">
        <f t="shared" si="54"/>
        <v>0</v>
      </c>
      <c r="L117" s="23">
        <f t="shared" si="54"/>
        <v>0</v>
      </c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>
        <v>0</v>
      </c>
      <c r="AT117" s="22"/>
      <c r="AU117" s="22"/>
      <c r="AV117" s="22"/>
      <c r="AW117" s="22"/>
      <c r="AX117" s="22"/>
      <c r="AY117" s="22"/>
      <c r="AZ117" s="24"/>
      <c r="BA117" s="25"/>
      <c r="BB117" s="25"/>
      <c r="BC117" s="25"/>
      <c r="BD117" s="25"/>
    </row>
    <row r="118" spans="1:56" ht="15.75" hidden="1" customHeight="1" x14ac:dyDescent="0.25">
      <c r="A118" s="19" t="s">
        <v>144</v>
      </c>
      <c r="B118" s="20" t="s">
        <v>153</v>
      </c>
      <c r="C118" s="22"/>
      <c r="D118" s="22"/>
      <c r="E118" s="22"/>
      <c r="F118" s="105"/>
      <c r="G118" s="23">
        <f t="shared" si="61"/>
        <v>0</v>
      </c>
      <c r="H118" s="23">
        <f t="shared" si="61"/>
        <v>0</v>
      </c>
      <c r="I118" s="23">
        <f t="shared" si="61"/>
        <v>0</v>
      </c>
      <c r="J118" s="23">
        <f t="shared" si="54"/>
        <v>0</v>
      </c>
      <c r="K118" s="23">
        <f t="shared" si="54"/>
        <v>0</v>
      </c>
      <c r="L118" s="23">
        <f t="shared" si="54"/>
        <v>0</v>
      </c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4"/>
      <c r="BA118" s="25"/>
      <c r="BB118" s="25"/>
      <c r="BC118" s="25"/>
      <c r="BD118" s="25"/>
    </row>
    <row r="119" spans="1:56" ht="15.75" customHeight="1" x14ac:dyDescent="0.25">
      <c r="A119" s="19" t="s">
        <v>154</v>
      </c>
      <c r="B119" s="20" t="s">
        <v>155</v>
      </c>
      <c r="C119" s="22"/>
      <c r="D119" s="22">
        <v>4237.2</v>
      </c>
      <c r="E119" s="22"/>
      <c r="F119" s="105"/>
      <c r="G119" s="23">
        <f t="shared" si="61"/>
        <v>0</v>
      </c>
      <c r="H119" s="23">
        <f t="shared" si="61"/>
        <v>0</v>
      </c>
      <c r="I119" s="23">
        <f t="shared" si="61"/>
        <v>0</v>
      </c>
      <c r="J119" s="23">
        <f t="shared" si="54"/>
        <v>0</v>
      </c>
      <c r="K119" s="23">
        <f t="shared" si="54"/>
        <v>0</v>
      </c>
      <c r="L119" s="23">
        <f t="shared" si="54"/>
        <v>0</v>
      </c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4"/>
      <c r="BA119" s="25"/>
      <c r="BB119" s="25"/>
      <c r="BC119" s="25"/>
      <c r="BD119" s="25"/>
    </row>
    <row r="120" spans="1:56" ht="15.75" customHeight="1" x14ac:dyDescent="0.25">
      <c r="A120" s="90"/>
      <c r="B120" s="73" t="s">
        <v>156</v>
      </c>
      <c r="C120" s="74">
        <f>SUM(C121:C122)</f>
        <v>0</v>
      </c>
      <c r="D120" s="74">
        <f>SUM(D121:D122)</f>
        <v>500</v>
      </c>
      <c r="E120" s="74">
        <f>SUM(E121:E122)</f>
        <v>0</v>
      </c>
      <c r="F120" s="74">
        <f>SUM(F121:F122)</f>
        <v>0</v>
      </c>
      <c r="G120" s="74">
        <f>SUM(G121:G122)</f>
        <v>0</v>
      </c>
      <c r="H120" s="74">
        <f>SUM(H121:H122)</f>
        <v>500</v>
      </c>
      <c r="I120" s="74">
        <f>SUM(I121:I122)</f>
        <v>0</v>
      </c>
      <c r="J120" s="106">
        <f t="shared" ref="J120:L122" si="62">IF(AW120=0,SUM(M120+P120+S120+V120+Y120+AB120+AE120+AH120+AK120+AN120+AQ120+AT120),AW120)</f>
        <v>0</v>
      </c>
      <c r="K120" s="106">
        <f t="shared" si="62"/>
        <v>500</v>
      </c>
      <c r="L120" s="106">
        <f t="shared" si="62"/>
        <v>0</v>
      </c>
      <c r="M120" s="74">
        <f>SUM(M121:M122)</f>
        <v>0</v>
      </c>
      <c r="N120" s="74">
        <f>SUM(N121:N122)</f>
        <v>500</v>
      </c>
      <c r="O120" s="74">
        <f>SUM(O121:O122)</f>
        <v>0</v>
      </c>
      <c r="P120" s="74">
        <f>SUM(P121:P122)</f>
        <v>0</v>
      </c>
      <c r="Q120" s="74">
        <f>SUM(Q121:Q122)</f>
        <v>0</v>
      </c>
      <c r="R120" s="74">
        <f>SUM(R121:R122)</f>
        <v>0</v>
      </c>
      <c r="S120" s="74">
        <f>SUM(S121:S122)</f>
        <v>0</v>
      </c>
      <c r="T120" s="74">
        <f>SUM(T121:T122)</f>
        <v>0</v>
      </c>
      <c r="U120" s="74">
        <f>SUM(U121:U122)</f>
        <v>0</v>
      </c>
      <c r="V120" s="74">
        <f>SUM(V121:V122)</f>
        <v>0</v>
      </c>
      <c r="W120" s="74">
        <f>SUM(W121:W122)</f>
        <v>0</v>
      </c>
      <c r="X120" s="74">
        <f>SUM(X121:X122)</f>
        <v>0</v>
      </c>
      <c r="Y120" s="74">
        <f>SUM(Y121:Y122)</f>
        <v>0</v>
      </c>
      <c r="Z120" s="74">
        <f>SUM(Z121:Z122)</f>
        <v>0</v>
      </c>
      <c r="AA120" s="74">
        <f>SUM(AA121:AA122)</f>
        <v>0</v>
      </c>
      <c r="AB120" s="74">
        <f>SUM(AB121:AB122)</f>
        <v>0</v>
      </c>
      <c r="AC120" s="74">
        <f>SUM(AC121:AC122)</f>
        <v>0</v>
      </c>
      <c r="AD120" s="74">
        <f>SUM(AD121:AD122)</f>
        <v>0</v>
      </c>
      <c r="AE120" s="74">
        <f>SUM(AE121:AE122)</f>
        <v>0</v>
      </c>
      <c r="AF120" s="74">
        <f>SUM(AF121:AF122)</f>
        <v>0</v>
      </c>
      <c r="AG120" s="74">
        <f>SUM(AG121:AG122)</f>
        <v>0</v>
      </c>
      <c r="AH120" s="74">
        <f>SUM(AH121:AH122)</f>
        <v>0</v>
      </c>
      <c r="AI120" s="74">
        <f>SUM(AI121:AI122)</f>
        <v>0</v>
      </c>
      <c r="AJ120" s="74">
        <f>SUM(AJ121:AJ122)</f>
        <v>0</v>
      </c>
      <c r="AK120" s="74">
        <f>SUM(AK121:AK122)</f>
        <v>0</v>
      </c>
      <c r="AL120" s="74">
        <f>SUM(AL121:AL122)</f>
        <v>0</v>
      </c>
      <c r="AM120" s="74">
        <f>SUM(AM121:AM122)</f>
        <v>0</v>
      </c>
      <c r="AN120" s="74">
        <f>SUM(AN121:AN122)</f>
        <v>0</v>
      </c>
      <c r="AO120" s="74">
        <f>SUM(AO121:AO122)</f>
        <v>0</v>
      </c>
      <c r="AP120" s="74">
        <f>SUM(AP121:AP122)</f>
        <v>0</v>
      </c>
      <c r="AQ120" s="74">
        <f>SUM(AQ121:AQ122)</f>
        <v>0</v>
      </c>
      <c r="AR120" s="74">
        <f>SUM(AR121:AR122)</f>
        <v>0</v>
      </c>
      <c r="AS120" s="74">
        <f>SUM(AS121:AS122)</f>
        <v>0</v>
      </c>
      <c r="AT120" s="74">
        <f>SUM(AT121:AT122)</f>
        <v>0</v>
      </c>
      <c r="AU120" s="74">
        <f>SUM(AU121:AU122)</f>
        <v>0</v>
      </c>
      <c r="AV120" s="74">
        <f>SUM(AV121:AV122)</f>
        <v>0</v>
      </c>
      <c r="AW120" s="74">
        <f>SUM(AW121:AW122)</f>
        <v>0</v>
      </c>
      <c r="AX120" s="74">
        <f>SUM(AX121:AX122)</f>
        <v>0</v>
      </c>
      <c r="AY120" s="74">
        <f>SUM(AY121:AY122)</f>
        <v>0</v>
      </c>
      <c r="AZ120" s="54"/>
      <c r="BA120" s="55"/>
      <c r="BB120" s="55"/>
      <c r="BC120" s="55"/>
      <c r="BD120" s="55"/>
    </row>
    <row r="121" spans="1:56" ht="15.75" customHeight="1" x14ac:dyDescent="0.25">
      <c r="A121" s="19" t="s">
        <v>98</v>
      </c>
      <c r="B121" s="20" t="s">
        <v>113</v>
      </c>
      <c r="C121" s="35"/>
      <c r="D121" s="22">
        <v>500</v>
      </c>
      <c r="E121" s="22"/>
      <c r="F121" s="80"/>
      <c r="G121" s="23">
        <f t="shared" ref="G121:I121" si="63">M121+P121+S121+V121+Y121+AB121+AE121+AH121+AK121+AN121+AQ121+AT121</f>
        <v>0</v>
      </c>
      <c r="H121" s="23">
        <f t="shared" si="63"/>
        <v>500</v>
      </c>
      <c r="I121" s="23">
        <f t="shared" si="63"/>
        <v>0</v>
      </c>
      <c r="J121" s="23">
        <f t="shared" si="62"/>
        <v>0</v>
      </c>
      <c r="K121" s="23">
        <f t="shared" si="62"/>
        <v>500</v>
      </c>
      <c r="L121" s="23">
        <f t="shared" si="62"/>
        <v>0</v>
      </c>
      <c r="M121" s="22"/>
      <c r="N121" s="22">
        <v>500</v>
      </c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4"/>
      <c r="BA121" s="25"/>
      <c r="BB121" s="25"/>
      <c r="BC121" s="25"/>
      <c r="BD121" s="25"/>
    </row>
    <row r="122" spans="1:56" ht="15.75" customHeight="1" x14ac:dyDescent="0.25">
      <c r="A122" s="19" t="s">
        <v>92</v>
      </c>
      <c r="B122" s="20" t="s">
        <v>157</v>
      </c>
      <c r="C122" s="22"/>
      <c r="D122" s="22"/>
      <c r="E122" s="22"/>
      <c r="F122" s="22"/>
      <c r="G122" s="23">
        <f t="shared" ref="G122:I122" si="64">M122+P122+S122+V122+Y122+AB122+AE122+AH122+AK122+AN122+AQ122+AT122</f>
        <v>0</v>
      </c>
      <c r="H122" s="23">
        <f t="shared" si="64"/>
        <v>0</v>
      </c>
      <c r="I122" s="23">
        <f t="shared" si="64"/>
        <v>0</v>
      </c>
      <c r="J122" s="23">
        <f t="shared" si="62"/>
        <v>0</v>
      </c>
      <c r="K122" s="23">
        <f t="shared" si="62"/>
        <v>0</v>
      </c>
      <c r="L122" s="23">
        <f t="shared" si="62"/>
        <v>0</v>
      </c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4"/>
      <c r="BA122" s="25"/>
      <c r="BB122" s="25"/>
      <c r="BC122" s="25"/>
      <c r="BD122" s="25"/>
    </row>
    <row r="123" spans="1:56" ht="15.75" customHeight="1" x14ac:dyDescent="0.25">
      <c r="A123" s="107"/>
      <c r="B123" s="108" t="s">
        <v>158</v>
      </c>
      <c r="C123" s="109">
        <f>SUM(C124:C124)</f>
        <v>0</v>
      </c>
      <c r="D123" s="109">
        <f>SUM(D124:D124)</f>
        <v>293.62</v>
      </c>
      <c r="E123" s="109">
        <f>SUM(E124:E124)</f>
        <v>0</v>
      </c>
      <c r="F123" s="109">
        <f>SUM(F124:F124)</f>
        <v>0</v>
      </c>
      <c r="G123" s="109">
        <f>SUM(G124:G124)</f>
        <v>0</v>
      </c>
      <c r="H123" s="109">
        <f>SUM(H124:H124)</f>
        <v>0</v>
      </c>
      <c r="I123" s="109">
        <f>SUM(I124:I124)</f>
        <v>0</v>
      </c>
      <c r="J123" s="100">
        <f t="shared" ref="J123:L132" si="65">IF(AW123=0,SUM(M123+P123+S123+V123+Y123+AB123+AE123+AH123+AK123+AN123+AQ123+AT123),AW123)</f>
        <v>0</v>
      </c>
      <c r="K123" s="100">
        <f t="shared" si="65"/>
        <v>0</v>
      </c>
      <c r="L123" s="100">
        <f t="shared" si="65"/>
        <v>0</v>
      </c>
      <c r="M123" s="109">
        <f>SUM(M124:M124)</f>
        <v>0</v>
      </c>
      <c r="N123" s="109">
        <f>SUM(N124:N124)</f>
        <v>0</v>
      </c>
      <c r="O123" s="109">
        <f>SUM(O124:O124)</f>
        <v>0</v>
      </c>
      <c r="P123" s="109">
        <f>SUM(P124:P124)</f>
        <v>0</v>
      </c>
      <c r="Q123" s="109">
        <f>SUM(Q124:Q124)</f>
        <v>0</v>
      </c>
      <c r="R123" s="109">
        <f>SUM(R124:R124)</f>
        <v>0</v>
      </c>
      <c r="S123" s="109">
        <f>SUM(S124:S124)</f>
        <v>0</v>
      </c>
      <c r="T123" s="109">
        <f>SUM(T124:T124)</f>
        <v>0</v>
      </c>
      <c r="U123" s="109">
        <f>SUM(U124:U124)</f>
        <v>0</v>
      </c>
      <c r="V123" s="109">
        <f>SUM(V124:V124)</f>
        <v>0</v>
      </c>
      <c r="W123" s="109">
        <f>SUM(W124:W124)</f>
        <v>0</v>
      </c>
      <c r="X123" s="109">
        <f>SUM(X124:X124)</f>
        <v>0</v>
      </c>
      <c r="Y123" s="109">
        <f>SUM(Y124:Y124)</f>
        <v>0</v>
      </c>
      <c r="Z123" s="109">
        <f>SUM(Z124:Z124)</f>
        <v>0</v>
      </c>
      <c r="AA123" s="109">
        <f>SUM(AA124:AA124)</f>
        <v>0</v>
      </c>
      <c r="AB123" s="109">
        <f>SUM(AB124:AB124)</f>
        <v>0</v>
      </c>
      <c r="AC123" s="109">
        <f>SUM(AC124:AC124)</f>
        <v>0</v>
      </c>
      <c r="AD123" s="109">
        <f>SUM(AD124:AD124)</f>
        <v>0</v>
      </c>
      <c r="AE123" s="109">
        <f>SUM(AE124:AE124)</f>
        <v>0</v>
      </c>
      <c r="AF123" s="109">
        <f>SUM(AF124:AF124)</f>
        <v>0</v>
      </c>
      <c r="AG123" s="109">
        <f>SUM(AG124:AG124)</f>
        <v>0</v>
      </c>
      <c r="AH123" s="109">
        <f>SUM(AH124:AH124)</f>
        <v>0</v>
      </c>
      <c r="AI123" s="109">
        <f>SUM(AI124:AI124)</f>
        <v>0</v>
      </c>
      <c r="AJ123" s="109">
        <f>SUM(AJ124:AJ124)</f>
        <v>0</v>
      </c>
      <c r="AK123" s="109">
        <f>SUM(AK124:AK124)</f>
        <v>0</v>
      </c>
      <c r="AL123" s="109">
        <f>SUM(AL124:AL124)</f>
        <v>0</v>
      </c>
      <c r="AM123" s="109">
        <f>SUM(AM124:AM124)</f>
        <v>0</v>
      </c>
      <c r="AN123" s="109">
        <f>SUM(AN124:AN124)</f>
        <v>0</v>
      </c>
      <c r="AO123" s="109">
        <f>SUM(AO124:AO124)</f>
        <v>0</v>
      </c>
      <c r="AP123" s="109">
        <f>SUM(AP124:AP124)</f>
        <v>0</v>
      </c>
      <c r="AQ123" s="109">
        <f>SUM(AQ124:AQ124)</f>
        <v>0</v>
      </c>
      <c r="AR123" s="109">
        <f>SUM(AR124:AR124)</f>
        <v>0</v>
      </c>
      <c r="AS123" s="109">
        <f>SUM(AS124:AS124)</f>
        <v>0</v>
      </c>
      <c r="AT123" s="109">
        <f>SUM(AT124:AT124)</f>
        <v>0</v>
      </c>
      <c r="AU123" s="109">
        <f>SUM(AU124:AU124)</f>
        <v>0</v>
      </c>
      <c r="AV123" s="109">
        <f>SUM(AV124:AV124)</f>
        <v>0</v>
      </c>
      <c r="AW123" s="109">
        <f>SUM(AW124:AW124)</f>
        <v>0</v>
      </c>
      <c r="AX123" s="109">
        <f>SUM(AX124:AX124)</f>
        <v>0</v>
      </c>
      <c r="AY123" s="109">
        <f>SUM(AY124:AY124)</f>
        <v>0</v>
      </c>
      <c r="AZ123" s="97"/>
      <c r="BA123" s="98"/>
      <c r="BB123" s="98"/>
      <c r="BC123" s="98"/>
      <c r="BD123" s="98"/>
    </row>
    <row r="124" spans="1:56" ht="15.75" customHeight="1" x14ac:dyDescent="0.25">
      <c r="A124" s="19" t="s">
        <v>159</v>
      </c>
      <c r="B124" s="20" t="s">
        <v>160</v>
      </c>
      <c r="C124" s="45"/>
      <c r="D124" s="35">
        <v>293.62</v>
      </c>
      <c r="E124" s="82"/>
      <c r="F124" s="80"/>
      <c r="G124" s="23">
        <f t="shared" ref="G124:I124" si="66">M124+P124+S124+V124+Y124+AB124+AE124+AH124+AK124+AN124+AQ124+AT124</f>
        <v>0</v>
      </c>
      <c r="H124" s="23">
        <f t="shared" si="66"/>
        <v>0</v>
      </c>
      <c r="I124" s="23">
        <f t="shared" si="66"/>
        <v>0</v>
      </c>
      <c r="J124" s="23">
        <f t="shared" si="65"/>
        <v>0</v>
      </c>
      <c r="K124" s="23">
        <f t="shared" si="65"/>
        <v>0</v>
      </c>
      <c r="L124" s="23">
        <f t="shared" si="65"/>
        <v>0</v>
      </c>
      <c r="M124" s="22"/>
      <c r="N124" s="22"/>
      <c r="O124" s="22"/>
      <c r="P124" s="22"/>
      <c r="Q124" s="22">
        <v>0</v>
      </c>
      <c r="R124" s="22"/>
      <c r="S124" s="22"/>
      <c r="T124" s="22">
        <v>0</v>
      </c>
      <c r="U124" s="22"/>
      <c r="V124" s="22"/>
      <c r="W124" s="22"/>
      <c r="X124" s="22"/>
      <c r="Y124" s="22"/>
      <c r="Z124" s="22">
        <v>0</v>
      </c>
      <c r="AA124" s="22"/>
      <c r="AB124" s="22"/>
      <c r="AC124" s="22"/>
      <c r="AD124" s="22"/>
      <c r="AE124" s="22"/>
      <c r="AF124" s="22">
        <v>0</v>
      </c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4"/>
      <c r="BA124" s="25"/>
      <c r="BB124" s="25"/>
      <c r="BC124" s="25"/>
      <c r="BD124" s="25"/>
    </row>
    <row r="125" spans="1:56" ht="15.75" customHeight="1" x14ac:dyDescent="0.25">
      <c r="A125" s="107"/>
      <c r="B125" s="108" t="s">
        <v>161</v>
      </c>
      <c r="C125" s="109">
        <f>SUM(C126:C126)</f>
        <v>0</v>
      </c>
      <c r="D125" s="109">
        <f>SUM(D126:D126)</f>
        <v>8700</v>
      </c>
      <c r="E125" s="109">
        <f>SUM(E126:E126)</f>
        <v>0</v>
      </c>
      <c r="F125" s="109">
        <f>SUM(F126:F126)</f>
        <v>0</v>
      </c>
      <c r="G125" s="109">
        <f>SUM(G126:G126)</f>
        <v>0</v>
      </c>
      <c r="H125" s="109">
        <f>SUM(H126:H126)</f>
        <v>0</v>
      </c>
      <c r="I125" s="109">
        <f>SUM(I126:I126)</f>
        <v>0</v>
      </c>
      <c r="J125" s="100">
        <f t="shared" si="65"/>
        <v>0</v>
      </c>
      <c r="K125" s="100">
        <f t="shared" si="65"/>
        <v>0</v>
      </c>
      <c r="L125" s="100">
        <f t="shared" si="65"/>
        <v>0</v>
      </c>
      <c r="M125" s="109">
        <f>SUM(M126:M126)</f>
        <v>0</v>
      </c>
      <c r="N125" s="109">
        <f>SUM(N126:N126)</f>
        <v>0</v>
      </c>
      <c r="O125" s="109">
        <f>SUM(O126:O126)</f>
        <v>0</v>
      </c>
      <c r="P125" s="109">
        <f>SUM(P126:P126)</f>
        <v>0</v>
      </c>
      <c r="Q125" s="109">
        <f>SUM(Q126:Q126)</f>
        <v>0</v>
      </c>
      <c r="R125" s="109">
        <f>SUM(R126:R126)</f>
        <v>0</v>
      </c>
      <c r="S125" s="109">
        <f>SUM(S126:S126)</f>
        <v>0</v>
      </c>
      <c r="T125" s="109">
        <f>SUM(T126:T126)</f>
        <v>0</v>
      </c>
      <c r="U125" s="109">
        <f>SUM(U126:U126)</f>
        <v>0</v>
      </c>
      <c r="V125" s="109">
        <f>SUM(V126:V126)</f>
        <v>0</v>
      </c>
      <c r="W125" s="109">
        <f>SUM(W126:W126)</f>
        <v>0</v>
      </c>
      <c r="X125" s="109">
        <f>SUM(X126:X126)</f>
        <v>0</v>
      </c>
      <c r="Y125" s="109">
        <f>SUM(Y126:Y126)</f>
        <v>0</v>
      </c>
      <c r="Z125" s="109">
        <f>SUM(Z126:Z126)</f>
        <v>0</v>
      </c>
      <c r="AA125" s="109">
        <f>SUM(AA126:AA126)</f>
        <v>0</v>
      </c>
      <c r="AB125" s="109">
        <f>SUM(AB126:AB126)</f>
        <v>0</v>
      </c>
      <c r="AC125" s="109">
        <f>SUM(AC126:AC126)</f>
        <v>0</v>
      </c>
      <c r="AD125" s="109">
        <f>SUM(AD126:AD126)</f>
        <v>0</v>
      </c>
      <c r="AE125" s="109">
        <f>SUM(AE126:AE126)</f>
        <v>0</v>
      </c>
      <c r="AF125" s="109">
        <f>SUM(AF126:AF126)</f>
        <v>0</v>
      </c>
      <c r="AG125" s="109">
        <f>SUM(AG126:AG126)</f>
        <v>0</v>
      </c>
      <c r="AH125" s="109">
        <f>SUM(AH126:AH126)</f>
        <v>0</v>
      </c>
      <c r="AI125" s="109">
        <f>SUM(AI126:AI126)</f>
        <v>0</v>
      </c>
      <c r="AJ125" s="109">
        <f>SUM(AJ126:AJ126)</f>
        <v>0</v>
      </c>
      <c r="AK125" s="109">
        <f>SUM(AK126:AK126)</f>
        <v>0</v>
      </c>
      <c r="AL125" s="109">
        <f>SUM(AL126:AL126)</f>
        <v>0</v>
      </c>
      <c r="AM125" s="109">
        <f>SUM(AM126:AM126)</f>
        <v>0</v>
      </c>
      <c r="AN125" s="109">
        <f>SUM(AN126:AN126)</f>
        <v>0</v>
      </c>
      <c r="AO125" s="109">
        <f>SUM(AO126:AO126)</f>
        <v>0</v>
      </c>
      <c r="AP125" s="109">
        <f>SUM(AP126:AP126)</f>
        <v>0</v>
      </c>
      <c r="AQ125" s="109">
        <f>SUM(AQ126:AQ126)</f>
        <v>0</v>
      </c>
      <c r="AR125" s="109">
        <f>SUM(AR126:AR126)</f>
        <v>0</v>
      </c>
      <c r="AS125" s="109">
        <f>SUM(AS126:AS126)</f>
        <v>0</v>
      </c>
      <c r="AT125" s="109">
        <f>SUM(AT126:AT126)</f>
        <v>0</v>
      </c>
      <c r="AU125" s="109">
        <f>SUM(AU126:AU126)</f>
        <v>0</v>
      </c>
      <c r="AV125" s="109">
        <f>SUM(AV126:AV126)</f>
        <v>0</v>
      </c>
      <c r="AW125" s="109">
        <f>SUM(AW126:AW126)</f>
        <v>0</v>
      </c>
      <c r="AX125" s="109">
        <f>SUM(AX126:AX126)</f>
        <v>0</v>
      </c>
      <c r="AY125" s="109">
        <f>SUM(AY126:AY126)</f>
        <v>0</v>
      </c>
      <c r="AZ125" s="97"/>
      <c r="BA125" s="98"/>
      <c r="BB125" s="98"/>
      <c r="BC125" s="98"/>
      <c r="BD125" s="98"/>
    </row>
    <row r="126" spans="1:56" ht="15.75" customHeight="1" x14ac:dyDescent="0.25">
      <c r="A126" s="19"/>
      <c r="B126" s="20" t="s">
        <v>162</v>
      </c>
      <c r="C126" s="22"/>
      <c r="D126" s="60">
        <v>8700</v>
      </c>
      <c r="E126" s="33"/>
      <c r="F126" s="21"/>
      <c r="G126" s="23">
        <f t="shared" ref="G126:I126" si="67">M126+P126+S126+V126+Y126+AB126+AE126+AH126+AK126+AN126+AQ126+AT126</f>
        <v>0</v>
      </c>
      <c r="H126" s="23">
        <f t="shared" si="67"/>
        <v>0</v>
      </c>
      <c r="I126" s="23">
        <f t="shared" si="67"/>
        <v>0</v>
      </c>
      <c r="J126" s="23">
        <f t="shared" si="65"/>
        <v>0</v>
      </c>
      <c r="K126" s="23">
        <f t="shared" si="65"/>
        <v>0</v>
      </c>
      <c r="L126" s="23">
        <f t="shared" si="65"/>
        <v>0</v>
      </c>
      <c r="M126" s="110"/>
      <c r="N126" s="22"/>
      <c r="O126" s="22"/>
      <c r="P126" s="22"/>
      <c r="Q126" s="22"/>
      <c r="R126" s="22"/>
      <c r="S126" s="22"/>
      <c r="T126" s="22">
        <v>0</v>
      </c>
      <c r="U126" s="22"/>
      <c r="V126" s="22"/>
      <c r="W126" s="22">
        <v>0</v>
      </c>
      <c r="X126" s="22"/>
      <c r="Y126" s="22"/>
      <c r="Z126" s="22"/>
      <c r="AA126" s="22"/>
      <c r="AB126" s="22"/>
      <c r="AC126" s="22"/>
      <c r="AD126" s="22"/>
      <c r="AE126" s="22"/>
      <c r="AF126" s="22"/>
      <c r="AG126" s="80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4"/>
      <c r="BA126" s="25"/>
      <c r="BB126" s="25"/>
      <c r="BC126" s="25"/>
      <c r="BD126" s="25"/>
    </row>
    <row r="127" spans="1:56" ht="15.75" customHeight="1" x14ac:dyDescent="0.25">
      <c r="A127" s="17" t="s">
        <v>163</v>
      </c>
      <c r="B127" s="17"/>
      <c r="C127" s="18">
        <f t="shared" ref="C127:I127" si="68">C128+C136+C151</f>
        <v>0</v>
      </c>
      <c r="D127" s="18">
        <f t="shared" si="68"/>
        <v>984.93000000000006</v>
      </c>
      <c r="E127" s="18">
        <f t="shared" si="68"/>
        <v>0</v>
      </c>
      <c r="F127" s="18">
        <f t="shared" si="68"/>
        <v>0</v>
      </c>
      <c r="G127" s="18">
        <f t="shared" si="68"/>
        <v>0</v>
      </c>
      <c r="H127" s="18">
        <f t="shared" si="68"/>
        <v>250</v>
      </c>
      <c r="I127" s="18">
        <f t="shared" si="68"/>
        <v>0</v>
      </c>
      <c r="J127" s="18">
        <f t="shared" si="65"/>
        <v>0</v>
      </c>
      <c r="K127" s="18">
        <f t="shared" si="65"/>
        <v>250</v>
      </c>
      <c r="L127" s="18">
        <f t="shared" si="65"/>
        <v>0</v>
      </c>
      <c r="M127" s="18">
        <f t="shared" ref="M127:AY127" si="69">M128+M136+M151</f>
        <v>0</v>
      </c>
      <c r="N127" s="18">
        <f t="shared" si="69"/>
        <v>250</v>
      </c>
      <c r="O127" s="18">
        <f t="shared" si="69"/>
        <v>0</v>
      </c>
      <c r="P127" s="18">
        <f t="shared" si="69"/>
        <v>0</v>
      </c>
      <c r="Q127" s="18">
        <f t="shared" si="69"/>
        <v>0</v>
      </c>
      <c r="R127" s="18">
        <f t="shared" si="69"/>
        <v>0</v>
      </c>
      <c r="S127" s="18">
        <f t="shared" si="69"/>
        <v>0</v>
      </c>
      <c r="T127" s="18">
        <f t="shared" si="69"/>
        <v>0</v>
      </c>
      <c r="U127" s="18">
        <f t="shared" si="69"/>
        <v>0</v>
      </c>
      <c r="V127" s="18">
        <f t="shared" si="69"/>
        <v>0</v>
      </c>
      <c r="W127" s="18">
        <f t="shared" si="69"/>
        <v>0</v>
      </c>
      <c r="X127" s="18">
        <f t="shared" si="69"/>
        <v>0</v>
      </c>
      <c r="Y127" s="18">
        <f t="shared" si="69"/>
        <v>0</v>
      </c>
      <c r="Z127" s="18">
        <f t="shared" si="69"/>
        <v>0</v>
      </c>
      <c r="AA127" s="18">
        <f t="shared" si="69"/>
        <v>0</v>
      </c>
      <c r="AB127" s="18">
        <f t="shared" si="69"/>
        <v>0</v>
      </c>
      <c r="AC127" s="18">
        <f t="shared" si="69"/>
        <v>0</v>
      </c>
      <c r="AD127" s="18">
        <f t="shared" si="69"/>
        <v>0</v>
      </c>
      <c r="AE127" s="18">
        <f t="shared" si="69"/>
        <v>0</v>
      </c>
      <c r="AF127" s="18">
        <f t="shared" si="69"/>
        <v>0</v>
      </c>
      <c r="AG127" s="18">
        <f t="shared" si="69"/>
        <v>0</v>
      </c>
      <c r="AH127" s="18">
        <f t="shared" si="69"/>
        <v>0</v>
      </c>
      <c r="AI127" s="18">
        <f t="shared" si="69"/>
        <v>0</v>
      </c>
      <c r="AJ127" s="18">
        <f t="shared" si="69"/>
        <v>0</v>
      </c>
      <c r="AK127" s="18">
        <f t="shared" si="69"/>
        <v>0</v>
      </c>
      <c r="AL127" s="18">
        <f t="shared" si="69"/>
        <v>0</v>
      </c>
      <c r="AM127" s="18">
        <f t="shared" si="69"/>
        <v>0</v>
      </c>
      <c r="AN127" s="18">
        <f t="shared" si="69"/>
        <v>0</v>
      </c>
      <c r="AO127" s="18">
        <f t="shared" si="69"/>
        <v>0</v>
      </c>
      <c r="AP127" s="18">
        <f t="shared" si="69"/>
        <v>0</v>
      </c>
      <c r="AQ127" s="18">
        <f t="shared" si="69"/>
        <v>0</v>
      </c>
      <c r="AR127" s="18">
        <f t="shared" si="69"/>
        <v>0</v>
      </c>
      <c r="AS127" s="18">
        <f t="shared" si="69"/>
        <v>0</v>
      </c>
      <c r="AT127" s="18">
        <f t="shared" si="69"/>
        <v>0</v>
      </c>
      <c r="AU127" s="18">
        <f t="shared" si="69"/>
        <v>0</v>
      </c>
      <c r="AV127" s="18">
        <f t="shared" si="69"/>
        <v>0</v>
      </c>
      <c r="AW127" s="18">
        <f t="shared" si="69"/>
        <v>0</v>
      </c>
      <c r="AX127" s="18">
        <f t="shared" si="69"/>
        <v>0</v>
      </c>
      <c r="AY127" s="18">
        <f t="shared" si="69"/>
        <v>0</v>
      </c>
      <c r="AZ127" s="49"/>
      <c r="BA127" s="50"/>
      <c r="BB127" s="50"/>
      <c r="BC127" s="50"/>
      <c r="BD127" s="50"/>
    </row>
    <row r="128" spans="1:56" ht="15.75" customHeight="1" x14ac:dyDescent="0.25">
      <c r="A128" s="72"/>
      <c r="B128" s="111" t="s">
        <v>164</v>
      </c>
      <c r="C128" s="112">
        <f t="shared" ref="C128:I128" si="70">C129+C133</f>
        <v>0</v>
      </c>
      <c r="D128" s="112">
        <f t="shared" si="70"/>
        <v>0</v>
      </c>
      <c r="E128" s="112">
        <f t="shared" si="70"/>
        <v>0</v>
      </c>
      <c r="F128" s="112">
        <f t="shared" si="70"/>
        <v>0</v>
      </c>
      <c r="G128" s="112">
        <f t="shared" si="70"/>
        <v>0</v>
      </c>
      <c r="H128" s="112">
        <f t="shared" si="70"/>
        <v>0</v>
      </c>
      <c r="I128" s="112">
        <f t="shared" si="70"/>
        <v>0</v>
      </c>
      <c r="J128" s="106">
        <f t="shared" si="65"/>
        <v>0</v>
      </c>
      <c r="K128" s="106">
        <f t="shared" si="65"/>
        <v>0</v>
      </c>
      <c r="L128" s="106">
        <f t="shared" si="65"/>
        <v>0</v>
      </c>
      <c r="M128" s="112">
        <f t="shared" ref="M128:AY128" si="71">M129+M133</f>
        <v>0</v>
      </c>
      <c r="N128" s="112">
        <f t="shared" si="71"/>
        <v>0</v>
      </c>
      <c r="O128" s="112">
        <f t="shared" si="71"/>
        <v>0</v>
      </c>
      <c r="P128" s="112">
        <f t="shared" si="71"/>
        <v>0</v>
      </c>
      <c r="Q128" s="112">
        <f t="shared" si="71"/>
        <v>0</v>
      </c>
      <c r="R128" s="112">
        <f t="shared" si="71"/>
        <v>0</v>
      </c>
      <c r="S128" s="112">
        <f t="shared" si="71"/>
        <v>0</v>
      </c>
      <c r="T128" s="112">
        <f t="shared" si="71"/>
        <v>0</v>
      </c>
      <c r="U128" s="112">
        <f t="shared" si="71"/>
        <v>0</v>
      </c>
      <c r="V128" s="112">
        <f t="shared" si="71"/>
        <v>0</v>
      </c>
      <c r="W128" s="112">
        <f t="shared" si="71"/>
        <v>0</v>
      </c>
      <c r="X128" s="112">
        <f t="shared" si="71"/>
        <v>0</v>
      </c>
      <c r="Y128" s="112">
        <f t="shared" si="71"/>
        <v>0</v>
      </c>
      <c r="Z128" s="112">
        <f t="shared" si="71"/>
        <v>0</v>
      </c>
      <c r="AA128" s="112">
        <f t="shared" si="71"/>
        <v>0</v>
      </c>
      <c r="AB128" s="112">
        <f t="shared" si="71"/>
        <v>0</v>
      </c>
      <c r="AC128" s="112">
        <f t="shared" si="71"/>
        <v>0</v>
      </c>
      <c r="AD128" s="112">
        <f t="shared" si="71"/>
        <v>0</v>
      </c>
      <c r="AE128" s="112">
        <f t="shared" si="71"/>
        <v>0</v>
      </c>
      <c r="AF128" s="112">
        <f t="shared" si="71"/>
        <v>0</v>
      </c>
      <c r="AG128" s="112">
        <f t="shared" si="71"/>
        <v>0</v>
      </c>
      <c r="AH128" s="112">
        <f t="shared" si="71"/>
        <v>0</v>
      </c>
      <c r="AI128" s="112">
        <f t="shared" si="71"/>
        <v>0</v>
      </c>
      <c r="AJ128" s="112">
        <f t="shared" si="71"/>
        <v>0</v>
      </c>
      <c r="AK128" s="112">
        <f t="shared" si="71"/>
        <v>0</v>
      </c>
      <c r="AL128" s="112">
        <f t="shared" si="71"/>
        <v>0</v>
      </c>
      <c r="AM128" s="112">
        <f t="shared" si="71"/>
        <v>0</v>
      </c>
      <c r="AN128" s="112">
        <f t="shared" si="71"/>
        <v>0</v>
      </c>
      <c r="AO128" s="112">
        <f t="shared" si="71"/>
        <v>0</v>
      </c>
      <c r="AP128" s="112">
        <f t="shared" si="71"/>
        <v>0</v>
      </c>
      <c r="AQ128" s="112">
        <f t="shared" si="71"/>
        <v>0</v>
      </c>
      <c r="AR128" s="112">
        <f t="shared" si="71"/>
        <v>0</v>
      </c>
      <c r="AS128" s="112">
        <f t="shared" si="71"/>
        <v>0</v>
      </c>
      <c r="AT128" s="112">
        <f t="shared" si="71"/>
        <v>0</v>
      </c>
      <c r="AU128" s="112">
        <f t="shared" si="71"/>
        <v>0</v>
      </c>
      <c r="AV128" s="112">
        <f t="shared" si="71"/>
        <v>0</v>
      </c>
      <c r="AW128" s="112">
        <f t="shared" si="71"/>
        <v>0</v>
      </c>
      <c r="AX128" s="112">
        <f t="shared" si="71"/>
        <v>0</v>
      </c>
      <c r="AY128" s="112">
        <f t="shared" si="71"/>
        <v>0</v>
      </c>
      <c r="AZ128" s="54"/>
      <c r="BA128" s="55"/>
      <c r="BB128" s="55"/>
      <c r="BC128" s="55"/>
      <c r="BD128" s="55"/>
    </row>
    <row r="129" spans="1:56" ht="15.75" customHeight="1" x14ac:dyDescent="0.25">
      <c r="A129" s="93"/>
      <c r="B129" s="94" t="s">
        <v>165</v>
      </c>
      <c r="C129" s="95">
        <f t="shared" ref="C129:I129" si="72">SUM(C130:C132)</f>
        <v>0</v>
      </c>
      <c r="D129" s="95">
        <f t="shared" si="72"/>
        <v>0</v>
      </c>
      <c r="E129" s="95">
        <f t="shared" si="72"/>
        <v>0</v>
      </c>
      <c r="F129" s="95">
        <f t="shared" si="72"/>
        <v>0</v>
      </c>
      <c r="G129" s="113">
        <f t="shared" si="72"/>
        <v>0</v>
      </c>
      <c r="H129" s="113">
        <f t="shared" si="72"/>
        <v>0</v>
      </c>
      <c r="I129" s="113">
        <f t="shared" si="72"/>
        <v>0</v>
      </c>
      <c r="J129" s="113">
        <f t="shared" si="65"/>
        <v>0</v>
      </c>
      <c r="K129" s="113">
        <f t="shared" si="65"/>
        <v>0</v>
      </c>
      <c r="L129" s="113">
        <f t="shared" si="65"/>
        <v>0</v>
      </c>
      <c r="M129" s="95">
        <f t="shared" ref="M129:AY129" si="73">SUM(M130:M132)</f>
        <v>0</v>
      </c>
      <c r="N129" s="95">
        <f t="shared" si="73"/>
        <v>0</v>
      </c>
      <c r="O129" s="95">
        <f t="shared" si="73"/>
        <v>0</v>
      </c>
      <c r="P129" s="95">
        <f t="shared" si="73"/>
        <v>0</v>
      </c>
      <c r="Q129" s="95">
        <f t="shared" si="73"/>
        <v>0</v>
      </c>
      <c r="R129" s="95">
        <f t="shared" si="73"/>
        <v>0</v>
      </c>
      <c r="S129" s="95">
        <f t="shared" si="73"/>
        <v>0</v>
      </c>
      <c r="T129" s="95">
        <f t="shared" si="73"/>
        <v>0</v>
      </c>
      <c r="U129" s="95">
        <f t="shared" si="73"/>
        <v>0</v>
      </c>
      <c r="V129" s="95">
        <f t="shared" si="73"/>
        <v>0</v>
      </c>
      <c r="W129" s="95">
        <f t="shared" si="73"/>
        <v>0</v>
      </c>
      <c r="X129" s="95">
        <f t="shared" si="73"/>
        <v>0</v>
      </c>
      <c r="Y129" s="95">
        <f t="shared" si="73"/>
        <v>0</v>
      </c>
      <c r="Z129" s="95">
        <f t="shared" si="73"/>
        <v>0</v>
      </c>
      <c r="AA129" s="95">
        <f t="shared" si="73"/>
        <v>0</v>
      </c>
      <c r="AB129" s="95">
        <f t="shared" si="73"/>
        <v>0</v>
      </c>
      <c r="AC129" s="95">
        <f t="shared" si="73"/>
        <v>0</v>
      </c>
      <c r="AD129" s="95">
        <f t="shared" si="73"/>
        <v>0</v>
      </c>
      <c r="AE129" s="95">
        <f t="shared" si="73"/>
        <v>0</v>
      </c>
      <c r="AF129" s="95">
        <f t="shared" si="73"/>
        <v>0</v>
      </c>
      <c r="AG129" s="95">
        <f t="shared" si="73"/>
        <v>0</v>
      </c>
      <c r="AH129" s="95">
        <f t="shared" si="73"/>
        <v>0</v>
      </c>
      <c r="AI129" s="95">
        <f t="shared" si="73"/>
        <v>0</v>
      </c>
      <c r="AJ129" s="95">
        <f t="shared" si="73"/>
        <v>0</v>
      </c>
      <c r="AK129" s="95">
        <f t="shared" si="73"/>
        <v>0</v>
      </c>
      <c r="AL129" s="95">
        <f t="shared" si="73"/>
        <v>0</v>
      </c>
      <c r="AM129" s="95">
        <f t="shared" si="73"/>
        <v>0</v>
      </c>
      <c r="AN129" s="95">
        <f t="shared" si="73"/>
        <v>0</v>
      </c>
      <c r="AO129" s="95">
        <f t="shared" si="73"/>
        <v>0</v>
      </c>
      <c r="AP129" s="95">
        <f t="shared" si="73"/>
        <v>0</v>
      </c>
      <c r="AQ129" s="95">
        <f t="shared" si="73"/>
        <v>0</v>
      </c>
      <c r="AR129" s="95">
        <f t="shared" si="73"/>
        <v>0</v>
      </c>
      <c r="AS129" s="95">
        <f t="shared" si="73"/>
        <v>0</v>
      </c>
      <c r="AT129" s="95">
        <f t="shared" si="73"/>
        <v>0</v>
      </c>
      <c r="AU129" s="95">
        <f t="shared" si="73"/>
        <v>0</v>
      </c>
      <c r="AV129" s="95">
        <f t="shared" si="73"/>
        <v>0</v>
      </c>
      <c r="AW129" s="95">
        <f t="shared" si="73"/>
        <v>0</v>
      </c>
      <c r="AX129" s="95">
        <f t="shared" si="73"/>
        <v>0</v>
      </c>
      <c r="AY129" s="95">
        <f t="shared" si="73"/>
        <v>0</v>
      </c>
      <c r="AZ129" s="97"/>
      <c r="BA129" s="98"/>
      <c r="BB129" s="98"/>
      <c r="BC129" s="98"/>
      <c r="BD129" s="98"/>
    </row>
    <row r="130" spans="1:56" ht="16.5" hidden="1" customHeight="1" x14ac:dyDescent="0.25">
      <c r="A130" s="19" t="s">
        <v>117</v>
      </c>
      <c r="B130" s="20" t="s">
        <v>166</v>
      </c>
      <c r="C130" s="45">
        <v>0</v>
      </c>
      <c r="D130" s="22"/>
      <c r="E130" s="22"/>
      <c r="F130" s="22"/>
      <c r="G130" s="113">
        <f t="shared" ref="G130:I132" si="74">M130+P130+S130+V130+Y130+AB130+AE130+AH130+AK130+AN130+AQ130+AT130</f>
        <v>0</v>
      </c>
      <c r="H130" s="113">
        <f t="shared" si="74"/>
        <v>0</v>
      </c>
      <c r="I130" s="113">
        <f t="shared" si="74"/>
        <v>0</v>
      </c>
      <c r="J130" s="23">
        <f t="shared" si="65"/>
        <v>0</v>
      </c>
      <c r="K130" s="23">
        <f t="shared" si="65"/>
        <v>0</v>
      </c>
      <c r="L130" s="23">
        <f t="shared" si="65"/>
        <v>0</v>
      </c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42">
        <v>0</v>
      </c>
      <c r="AU130" s="22"/>
      <c r="AV130" s="22"/>
      <c r="AW130" s="22"/>
      <c r="AX130" s="22"/>
      <c r="AY130" s="22"/>
      <c r="AZ130" s="24"/>
      <c r="BA130" s="25"/>
      <c r="BB130" s="25"/>
      <c r="BC130" s="25"/>
      <c r="BD130" s="25"/>
    </row>
    <row r="131" spans="1:56" ht="15.75" hidden="1" customHeight="1" x14ac:dyDescent="0.25">
      <c r="A131" s="19" t="s">
        <v>25</v>
      </c>
      <c r="B131" s="20" t="s">
        <v>26</v>
      </c>
      <c r="C131" s="21"/>
      <c r="D131" s="22"/>
      <c r="E131" s="22"/>
      <c r="F131" s="114"/>
      <c r="G131" s="23">
        <f t="shared" si="74"/>
        <v>0</v>
      </c>
      <c r="H131" s="23">
        <f t="shared" si="74"/>
        <v>0</v>
      </c>
      <c r="I131" s="23">
        <f t="shared" si="74"/>
        <v>0</v>
      </c>
      <c r="J131" s="23">
        <f t="shared" si="65"/>
        <v>0</v>
      </c>
      <c r="K131" s="23">
        <f t="shared" si="65"/>
        <v>0</v>
      </c>
      <c r="L131" s="23">
        <f t="shared" si="65"/>
        <v>0</v>
      </c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4"/>
      <c r="BA131" s="25"/>
      <c r="BB131" s="25"/>
      <c r="BC131" s="25"/>
      <c r="BD131" s="25"/>
    </row>
    <row r="132" spans="1:56" ht="15.75" hidden="1" customHeight="1" x14ac:dyDescent="0.25">
      <c r="A132" s="19" t="s">
        <v>39</v>
      </c>
      <c r="B132" s="20" t="s">
        <v>40</v>
      </c>
      <c r="C132" s="21"/>
      <c r="D132" s="22"/>
      <c r="E132" s="22"/>
      <c r="F132" s="21"/>
      <c r="G132" s="23">
        <f t="shared" si="74"/>
        <v>0</v>
      </c>
      <c r="H132" s="23">
        <f t="shared" si="74"/>
        <v>0</v>
      </c>
      <c r="I132" s="23">
        <f t="shared" si="74"/>
        <v>0</v>
      </c>
      <c r="J132" s="23">
        <f t="shared" si="65"/>
        <v>0</v>
      </c>
      <c r="K132" s="23">
        <f t="shared" si="65"/>
        <v>0</v>
      </c>
      <c r="L132" s="23">
        <f t="shared" si="65"/>
        <v>0</v>
      </c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4"/>
      <c r="BA132" s="25"/>
      <c r="BB132" s="25"/>
      <c r="BC132" s="25"/>
      <c r="BD132" s="25"/>
    </row>
    <row r="133" spans="1:56" ht="15.75" hidden="1" customHeight="1" x14ac:dyDescent="0.25">
      <c r="A133" s="93"/>
      <c r="B133" s="94" t="s">
        <v>167</v>
      </c>
      <c r="C133" s="95">
        <f t="shared" ref="C133:I133" si="75">SUM(C134:C135)</f>
        <v>0</v>
      </c>
      <c r="D133" s="95">
        <f t="shared" si="75"/>
        <v>0</v>
      </c>
      <c r="E133" s="95">
        <f t="shared" si="75"/>
        <v>0</v>
      </c>
      <c r="F133" s="95">
        <f t="shared" si="75"/>
        <v>0</v>
      </c>
      <c r="G133" s="113">
        <f t="shared" si="75"/>
        <v>0</v>
      </c>
      <c r="H133" s="113">
        <f t="shared" si="75"/>
        <v>0</v>
      </c>
      <c r="I133" s="113">
        <f t="shared" si="75"/>
        <v>0</v>
      </c>
      <c r="J133" s="113">
        <f t="shared" ref="J133:L137" si="76">IF(AW133=0,SUM(M133+P133+S133+V133+Y133+AB133+AE133+AH133+AK133+AN133+AQ133+AT133),AW133)</f>
        <v>0</v>
      </c>
      <c r="K133" s="113">
        <f t="shared" si="76"/>
        <v>0</v>
      </c>
      <c r="L133" s="113">
        <f t="shared" si="76"/>
        <v>0</v>
      </c>
      <c r="M133" s="95">
        <f t="shared" ref="M133:AY133" si="77">SUM(M134:M135)</f>
        <v>0</v>
      </c>
      <c r="N133" s="95">
        <f t="shared" si="77"/>
        <v>0</v>
      </c>
      <c r="O133" s="95">
        <f t="shared" si="77"/>
        <v>0</v>
      </c>
      <c r="P133" s="95">
        <f t="shared" si="77"/>
        <v>0</v>
      </c>
      <c r="Q133" s="95">
        <f t="shared" si="77"/>
        <v>0</v>
      </c>
      <c r="R133" s="95">
        <f t="shared" si="77"/>
        <v>0</v>
      </c>
      <c r="S133" s="95">
        <f t="shared" si="77"/>
        <v>0</v>
      </c>
      <c r="T133" s="95">
        <f t="shared" si="77"/>
        <v>0</v>
      </c>
      <c r="U133" s="95">
        <f t="shared" si="77"/>
        <v>0</v>
      </c>
      <c r="V133" s="95">
        <f t="shared" si="77"/>
        <v>0</v>
      </c>
      <c r="W133" s="95">
        <f t="shared" si="77"/>
        <v>0</v>
      </c>
      <c r="X133" s="95">
        <f t="shared" si="77"/>
        <v>0</v>
      </c>
      <c r="Y133" s="95">
        <f t="shared" si="77"/>
        <v>0</v>
      </c>
      <c r="Z133" s="95">
        <f t="shared" si="77"/>
        <v>0</v>
      </c>
      <c r="AA133" s="95">
        <f t="shared" si="77"/>
        <v>0</v>
      </c>
      <c r="AB133" s="95">
        <f t="shared" si="77"/>
        <v>0</v>
      </c>
      <c r="AC133" s="95">
        <f t="shared" si="77"/>
        <v>0</v>
      </c>
      <c r="AD133" s="95">
        <f t="shared" si="77"/>
        <v>0</v>
      </c>
      <c r="AE133" s="95">
        <f t="shared" si="77"/>
        <v>0</v>
      </c>
      <c r="AF133" s="95">
        <f t="shared" si="77"/>
        <v>0</v>
      </c>
      <c r="AG133" s="95">
        <f t="shared" si="77"/>
        <v>0</v>
      </c>
      <c r="AH133" s="95">
        <f t="shared" si="77"/>
        <v>0</v>
      </c>
      <c r="AI133" s="95">
        <f t="shared" si="77"/>
        <v>0</v>
      </c>
      <c r="AJ133" s="95">
        <f t="shared" si="77"/>
        <v>0</v>
      </c>
      <c r="AK133" s="95">
        <f t="shared" si="77"/>
        <v>0</v>
      </c>
      <c r="AL133" s="95">
        <f t="shared" si="77"/>
        <v>0</v>
      </c>
      <c r="AM133" s="95">
        <f t="shared" si="77"/>
        <v>0</v>
      </c>
      <c r="AN133" s="95">
        <f t="shared" si="77"/>
        <v>0</v>
      </c>
      <c r="AO133" s="95">
        <f t="shared" si="77"/>
        <v>0</v>
      </c>
      <c r="AP133" s="95">
        <f t="shared" si="77"/>
        <v>0</v>
      </c>
      <c r="AQ133" s="95">
        <f t="shared" si="77"/>
        <v>0</v>
      </c>
      <c r="AR133" s="95">
        <f t="shared" si="77"/>
        <v>0</v>
      </c>
      <c r="AS133" s="95">
        <f t="shared" si="77"/>
        <v>0</v>
      </c>
      <c r="AT133" s="95">
        <f t="shared" si="77"/>
        <v>0</v>
      </c>
      <c r="AU133" s="95">
        <f t="shared" si="77"/>
        <v>0</v>
      </c>
      <c r="AV133" s="95">
        <f t="shared" si="77"/>
        <v>0</v>
      </c>
      <c r="AW133" s="95">
        <f t="shared" si="77"/>
        <v>0</v>
      </c>
      <c r="AX133" s="95">
        <f t="shared" si="77"/>
        <v>0</v>
      </c>
      <c r="AY133" s="95">
        <f t="shared" si="77"/>
        <v>0</v>
      </c>
      <c r="AZ133" s="97"/>
      <c r="BA133" s="98"/>
      <c r="BB133" s="98"/>
      <c r="BC133" s="98"/>
      <c r="BD133" s="98"/>
    </row>
    <row r="134" spans="1:56" ht="15.75" hidden="1" customHeight="1" x14ac:dyDescent="0.25">
      <c r="A134" s="19" t="s">
        <v>117</v>
      </c>
      <c r="B134" s="20" t="s">
        <v>168</v>
      </c>
      <c r="C134" s="21"/>
      <c r="D134" s="22"/>
      <c r="E134" s="22"/>
      <c r="F134" s="21"/>
      <c r="G134" s="23">
        <f t="shared" ref="G134:I135" si="78">M134+P134+S134+V134+Y134+AB134+AE134+AH134+AK134+AN134+AQ134+AT134</f>
        <v>0</v>
      </c>
      <c r="H134" s="23">
        <f t="shared" si="78"/>
        <v>0</v>
      </c>
      <c r="I134" s="23">
        <f t="shared" si="78"/>
        <v>0</v>
      </c>
      <c r="J134" s="23">
        <f t="shared" si="76"/>
        <v>0</v>
      </c>
      <c r="K134" s="23">
        <f t="shared" si="76"/>
        <v>0</v>
      </c>
      <c r="L134" s="23">
        <f t="shared" si="76"/>
        <v>0</v>
      </c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4"/>
      <c r="BA134" s="25"/>
      <c r="BB134" s="25"/>
      <c r="BC134" s="25"/>
      <c r="BD134" s="25"/>
    </row>
    <row r="135" spans="1:56" ht="15.75" hidden="1" customHeight="1" x14ac:dyDescent="0.25">
      <c r="A135" s="26"/>
      <c r="B135" s="20"/>
      <c r="C135" s="21"/>
      <c r="D135" s="22"/>
      <c r="E135" s="22"/>
      <c r="F135" s="21"/>
      <c r="G135" s="23"/>
      <c r="H135" s="23">
        <f t="shared" si="78"/>
        <v>0</v>
      </c>
      <c r="I135" s="23">
        <f t="shared" si="78"/>
        <v>0</v>
      </c>
      <c r="J135" s="23">
        <f t="shared" si="76"/>
        <v>0</v>
      </c>
      <c r="K135" s="23">
        <f t="shared" si="76"/>
        <v>0</v>
      </c>
      <c r="L135" s="23">
        <f t="shared" si="76"/>
        <v>0</v>
      </c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4"/>
      <c r="BA135" s="25"/>
      <c r="BB135" s="25"/>
      <c r="BC135" s="25"/>
      <c r="BD135" s="25"/>
    </row>
    <row r="136" spans="1:56" ht="15.75" customHeight="1" x14ac:dyDescent="0.25">
      <c r="A136" s="72"/>
      <c r="B136" s="111" t="s">
        <v>169</v>
      </c>
      <c r="C136" s="112">
        <f t="shared" ref="C136:I136" si="79">C137+C144</f>
        <v>0</v>
      </c>
      <c r="D136" s="112">
        <f t="shared" si="79"/>
        <v>250</v>
      </c>
      <c r="E136" s="112">
        <f t="shared" si="79"/>
        <v>0</v>
      </c>
      <c r="F136" s="112">
        <f t="shared" si="79"/>
        <v>0</v>
      </c>
      <c r="G136" s="112">
        <f t="shared" si="79"/>
        <v>0</v>
      </c>
      <c r="H136" s="112">
        <f t="shared" si="79"/>
        <v>250</v>
      </c>
      <c r="I136" s="112">
        <f t="shared" si="79"/>
        <v>0</v>
      </c>
      <c r="J136" s="112">
        <f t="shared" si="76"/>
        <v>0</v>
      </c>
      <c r="K136" s="112">
        <f t="shared" si="76"/>
        <v>250</v>
      </c>
      <c r="L136" s="112">
        <f t="shared" si="76"/>
        <v>0</v>
      </c>
      <c r="M136" s="112">
        <f t="shared" ref="M136:AY136" si="80">M137+M144</f>
        <v>0</v>
      </c>
      <c r="N136" s="112">
        <f t="shared" si="80"/>
        <v>250</v>
      </c>
      <c r="O136" s="112">
        <f t="shared" si="80"/>
        <v>0</v>
      </c>
      <c r="P136" s="112">
        <f t="shared" si="80"/>
        <v>0</v>
      </c>
      <c r="Q136" s="112">
        <f t="shared" si="80"/>
        <v>0</v>
      </c>
      <c r="R136" s="112">
        <f t="shared" si="80"/>
        <v>0</v>
      </c>
      <c r="S136" s="112">
        <f t="shared" si="80"/>
        <v>0</v>
      </c>
      <c r="T136" s="112">
        <f t="shared" si="80"/>
        <v>0</v>
      </c>
      <c r="U136" s="112">
        <f t="shared" si="80"/>
        <v>0</v>
      </c>
      <c r="V136" s="112">
        <f t="shared" si="80"/>
        <v>0</v>
      </c>
      <c r="W136" s="112">
        <f t="shared" si="80"/>
        <v>0</v>
      </c>
      <c r="X136" s="112">
        <f t="shared" si="80"/>
        <v>0</v>
      </c>
      <c r="Y136" s="112">
        <f t="shared" si="80"/>
        <v>0</v>
      </c>
      <c r="Z136" s="112">
        <f t="shared" si="80"/>
        <v>0</v>
      </c>
      <c r="AA136" s="112">
        <f t="shared" si="80"/>
        <v>0</v>
      </c>
      <c r="AB136" s="112">
        <f t="shared" si="80"/>
        <v>0</v>
      </c>
      <c r="AC136" s="112">
        <f t="shared" si="80"/>
        <v>0</v>
      </c>
      <c r="AD136" s="112">
        <f t="shared" si="80"/>
        <v>0</v>
      </c>
      <c r="AE136" s="112">
        <f t="shared" si="80"/>
        <v>0</v>
      </c>
      <c r="AF136" s="112">
        <f t="shared" si="80"/>
        <v>0</v>
      </c>
      <c r="AG136" s="112">
        <f t="shared" si="80"/>
        <v>0</v>
      </c>
      <c r="AH136" s="112">
        <f t="shared" si="80"/>
        <v>0</v>
      </c>
      <c r="AI136" s="112">
        <f t="shared" si="80"/>
        <v>0</v>
      </c>
      <c r="AJ136" s="112">
        <f t="shared" si="80"/>
        <v>0</v>
      </c>
      <c r="AK136" s="112">
        <f t="shared" si="80"/>
        <v>0</v>
      </c>
      <c r="AL136" s="112">
        <f t="shared" si="80"/>
        <v>0</v>
      </c>
      <c r="AM136" s="112">
        <f t="shared" si="80"/>
        <v>0</v>
      </c>
      <c r="AN136" s="112">
        <f t="shared" si="80"/>
        <v>0</v>
      </c>
      <c r="AO136" s="112">
        <f t="shared" si="80"/>
        <v>0</v>
      </c>
      <c r="AP136" s="112">
        <f t="shared" si="80"/>
        <v>0</v>
      </c>
      <c r="AQ136" s="112">
        <f t="shared" si="80"/>
        <v>0</v>
      </c>
      <c r="AR136" s="112">
        <f t="shared" si="80"/>
        <v>0</v>
      </c>
      <c r="AS136" s="112">
        <f t="shared" si="80"/>
        <v>0</v>
      </c>
      <c r="AT136" s="112">
        <f t="shared" si="80"/>
        <v>0</v>
      </c>
      <c r="AU136" s="112">
        <f t="shared" si="80"/>
        <v>0</v>
      </c>
      <c r="AV136" s="112">
        <f t="shared" si="80"/>
        <v>0</v>
      </c>
      <c r="AW136" s="112">
        <f t="shared" si="80"/>
        <v>0</v>
      </c>
      <c r="AX136" s="112">
        <f t="shared" si="80"/>
        <v>0</v>
      </c>
      <c r="AY136" s="112">
        <f t="shared" si="80"/>
        <v>0</v>
      </c>
      <c r="AZ136" s="54"/>
      <c r="BA136" s="55"/>
      <c r="BB136" s="55"/>
      <c r="BC136" s="55"/>
      <c r="BD136" s="55"/>
    </row>
    <row r="137" spans="1:56" ht="15.75" customHeight="1" x14ac:dyDescent="0.25">
      <c r="A137" s="93"/>
      <c r="B137" s="94" t="s">
        <v>170</v>
      </c>
      <c r="C137" s="95">
        <f t="shared" ref="C137:E137" si="81">SUM(C138:C143)</f>
        <v>0</v>
      </c>
      <c r="D137" s="95">
        <f t="shared" si="81"/>
        <v>250</v>
      </c>
      <c r="E137" s="95">
        <f t="shared" si="81"/>
        <v>0</v>
      </c>
      <c r="F137" s="95">
        <f t="shared" ref="F137:I137" si="82">SUM(F138:F142)</f>
        <v>0</v>
      </c>
      <c r="G137" s="96">
        <f t="shared" si="82"/>
        <v>0</v>
      </c>
      <c r="H137" s="96">
        <f>SUM(H138:H143)</f>
        <v>250</v>
      </c>
      <c r="I137" s="96">
        <f t="shared" si="82"/>
        <v>0</v>
      </c>
      <c r="J137" s="96">
        <f t="shared" si="76"/>
        <v>0</v>
      </c>
      <c r="K137" s="96">
        <f t="shared" si="76"/>
        <v>250</v>
      </c>
      <c r="L137" s="96">
        <f t="shared" si="76"/>
        <v>0</v>
      </c>
      <c r="M137" s="95">
        <f>SUM(M138:M142)</f>
        <v>0</v>
      </c>
      <c r="N137" s="95">
        <f>SUM(N138:N143)</f>
        <v>250</v>
      </c>
      <c r="O137" s="95">
        <f t="shared" ref="O137:S137" si="83">SUM(O138:O142)</f>
        <v>0</v>
      </c>
      <c r="P137" s="95">
        <f t="shared" si="83"/>
        <v>0</v>
      </c>
      <c r="Q137" s="95">
        <f t="shared" si="83"/>
        <v>0</v>
      </c>
      <c r="R137" s="95">
        <f t="shared" si="83"/>
        <v>0</v>
      </c>
      <c r="S137" s="95">
        <f t="shared" si="83"/>
        <v>0</v>
      </c>
      <c r="T137" s="95">
        <f>SUM(T138:T143)</f>
        <v>0</v>
      </c>
      <c r="U137" s="95">
        <f t="shared" ref="U137:AY137" si="84">SUM(U138:U142)</f>
        <v>0</v>
      </c>
      <c r="V137" s="95">
        <f t="shared" si="84"/>
        <v>0</v>
      </c>
      <c r="W137" s="95">
        <f t="shared" si="84"/>
        <v>0</v>
      </c>
      <c r="X137" s="95">
        <f t="shared" si="84"/>
        <v>0</v>
      </c>
      <c r="Y137" s="95">
        <f t="shared" si="84"/>
        <v>0</v>
      </c>
      <c r="Z137" s="95">
        <f t="shared" si="84"/>
        <v>0</v>
      </c>
      <c r="AA137" s="95">
        <f t="shared" si="84"/>
        <v>0</v>
      </c>
      <c r="AB137" s="95">
        <f t="shared" si="84"/>
        <v>0</v>
      </c>
      <c r="AC137" s="95">
        <f t="shared" si="84"/>
        <v>0</v>
      </c>
      <c r="AD137" s="95">
        <f t="shared" si="84"/>
        <v>0</v>
      </c>
      <c r="AE137" s="95">
        <f t="shared" si="84"/>
        <v>0</v>
      </c>
      <c r="AF137" s="95">
        <f t="shared" si="84"/>
        <v>0</v>
      </c>
      <c r="AG137" s="95">
        <f t="shared" si="84"/>
        <v>0</v>
      </c>
      <c r="AH137" s="95">
        <f t="shared" si="84"/>
        <v>0</v>
      </c>
      <c r="AI137" s="95">
        <f t="shared" si="84"/>
        <v>0</v>
      </c>
      <c r="AJ137" s="95">
        <f t="shared" si="84"/>
        <v>0</v>
      </c>
      <c r="AK137" s="95">
        <f t="shared" si="84"/>
        <v>0</v>
      </c>
      <c r="AL137" s="95">
        <f t="shared" si="84"/>
        <v>0</v>
      </c>
      <c r="AM137" s="95">
        <f t="shared" si="84"/>
        <v>0</v>
      </c>
      <c r="AN137" s="95">
        <f t="shared" si="84"/>
        <v>0</v>
      </c>
      <c r="AO137" s="95">
        <f t="shared" si="84"/>
        <v>0</v>
      </c>
      <c r="AP137" s="95">
        <f t="shared" si="84"/>
        <v>0</v>
      </c>
      <c r="AQ137" s="95">
        <f t="shared" si="84"/>
        <v>0</v>
      </c>
      <c r="AR137" s="95">
        <f t="shared" si="84"/>
        <v>0</v>
      </c>
      <c r="AS137" s="95">
        <f t="shared" si="84"/>
        <v>0</v>
      </c>
      <c r="AT137" s="95">
        <f t="shared" si="84"/>
        <v>0</v>
      </c>
      <c r="AU137" s="95">
        <f t="shared" si="84"/>
        <v>0</v>
      </c>
      <c r="AV137" s="95">
        <f t="shared" si="84"/>
        <v>0</v>
      </c>
      <c r="AW137" s="95">
        <f t="shared" si="84"/>
        <v>0</v>
      </c>
      <c r="AX137" s="95">
        <f t="shared" si="84"/>
        <v>0</v>
      </c>
      <c r="AY137" s="95">
        <f t="shared" si="84"/>
        <v>0</v>
      </c>
      <c r="AZ137" s="97"/>
      <c r="BA137" s="98"/>
      <c r="BB137" s="98"/>
      <c r="BC137" s="98"/>
      <c r="BD137" s="98"/>
    </row>
    <row r="138" spans="1:56" ht="15.75" hidden="1" customHeight="1" x14ac:dyDescent="0.25">
      <c r="A138" s="26" t="s">
        <v>119</v>
      </c>
      <c r="B138" s="20" t="s">
        <v>171</v>
      </c>
      <c r="C138" s="21"/>
      <c r="D138" s="21"/>
      <c r="E138" s="21"/>
      <c r="F138" s="115"/>
      <c r="G138" s="23"/>
      <c r="H138" s="23"/>
      <c r="I138" s="23"/>
      <c r="J138" s="13"/>
      <c r="K138" s="13"/>
      <c r="L138" s="13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4"/>
      <c r="BA138" s="25"/>
      <c r="BB138" s="25"/>
      <c r="BC138" s="25"/>
      <c r="BD138" s="25"/>
    </row>
    <row r="139" spans="1:56" ht="15.75" hidden="1" customHeight="1" x14ac:dyDescent="0.25">
      <c r="A139" s="19" t="s">
        <v>117</v>
      </c>
      <c r="B139" s="20" t="s">
        <v>172</v>
      </c>
      <c r="C139" s="21">
        <v>0</v>
      </c>
      <c r="D139" s="21"/>
      <c r="E139" s="21"/>
      <c r="F139" s="115"/>
      <c r="G139" s="23"/>
      <c r="H139" s="23"/>
      <c r="I139" s="23"/>
      <c r="J139" s="13"/>
      <c r="K139" s="13"/>
      <c r="L139" s="13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4"/>
      <c r="BA139" s="25"/>
      <c r="BB139" s="25"/>
      <c r="BC139" s="25"/>
      <c r="BD139" s="25"/>
    </row>
    <row r="140" spans="1:56" ht="15.75" hidden="1" customHeight="1" x14ac:dyDescent="0.25">
      <c r="A140" s="19" t="s">
        <v>25</v>
      </c>
      <c r="B140" s="20" t="s">
        <v>26</v>
      </c>
      <c r="C140" s="21"/>
      <c r="D140" s="21"/>
      <c r="E140" s="21"/>
      <c r="F140" s="80"/>
      <c r="G140" s="23">
        <f t="shared" ref="G140:I143" si="85">M140+P140+S140+V140+Y140+AB140+AE140+AH140+AK140+AN140+AQ140+AT140</f>
        <v>0</v>
      </c>
      <c r="H140" s="23">
        <f t="shared" si="85"/>
        <v>0</v>
      </c>
      <c r="I140" s="23">
        <f t="shared" si="85"/>
        <v>0</v>
      </c>
      <c r="J140" s="23">
        <f t="shared" ref="J140:L155" si="86">IF(AW140=0,SUM(M140+P140+S140+V140+Y140+AB140+AE140+AH140+AK140+AN140+AQ140+AT140),AW140)</f>
        <v>0</v>
      </c>
      <c r="K140" s="23">
        <f t="shared" si="86"/>
        <v>0</v>
      </c>
      <c r="L140" s="23">
        <f t="shared" si="86"/>
        <v>0</v>
      </c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>
        <v>0</v>
      </c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4"/>
      <c r="BA140" s="25"/>
      <c r="BB140" s="25"/>
      <c r="BC140" s="25"/>
      <c r="BD140" s="25"/>
    </row>
    <row r="141" spans="1:56" ht="15.75" hidden="1" customHeight="1" x14ac:dyDescent="0.25">
      <c r="A141" s="26" t="s">
        <v>173</v>
      </c>
      <c r="B141" s="20" t="s">
        <v>174</v>
      </c>
      <c r="C141" s="21">
        <v>0</v>
      </c>
      <c r="D141" s="21"/>
      <c r="E141" s="21"/>
      <c r="F141" s="80"/>
      <c r="G141" s="23">
        <f t="shared" si="85"/>
        <v>0</v>
      </c>
      <c r="H141" s="23">
        <f t="shared" si="85"/>
        <v>0</v>
      </c>
      <c r="I141" s="23">
        <f t="shared" si="85"/>
        <v>0</v>
      </c>
      <c r="J141" s="23">
        <f t="shared" si="86"/>
        <v>0</v>
      </c>
      <c r="K141" s="23">
        <f t="shared" si="86"/>
        <v>0</v>
      </c>
      <c r="L141" s="23">
        <f t="shared" si="86"/>
        <v>0</v>
      </c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43">
        <v>0</v>
      </c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42"/>
      <c r="AU141" s="22"/>
      <c r="AV141" s="22"/>
      <c r="AW141" s="22"/>
      <c r="AX141" s="22"/>
      <c r="AY141" s="22"/>
      <c r="AZ141" s="24"/>
      <c r="BA141" s="25"/>
      <c r="BB141" s="25"/>
      <c r="BC141" s="25"/>
      <c r="BD141" s="25"/>
    </row>
    <row r="142" spans="1:56" ht="15.75" hidden="1" customHeight="1" x14ac:dyDescent="0.25">
      <c r="A142" s="26" t="s">
        <v>119</v>
      </c>
      <c r="B142" s="20" t="s">
        <v>175</v>
      </c>
      <c r="C142" s="21">
        <v>0</v>
      </c>
      <c r="D142" s="21"/>
      <c r="E142" s="21"/>
      <c r="F142" s="80"/>
      <c r="G142" s="23">
        <f t="shared" si="85"/>
        <v>0</v>
      </c>
      <c r="H142" s="23">
        <f t="shared" si="85"/>
        <v>0</v>
      </c>
      <c r="I142" s="23">
        <f t="shared" si="85"/>
        <v>0</v>
      </c>
      <c r="J142" s="23">
        <f t="shared" si="86"/>
        <v>0</v>
      </c>
      <c r="K142" s="23">
        <f t="shared" si="86"/>
        <v>0</v>
      </c>
      <c r="L142" s="23">
        <f t="shared" si="86"/>
        <v>0</v>
      </c>
      <c r="M142" s="22"/>
      <c r="N142" s="22"/>
      <c r="O142" s="22"/>
      <c r="P142" s="22">
        <v>0</v>
      </c>
      <c r="Q142" s="22"/>
      <c r="R142" s="22"/>
      <c r="S142" s="22"/>
      <c r="T142" s="22"/>
      <c r="U142" s="22"/>
      <c r="V142" s="22">
        <v>0</v>
      </c>
      <c r="W142" s="22"/>
      <c r="X142" s="22"/>
      <c r="Y142" s="22">
        <v>0</v>
      </c>
      <c r="Z142" s="22"/>
      <c r="AA142" s="22"/>
      <c r="AB142" s="22">
        <v>0</v>
      </c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4"/>
      <c r="BA142" s="25"/>
      <c r="BB142" s="25"/>
      <c r="BC142" s="25"/>
      <c r="BD142" s="25"/>
    </row>
    <row r="143" spans="1:56" ht="15.75" customHeight="1" x14ac:dyDescent="0.25">
      <c r="A143" s="26" t="s">
        <v>98</v>
      </c>
      <c r="B143" s="20" t="s">
        <v>113</v>
      </c>
      <c r="C143" s="21"/>
      <c r="D143" s="48">
        <v>250</v>
      </c>
      <c r="E143" s="48"/>
      <c r="F143" s="80"/>
      <c r="G143" s="23">
        <f t="shared" si="85"/>
        <v>0</v>
      </c>
      <c r="H143" s="23">
        <f t="shared" si="85"/>
        <v>250</v>
      </c>
      <c r="I143" s="23">
        <f t="shared" si="85"/>
        <v>0</v>
      </c>
      <c r="J143" s="23">
        <f t="shared" si="86"/>
        <v>0</v>
      </c>
      <c r="K143" s="23">
        <f t="shared" si="86"/>
        <v>250</v>
      </c>
      <c r="L143" s="23">
        <f t="shared" si="86"/>
        <v>0</v>
      </c>
      <c r="M143" s="22"/>
      <c r="N143" s="22">
        <v>250</v>
      </c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4"/>
      <c r="BA143" s="25"/>
      <c r="BB143" s="25"/>
      <c r="BC143" s="25"/>
      <c r="BD143" s="25"/>
    </row>
    <row r="144" spans="1:56" ht="15.75" hidden="1" customHeight="1" x14ac:dyDescent="0.25">
      <c r="A144" s="93"/>
      <c r="B144" s="94" t="s">
        <v>176</v>
      </c>
      <c r="C144" s="95">
        <f t="shared" ref="C144:I144" si="87">SUM(C145:C150)</f>
        <v>0</v>
      </c>
      <c r="D144" s="95">
        <f t="shared" si="87"/>
        <v>0</v>
      </c>
      <c r="E144" s="95">
        <f t="shared" si="87"/>
        <v>0</v>
      </c>
      <c r="F144" s="95">
        <f t="shared" si="87"/>
        <v>0</v>
      </c>
      <c r="G144" s="113">
        <f t="shared" si="87"/>
        <v>0</v>
      </c>
      <c r="H144" s="113">
        <f t="shared" si="87"/>
        <v>0</v>
      </c>
      <c r="I144" s="113">
        <f t="shared" si="87"/>
        <v>0</v>
      </c>
      <c r="J144" s="113">
        <f t="shared" si="86"/>
        <v>0</v>
      </c>
      <c r="K144" s="113">
        <f t="shared" si="86"/>
        <v>0</v>
      </c>
      <c r="L144" s="113">
        <f t="shared" si="86"/>
        <v>0</v>
      </c>
      <c r="M144" s="95">
        <f t="shared" ref="M144:AY144" si="88">SUM(M145:M150)</f>
        <v>0</v>
      </c>
      <c r="N144" s="95">
        <f t="shared" si="88"/>
        <v>0</v>
      </c>
      <c r="O144" s="95">
        <f t="shared" si="88"/>
        <v>0</v>
      </c>
      <c r="P144" s="95">
        <f t="shared" si="88"/>
        <v>0</v>
      </c>
      <c r="Q144" s="95">
        <f t="shared" si="88"/>
        <v>0</v>
      </c>
      <c r="R144" s="95">
        <f t="shared" si="88"/>
        <v>0</v>
      </c>
      <c r="S144" s="95">
        <f t="shared" si="88"/>
        <v>0</v>
      </c>
      <c r="T144" s="95">
        <f t="shared" si="88"/>
        <v>0</v>
      </c>
      <c r="U144" s="95">
        <f t="shared" si="88"/>
        <v>0</v>
      </c>
      <c r="V144" s="95">
        <f t="shared" si="88"/>
        <v>0</v>
      </c>
      <c r="W144" s="95">
        <f t="shared" si="88"/>
        <v>0</v>
      </c>
      <c r="X144" s="95">
        <f t="shared" si="88"/>
        <v>0</v>
      </c>
      <c r="Y144" s="95">
        <f t="shared" si="88"/>
        <v>0</v>
      </c>
      <c r="Z144" s="95">
        <f t="shared" si="88"/>
        <v>0</v>
      </c>
      <c r="AA144" s="95">
        <f t="shared" si="88"/>
        <v>0</v>
      </c>
      <c r="AB144" s="95">
        <f t="shared" si="88"/>
        <v>0</v>
      </c>
      <c r="AC144" s="95">
        <f t="shared" si="88"/>
        <v>0</v>
      </c>
      <c r="AD144" s="95">
        <f t="shared" si="88"/>
        <v>0</v>
      </c>
      <c r="AE144" s="95">
        <f t="shared" si="88"/>
        <v>0</v>
      </c>
      <c r="AF144" s="95">
        <f t="shared" si="88"/>
        <v>0</v>
      </c>
      <c r="AG144" s="95">
        <f t="shared" si="88"/>
        <v>0</v>
      </c>
      <c r="AH144" s="95">
        <f t="shared" si="88"/>
        <v>0</v>
      </c>
      <c r="AI144" s="95">
        <f t="shared" si="88"/>
        <v>0</v>
      </c>
      <c r="AJ144" s="95">
        <f t="shared" si="88"/>
        <v>0</v>
      </c>
      <c r="AK144" s="95">
        <f t="shared" si="88"/>
        <v>0</v>
      </c>
      <c r="AL144" s="95">
        <f t="shared" si="88"/>
        <v>0</v>
      </c>
      <c r="AM144" s="95">
        <f t="shared" si="88"/>
        <v>0</v>
      </c>
      <c r="AN144" s="95">
        <f t="shared" si="88"/>
        <v>0</v>
      </c>
      <c r="AO144" s="95">
        <f t="shared" si="88"/>
        <v>0</v>
      </c>
      <c r="AP144" s="95">
        <f t="shared" si="88"/>
        <v>0</v>
      </c>
      <c r="AQ144" s="95">
        <f t="shared" si="88"/>
        <v>0</v>
      </c>
      <c r="AR144" s="95">
        <f t="shared" si="88"/>
        <v>0</v>
      </c>
      <c r="AS144" s="95">
        <f t="shared" si="88"/>
        <v>0</v>
      </c>
      <c r="AT144" s="95">
        <f t="shared" si="88"/>
        <v>0</v>
      </c>
      <c r="AU144" s="95">
        <f t="shared" si="88"/>
        <v>0</v>
      </c>
      <c r="AV144" s="95">
        <f t="shared" si="88"/>
        <v>0</v>
      </c>
      <c r="AW144" s="95">
        <f t="shared" si="88"/>
        <v>0</v>
      </c>
      <c r="AX144" s="95">
        <f t="shared" si="88"/>
        <v>0</v>
      </c>
      <c r="AY144" s="95">
        <f t="shared" si="88"/>
        <v>0</v>
      </c>
      <c r="AZ144" s="97"/>
      <c r="BA144" s="98"/>
      <c r="BB144" s="98"/>
      <c r="BC144" s="98"/>
      <c r="BD144" s="98"/>
    </row>
    <row r="145" spans="1:56" ht="15.75" hidden="1" customHeight="1" x14ac:dyDescent="0.25">
      <c r="A145" s="19" t="s">
        <v>75</v>
      </c>
      <c r="B145" s="46" t="s">
        <v>177</v>
      </c>
      <c r="C145" s="21"/>
      <c r="D145" s="48">
        <v>0</v>
      </c>
      <c r="E145" s="48"/>
      <c r="F145" s="80"/>
      <c r="G145" s="23">
        <f t="shared" ref="G145:I150" si="89">M145+P145+S145+V145+Y145+AB145+AE145+AH145+AK145+AN145+AQ145+AT145</f>
        <v>0</v>
      </c>
      <c r="H145" s="23">
        <f t="shared" si="89"/>
        <v>0</v>
      </c>
      <c r="I145" s="23">
        <f t="shared" si="89"/>
        <v>0</v>
      </c>
      <c r="J145" s="23">
        <f t="shared" si="86"/>
        <v>0</v>
      </c>
      <c r="K145" s="23">
        <f t="shared" si="86"/>
        <v>0</v>
      </c>
      <c r="L145" s="23">
        <f t="shared" si="86"/>
        <v>0</v>
      </c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>
        <v>0</v>
      </c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4"/>
      <c r="BA145" s="25"/>
      <c r="BB145" s="25"/>
      <c r="BC145" s="25"/>
      <c r="BD145" s="25"/>
    </row>
    <row r="146" spans="1:56" ht="15.75" hidden="1" customHeight="1" x14ac:dyDescent="0.25">
      <c r="A146" s="19" t="s">
        <v>75</v>
      </c>
      <c r="B146" s="46" t="s">
        <v>178</v>
      </c>
      <c r="C146" s="21"/>
      <c r="D146" s="21"/>
      <c r="E146" s="21"/>
      <c r="F146" s="80"/>
      <c r="G146" s="23">
        <f t="shared" si="89"/>
        <v>0</v>
      </c>
      <c r="H146" s="23">
        <f t="shared" si="89"/>
        <v>0</v>
      </c>
      <c r="I146" s="23">
        <f t="shared" si="89"/>
        <v>0</v>
      </c>
      <c r="J146" s="23">
        <f t="shared" si="86"/>
        <v>0</v>
      </c>
      <c r="K146" s="23">
        <f t="shared" si="86"/>
        <v>0</v>
      </c>
      <c r="L146" s="23">
        <f t="shared" si="86"/>
        <v>0</v>
      </c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4"/>
      <c r="BA146" s="25"/>
      <c r="BB146" s="25"/>
      <c r="BC146" s="25"/>
      <c r="BD146" s="25"/>
    </row>
    <row r="147" spans="1:56" ht="15.75" hidden="1" customHeight="1" x14ac:dyDescent="0.25">
      <c r="A147" s="26" t="s">
        <v>72</v>
      </c>
      <c r="B147" s="116" t="s">
        <v>179</v>
      </c>
      <c r="C147" s="21"/>
      <c r="D147" s="21"/>
      <c r="E147" s="21"/>
      <c r="F147" s="80"/>
      <c r="G147" s="23">
        <f t="shared" si="89"/>
        <v>0</v>
      </c>
      <c r="H147" s="23">
        <f t="shared" si="89"/>
        <v>0</v>
      </c>
      <c r="I147" s="23">
        <f t="shared" si="89"/>
        <v>0</v>
      </c>
      <c r="J147" s="23">
        <f t="shared" si="86"/>
        <v>0</v>
      </c>
      <c r="K147" s="23">
        <f t="shared" si="86"/>
        <v>0</v>
      </c>
      <c r="L147" s="23">
        <f t="shared" si="86"/>
        <v>0</v>
      </c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4"/>
      <c r="BA147" s="25"/>
      <c r="BB147" s="25"/>
      <c r="BC147" s="25"/>
      <c r="BD147" s="25"/>
    </row>
    <row r="148" spans="1:56" ht="15.75" hidden="1" customHeight="1" x14ac:dyDescent="0.25">
      <c r="A148" s="26" t="s">
        <v>180</v>
      </c>
      <c r="B148" s="116" t="s">
        <v>179</v>
      </c>
      <c r="C148" s="21"/>
      <c r="D148" s="21"/>
      <c r="E148" s="21"/>
      <c r="F148" s="80"/>
      <c r="G148" s="23">
        <f t="shared" si="89"/>
        <v>0</v>
      </c>
      <c r="H148" s="23">
        <f t="shared" si="89"/>
        <v>0</v>
      </c>
      <c r="I148" s="23">
        <f t="shared" si="89"/>
        <v>0</v>
      </c>
      <c r="J148" s="23">
        <f t="shared" si="86"/>
        <v>0</v>
      </c>
      <c r="K148" s="23">
        <f t="shared" si="86"/>
        <v>0</v>
      </c>
      <c r="L148" s="23">
        <f t="shared" si="86"/>
        <v>0</v>
      </c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4"/>
      <c r="BA148" s="25"/>
      <c r="BB148" s="25"/>
      <c r="BC148" s="25"/>
      <c r="BD148" s="25"/>
    </row>
    <row r="149" spans="1:56" ht="15.75" hidden="1" customHeight="1" x14ac:dyDescent="0.25">
      <c r="A149" s="26" t="s">
        <v>55</v>
      </c>
      <c r="B149" s="116" t="s">
        <v>179</v>
      </c>
      <c r="C149" s="21"/>
      <c r="D149" s="21"/>
      <c r="E149" s="21"/>
      <c r="F149" s="80"/>
      <c r="G149" s="23">
        <f t="shared" si="89"/>
        <v>0</v>
      </c>
      <c r="H149" s="23">
        <f t="shared" si="89"/>
        <v>0</v>
      </c>
      <c r="I149" s="23">
        <f t="shared" si="89"/>
        <v>0</v>
      </c>
      <c r="J149" s="23">
        <f t="shared" si="86"/>
        <v>0</v>
      </c>
      <c r="K149" s="23">
        <f t="shared" si="86"/>
        <v>0</v>
      </c>
      <c r="L149" s="23">
        <f t="shared" si="86"/>
        <v>0</v>
      </c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4"/>
      <c r="BA149" s="25"/>
      <c r="BB149" s="25"/>
      <c r="BC149" s="25"/>
      <c r="BD149" s="25"/>
    </row>
    <row r="150" spans="1:56" ht="15.75" hidden="1" customHeight="1" x14ac:dyDescent="0.25">
      <c r="A150" s="19" t="s">
        <v>78</v>
      </c>
      <c r="B150" s="20" t="s">
        <v>181</v>
      </c>
      <c r="C150" s="21"/>
      <c r="D150" s="21"/>
      <c r="E150" s="21"/>
      <c r="F150" s="117"/>
      <c r="G150" s="23">
        <f t="shared" si="89"/>
        <v>0</v>
      </c>
      <c r="H150" s="23">
        <f t="shared" si="89"/>
        <v>0</v>
      </c>
      <c r="I150" s="23">
        <f t="shared" si="89"/>
        <v>0</v>
      </c>
      <c r="J150" s="23">
        <f t="shared" si="86"/>
        <v>0</v>
      </c>
      <c r="K150" s="23">
        <f t="shared" si="86"/>
        <v>0</v>
      </c>
      <c r="L150" s="23">
        <f t="shared" si="86"/>
        <v>0</v>
      </c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>
        <v>0</v>
      </c>
      <c r="AQ150" s="22"/>
      <c r="AR150" s="22"/>
      <c r="AS150" s="22"/>
      <c r="AT150" s="22"/>
      <c r="AU150" s="22"/>
      <c r="AV150" s="22"/>
      <c r="AW150" s="22"/>
      <c r="AX150" s="22"/>
      <c r="AY150" s="22"/>
      <c r="AZ150" s="24"/>
      <c r="BA150" s="25"/>
      <c r="BB150" s="25"/>
      <c r="BC150" s="25"/>
      <c r="BD150" s="25"/>
    </row>
    <row r="151" spans="1:56" ht="15.75" hidden="1" customHeight="1" x14ac:dyDescent="0.25">
      <c r="A151" s="118"/>
      <c r="B151" s="119" t="s">
        <v>182</v>
      </c>
      <c r="C151" s="120">
        <f t="shared" ref="C151:I151" si="90">SUM(C152:C155)</f>
        <v>0</v>
      </c>
      <c r="D151" s="120">
        <f t="shared" si="90"/>
        <v>734.93000000000006</v>
      </c>
      <c r="E151" s="120">
        <f t="shared" si="90"/>
        <v>0</v>
      </c>
      <c r="F151" s="120">
        <f t="shared" si="90"/>
        <v>0</v>
      </c>
      <c r="G151" s="120">
        <f t="shared" si="90"/>
        <v>0</v>
      </c>
      <c r="H151" s="120">
        <f t="shared" si="90"/>
        <v>0</v>
      </c>
      <c r="I151" s="120">
        <f t="shared" si="90"/>
        <v>0</v>
      </c>
      <c r="J151" s="100">
        <f t="shared" si="86"/>
        <v>0</v>
      </c>
      <c r="K151" s="100">
        <f t="shared" si="86"/>
        <v>0</v>
      </c>
      <c r="L151" s="100">
        <f t="shared" si="86"/>
        <v>0</v>
      </c>
      <c r="M151" s="120">
        <f t="shared" ref="M151:AY151" si="91">SUM(M152:M155)</f>
        <v>0</v>
      </c>
      <c r="N151" s="120">
        <f t="shared" si="91"/>
        <v>0</v>
      </c>
      <c r="O151" s="120">
        <f t="shared" si="91"/>
        <v>0</v>
      </c>
      <c r="P151" s="120">
        <f t="shared" si="91"/>
        <v>0</v>
      </c>
      <c r="Q151" s="120">
        <f t="shared" si="91"/>
        <v>0</v>
      </c>
      <c r="R151" s="120">
        <f t="shared" si="91"/>
        <v>0</v>
      </c>
      <c r="S151" s="120">
        <f t="shared" si="91"/>
        <v>0</v>
      </c>
      <c r="T151" s="120">
        <f t="shared" si="91"/>
        <v>0</v>
      </c>
      <c r="U151" s="120">
        <f t="shared" si="91"/>
        <v>0</v>
      </c>
      <c r="V151" s="120">
        <f t="shared" si="91"/>
        <v>0</v>
      </c>
      <c r="W151" s="120">
        <f t="shared" si="91"/>
        <v>0</v>
      </c>
      <c r="X151" s="120">
        <f t="shared" si="91"/>
        <v>0</v>
      </c>
      <c r="Y151" s="120">
        <f t="shared" si="91"/>
        <v>0</v>
      </c>
      <c r="Z151" s="120">
        <f t="shared" si="91"/>
        <v>0</v>
      </c>
      <c r="AA151" s="120">
        <f t="shared" si="91"/>
        <v>0</v>
      </c>
      <c r="AB151" s="120">
        <f t="shared" si="91"/>
        <v>0</v>
      </c>
      <c r="AC151" s="120">
        <f t="shared" si="91"/>
        <v>0</v>
      </c>
      <c r="AD151" s="120">
        <f t="shared" si="91"/>
        <v>0</v>
      </c>
      <c r="AE151" s="120">
        <f t="shared" si="91"/>
        <v>0</v>
      </c>
      <c r="AF151" s="120">
        <f t="shared" si="91"/>
        <v>0</v>
      </c>
      <c r="AG151" s="120">
        <f t="shared" si="91"/>
        <v>0</v>
      </c>
      <c r="AH151" s="120">
        <f t="shared" si="91"/>
        <v>0</v>
      </c>
      <c r="AI151" s="120">
        <f t="shared" si="91"/>
        <v>0</v>
      </c>
      <c r="AJ151" s="120">
        <f t="shared" si="91"/>
        <v>0</v>
      </c>
      <c r="AK151" s="120">
        <f t="shared" si="91"/>
        <v>0</v>
      </c>
      <c r="AL151" s="120">
        <f t="shared" si="91"/>
        <v>0</v>
      </c>
      <c r="AM151" s="120">
        <f t="shared" si="91"/>
        <v>0</v>
      </c>
      <c r="AN151" s="120">
        <f t="shared" si="91"/>
        <v>0</v>
      </c>
      <c r="AO151" s="120">
        <f t="shared" si="91"/>
        <v>0</v>
      </c>
      <c r="AP151" s="120">
        <f t="shared" si="91"/>
        <v>0</v>
      </c>
      <c r="AQ151" s="120">
        <f t="shared" si="91"/>
        <v>0</v>
      </c>
      <c r="AR151" s="120">
        <f t="shared" si="91"/>
        <v>0</v>
      </c>
      <c r="AS151" s="120">
        <f t="shared" si="91"/>
        <v>0</v>
      </c>
      <c r="AT151" s="120">
        <f t="shared" si="91"/>
        <v>0</v>
      </c>
      <c r="AU151" s="120">
        <f t="shared" si="91"/>
        <v>0</v>
      </c>
      <c r="AV151" s="120">
        <f t="shared" si="91"/>
        <v>0</v>
      </c>
      <c r="AW151" s="120">
        <f t="shared" si="91"/>
        <v>0</v>
      </c>
      <c r="AX151" s="120">
        <f t="shared" si="91"/>
        <v>0</v>
      </c>
      <c r="AY151" s="120">
        <f t="shared" si="91"/>
        <v>0</v>
      </c>
      <c r="AZ151" s="97"/>
      <c r="BA151" s="98"/>
      <c r="BB151" s="98"/>
      <c r="BC151" s="98"/>
      <c r="BD151" s="98"/>
    </row>
    <row r="152" spans="1:56" ht="15.75" hidden="1" customHeight="1" x14ac:dyDescent="0.25">
      <c r="A152" s="26" t="s">
        <v>183</v>
      </c>
      <c r="B152" s="20" t="s">
        <v>184</v>
      </c>
      <c r="C152" s="21"/>
      <c r="D152" s="48">
        <v>376.89</v>
      </c>
      <c r="E152" s="48"/>
      <c r="F152" s="121"/>
      <c r="G152" s="23">
        <f t="shared" ref="G152:I155" si="92">M152+P152+S152+V152+Y152+AB152+AE152+AH152+AK152+AN152+AQ152+AT152</f>
        <v>0</v>
      </c>
      <c r="H152" s="23">
        <f t="shared" si="92"/>
        <v>0</v>
      </c>
      <c r="I152" s="23">
        <f t="shared" si="92"/>
        <v>0</v>
      </c>
      <c r="J152" s="23">
        <f t="shared" si="86"/>
        <v>0</v>
      </c>
      <c r="K152" s="23">
        <f t="shared" si="86"/>
        <v>0</v>
      </c>
      <c r="L152" s="23">
        <f t="shared" si="86"/>
        <v>0</v>
      </c>
      <c r="M152" s="22"/>
      <c r="N152" s="22"/>
      <c r="O152" s="22"/>
      <c r="P152" s="22"/>
      <c r="Q152" s="22">
        <v>0</v>
      </c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4"/>
      <c r="BA152" s="25"/>
      <c r="BB152" s="25"/>
      <c r="BC152" s="25"/>
      <c r="BD152" s="25"/>
    </row>
    <row r="153" spans="1:56" ht="15.75" hidden="1" customHeight="1" x14ac:dyDescent="0.25">
      <c r="A153" s="19" t="s">
        <v>185</v>
      </c>
      <c r="B153" s="20" t="s">
        <v>186</v>
      </c>
      <c r="C153" s="21"/>
      <c r="D153" s="122">
        <v>358.04</v>
      </c>
      <c r="E153" s="21"/>
      <c r="F153" s="121"/>
      <c r="G153" s="23">
        <f t="shared" si="92"/>
        <v>0</v>
      </c>
      <c r="H153" s="23">
        <f t="shared" si="92"/>
        <v>0</v>
      </c>
      <c r="I153" s="23">
        <f t="shared" si="92"/>
        <v>0</v>
      </c>
      <c r="J153" s="23">
        <f t="shared" si="86"/>
        <v>0</v>
      </c>
      <c r="K153" s="23">
        <f t="shared" si="86"/>
        <v>0</v>
      </c>
      <c r="L153" s="23">
        <f t="shared" si="86"/>
        <v>0</v>
      </c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4"/>
      <c r="BA153" s="25"/>
      <c r="BB153" s="25"/>
      <c r="BC153" s="25"/>
      <c r="BD153" s="25"/>
    </row>
    <row r="154" spans="1:56" ht="15.75" hidden="1" customHeight="1" x14ac:dyDescent="0.25">
      <c r="A154" s="19" t="s">
        <v>92</v>
      </c>
      <c r="B154" s="20" t="s">
        <v>187</v>
      </c>
      <c r="C154" s="21"/>
      <c r="D154" s="21"/>
      <c r="E154" s="21"/>
      <c r="F154" s="121"/>
      <c r="G154" s="23">
        <f t="shared" si="92"/>
        <v>0</v>
      </c>
      <c r="H154" s="23">
        <f t="shared" si="92"/>
        <v>0</v>
      </c>
      <c r="I154" s="23">
        <f t="shared" si="92"/>
        <v>0</v>
      </c>
      <c r="J154" s="23">
        <f t="shared" si="86"/>
        <v>0</v>
      </c>
      <c r="K154" s="23">
        <f t="shared" si="86"/>
        <v>0</v>
      </c>
      <c r="L154" s="23">
        <f t="shared" si="86"/>
        <v>0</v>
      </c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4"/>
      <c r="BA154" s="25"/>
      <c r="BB154" s="25"/>
      <c r="BC154" s="25"/>
      <c r="BD154" s="25"/>
    </row>
    <row r="155" spans="1:56" ht="15.75" hidden="1" customHeight="1" x14ac:dyDescent="0.25">
      <c r="A155" s="19" t="s">
        <v>117</v>
      </c>
      <c r="B155" s="20" t="s">
        <v>188</v>
      </c>
      <c r="C155" s="21"/>
      <c r="D155" s="21"/>
      <c r="E155" s="21"/>
      <c r="F155" s="123"/>
      <c r="G155" s="23">
        <f t="shared" si="92"/>
        <v>0</v>
      </c>
      <c r="H155" s="23">
        <f t="shared" si="92"/>
        <v>0</v>
      </c>
      <c r="I155" s="23">
        <f t="shared" si="92"/>
        <v>0</v>
      </c>
      <c r="J155" s="23">
        <f t="shared" si="86"/>
        <v>0</v>
      </c>
      <c r="K155" s="23">
        <f t="shared" si="86"/>
        <v>0</v>
      </c>
      <c r="L155" s="23">
        <f t="shared" si="86"/>
        <v>0</v>
      </c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4"/>
      <c r="BA155" s="25"/>
      <c r="BB155" s="25"/>
      <c r="BC155" s="25"/>
      <c r="BD155" s="25"/>
    </row>
    <row r="156" spans="1:56" ht="15.75" customHeight="1" x14ac:dyDescent="0.25">
      <c r="A156" s="124"/>
      <c r="B156" s="125"/>
      <c r="C156" s="126"/>
      <c r="D156" s="126"/>
      <c r="E156" s="126"/>
      <c r="F156" s="126"/>
      <c r="G156" s="126"/>
      <c r="H156" s="126"/>
      <c r="I156" s="126"/>
      <c r="J156" s="127"/>
      <c r="K156" s="127"/>
      <c r="L156" s="127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  <c r="Z156" s="126"/>
      <c r="AA156" s="126"/>
      <c r="AB156" s="126"/>
      <c r="AC156" s="126"/>
      <c r="AD156" s="126"/>
      <c r="AE156" s="126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59"/>
      <c r="BA156" s="59"/>
      <c r="BB156" s="59"/>
      <c r="BC156" s="59"/>
      <c r="BD156" s="59"/>
    </row>
    <row r="157" spans="1:56" ht="15.75" customHeight="1" x14ac:dyDescent="0.25">
      <c r="A157" s="131"/>
      <c r="B157" s="130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/>
      <c r="AS157" s="129"/>
      <c r="AT157" s="129"/>
      <c r="AU157" s="129"/>
      <c r="AV157" s="129"/>
      <c r="AW157" s="129"/>
      <c r="AX157" s="129"/>
      <c r="AY157" s="129"/>
    </row>
    <row r="158" spans="1:56" ht="15.75" customHeight="1" x14ac:dyDescent="0.25">
      <c r="A158" s="128"/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/>
      <c r="AU158" s="129"/>
      <c r="AV158" s="129"/>
      <c r="AW158" s="129"/>
      <c r="AX158" s="129"/>
      <c r="AY158" s="129"/>
    </row>
    <row r="159" spans="1:56" ht="15.75" customHeight="1" x14ac:dyDescent="0.25">
      <c r="A159" s="128"/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9"/>
      <c r="AL159" s="129"/>
      <c r="AM159" s="129"/>
      <c r="AN159" s="129"/>
      <c r="AO159" s="129"/>
      <c r="AP159" s="129"/>
      <c r="AQ159" s="129"/>
      <c r="AR159" s="129"/>
      <c r="AS159" s="129"/>
      <c r="AT159" s="129"/>
      <c r="AU159" s="129"/>
      <c r="AV159" s="129"/>
      <c r="AW159" s="129"/>
      <c r="AX159" s="129"/>
      <c r="AY159" s="129"/>
    </row>
    <row r="160" spans="1:56" ht="15.75" customHeight="1" x14ac:dyDescent="0.25">
      <c r="A160" s="133"/>
      <c r="B160" s="132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/>
      <c r="AA160" s="129"/>
      <c r="AB160" s="129"/>
      <c r="AC160" s="129"/>
      <c r="AD160" s="129"/>
      <c r="AE160" s="129"/>
      <c r="AF160" s="129"/>
      <c r="AG160" s="129"/>
      <c r="AH160" s="129"/>
      <c r="AI160" s="129"/>
      <c r="AJ160" s="129"/>
      <c r="AK160" s="129"/>
      <c r="AL160" s="129"/>
      <c r="AM160" s="129"/>
      <c r="AN160" s="129"/>
      <c r="AO160" s="129"/>
      <c r="AP160" s="129"/>
      <c r="AQ160" s="129"/>
      <c r="AR160" s="129"/>
      <c r="AS160" s="129"/>
      <c r="AT160" s="129"/>
      <c r="AU160" s="129"/>
      <c r="AV160" s="129"/>
      <c r="AW160" s="129"/>
      <c r="AX160" s="129"/>
      <c r="AY160" s="129"/>
    </row>
    <row r="161" spans="1:51" ht="15.75" customHeight="1" x14ac:dyDescent="0.25">
      <c r="A161" s="133"/>
      <c r="B161" s="132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  <c r="AU161" s="129"/>
      <c r="AV161" s="129"/>
      <c r="AW161" s="129"/>
      <c r="AX161" s="129"/>
      <c r="AY161" s="129"/>
    </row>
    <row r="162" spans="1:51" ht="15.75" customHeight="1" x14ac:dyDescent="0.25">
      <c r="A162" s="133"/>
      <c r="B162" s="132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  <c r="AU162" s="129"/>
      <c r="AV162" s="129"/>
      <c r="AW162" s="129"/>
      <c r="AX162" s="129"/>
      <c r="AY162" s="129"/>
    </row>
    <row r="163" spans="1:51" ht="15.75" customHeight="1" x14ac:dyDescent="0.25">
      <c r="A163" s="133"/>
      <c r="B163" s="132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  <c r="AU163" s="129"/>
      <c r="AV163" s="129"/>
      <c r="AW163" s="129"/>
      <c r="AX163" s="129"/>
      <c r="AY163" s="129"/>
    </row>
    <row r="164" spans="1:51" ht="15.75" customHeight="1" x14ac:dyDescent="0.25">
      <c r="A164" s="133"/>
      <c r="B164" s="132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</row>
    <row r="165" spans="1:51" ht="15.75" customHeight="1" x14ac:dyDescent="0.25">
      <c r="A165" s="133"/>
      <c r="B165" s="132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  <c r="AU165" s="129"/>
      <c r="AV165" s="129"/>
      <c r="AW165" s="129"/>
      <c r="AX165" s="129"/>
      <c r="AY165" s="129"/>
    </row>
    <row r="166" spans="1:51" ht="15.75" customHeight="1" x14ac:dyDescent="0.25">
      <c r="A166" s="135"/>
      <c r="B166" s="134"/>
      <c r="E166" s="59"/>
    </row>
    <row r="167" spans="1:51" ht="15.75" customHeight="1" x14ac:dyDescent="0.25">
      <c r="A167" s="136"/>
      <c r="E167" s="59"/>
    </row>
    <row r="168" spans="1:51" ht="15.75" customHeight="1" x14ac:dyDescent="0.25">
      <c r="A168" s="136"/>
      <c r="E168" s="59"/>
    </row>
    <row r="169" spans="1:51" ht="15.75" customHeight="1" x14ac:dyDescent="0.25">
      <c r="A169" s="136"/>
      <c r="E169" s="59"/>
    </row>
    <row r="170" spans="1:51" ht="15.75" customHeight="1" x14ac:dyDescent="0.25">
      <c r="A170" s="136"/>
      <c r="E170" s="59"/>
    </row>
    <row r="171" spans="1:51" ht="15.75" customHeight="1" x14ac:dyDescent="0.25">
      <c r="A171" s="136"/>
      <c r="E171" s="59"/>
    </row>
    <row r="172" spans="1:51" ht="15.75" customHeight="1" x14ac:dyDescent="0.25">
      <c r="A172" s="136"/>
      <c r="E172" s="59"/>
    </row>
    <row r="173" spans="1:51" ht="15.75" customHeight="1" x14ac:dyDescent="0.25">
      <c r="A173" s="136"/>
      <c r="E173" s="59"/>
    </row>
    <row r="174" spans="1:51" ht="15.75" customHeight="1" x14ac:dyDescent="0.25">
      <c r="A174" s="136"/>
      <c r="E174" s="59"/>
    </row>
    <row r="175" spans="1:51" ht="15.75" customHeight="1" x14ac:dyDescent="0.25">
      <c r="A175" s="136"/>
      <c r="E175" s="59"/>
    </row>
    <row r="176" spans="1:51" ht="15.75" customHeight="1" x14ac:dyDescent="0.25">
      <c r="A176" s="138"/>
      <c r="B176" s="137"/>
      <c r="E176" s="59"/>
    </row>
    <row r="177" spans="1:56" ht="15.75" customHeight="1" x14ac:dyDescent="0.25">
      <c r="A177" s="138"/>
      <c r="B177" s="137"/>
      <c r="E177" s="59"/>
    </row>
    <row r="178" spans="1:56" ht="15.75" customHeight="1" x14ac:dyDescent="0.25">
      <c r="A178" s="136"/>
      <c r="E178" s="59"/>
    </row>
    <row r="179" spans="1:56" ht="15.75" customHeight="1" x14ac:dyDescent="0.25">
      <c r="A179" s="136"/>
      <c r="E179" s="59"/>
    </row>
    <row r="180" spans="1:56" ht="15.75" customHeight="1" x14ac:dyDescent="0.25">
      <c r="A180" s="136"/>
      <c r="E180" s="59"/>
    </row>
    <row r="181" spans="1:56" ht="15.75" customHeight="1" x14ac:dyDescent="0.25">
      <c r="A181" s="139">
        <v>70000</v>
      </c>
      <c r="E181" s="59"/>
    </row>
    <row r="182" spans="1:56" ht="15.75" customHeight="1" x14ac:dyDescent="0.25">
      <c r="A182" s="139">
        <v>109295.41</v>
      </c>
      <c r="E182" s="59"/>
    </row>
    <row r="183" spans="1:56" ht="15.75" customHeight="1" x14ac:dyDescent="0.25">
      <c r="A183" s="139">
        <v>92791.6</v>
      </c>
      <c r="E183" s="59"/>
    </row>
    <row r="184" spans="1:56" ht="15.75" customHeight="1" x14ac:dyDescent="0.25">
      <c r="A184" s="139">
        <v>249261.22</v>
      </c>
      <c r="E184" s="59"/>
    </row>
    <row r="185" spans="1:56" ht="15.75" customHeight="1" x14ac:dyDescent="0.25">
      <c r="A185" s="139">
        <v>37013.43</v>
      </c>
      <c r="E185" s="59"/>
    </row>
    <row r="186" spans="1:56" ht="15.75" customHeight="1" x14ac:dyDescent="0.25">
      <c r="A186" s="139">
        <v>83705.490000000005</v>
      </c>
      <c r="E186" s="59"/>
    </row>
    <row r="187" spans="1:56" ht="15.75" customHeight="1" x14ac:dyDescent="0.25">
      <c r="A187" s="139">
        <v>572638.71999999997</v>
      </c>
      <c r="E187" s="59"/>
    </row>
    <row r="188" spans="1:56" ht="15.75" customHeight="1" x14ac:dyDescent="0.25">
      <c r="A188" s="139">
        <v>598600.03</v>
      </c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  <c r="AL188" s="59"/>
      <c r="AM188" s="59"/>
      <c r="AN188" s="59"/>
      <c r="AO188" s="59"/>
      <c r="AP188" s="59"/>
      <c r="AQ188" s="59"/>
      <c r="AR188" s="59"/>
      <c r="AS188" s="59"/>
      <c r="AT188" s="59"/>
      <c r="AU188" s="59"/>
      <c r="AV188" s="59"/>
      <c r="AW188" s="59"/>
      <c r="AX188" s="59"/>
      <c r="AY188" s="59"/>
      <c r="AZ188" s="59"/>
      <c r="BA188" s="59"/>
      <c r="BB188" s="59"/>
      <c r="BC188" s="59"/>
      <c r="BD188" s="59"/>
    </row>
    <row r="189" spans="1:56" ht="15.75" customHeight="1" x14ac:dyDescent="0.25">
      <c r="A189" s="59"/>
      <c r="E189" s="59"/>
    </row>
    <row r="190" spans="1:56" ht="15.75" customHeight="1" x14ac:dyDescent="0.25">
      <c r="A190" s="139">
        <v>300000</v>
      </c>
      <c r="E190" s="59"/>
    </row>
    <row r="191" spans="1:56" ht="15.75" customHeight="1" x14ac:dyDescent="0.25">
      <c r="A191" s="139">
        <v>105000</v>
      </c>
      <c r="E191" s="59"/>
    </row>
    <row r="192" spans="1:56" ht="15.75" customHeight="1" x14ac:dyDescent="0.25">
      <c r="A192" s="139">
        <v>155726</v>
      </c>
      <c r="E192" s="59"/>
    </row>
    <row r="193" spans="1:5" ht="15.75" customHeight="1" x14ac:dyDescent="0.25">
      <c r="A193" s="139">
        <v>50000</v>
      </c>
      <c r="E193" s="59"/>
    </row>
    <row r="194" spans="1:5" ht="15.75" customHeight="1" x14ac:dyDescent="0.25">
      <c r="A194" s="136"/>
      <c r="E194" s="59"/>
    </row>
    <row r="195" spans="1:5" ht="15.75" customHeight="1" x14ac:dyDescent="0.25">
      <c r="A195" s="136"/>
      <c r="E195" s="59"/>
    </row>
    <row r="196" spans="1:5" ht="15.75" customHeight="1" x14ac:dyDescent="0.25">
      <c r="A196" s="136"/>
      <c r="E196" s="59"/>
    </row>
    <row r="197" spans="1:5" ht="15.75" customHeight="1" x14ac:dyDescent="0.25">
      <c r="A197" s="136"/>
      <c r="E197" s="59"/>
    </row>
    <row r="198" spans="1:5" ht="15.75" customHeight="1" x14ac:dyDescent="0.25">
      <c r="A198" s="136"/>
      <c r="E198" s="59"/>
    </row>
    <row r="199" spans="1:5" ht="15.75" customHeight="1" x14ac:dyDescent="0.25">
      <c r="A199" s="136"/>
      <c r="E199" s="59"/>
    </row>
    <row r="200" spans="1:5" ht="15.75" customHeight="1" x14ac:dyDescent="0.25">
      <c r="A200" s="136"/>
      <c r="E200" s="59"/>
    </row>
    <row r="201" spans="1:5" ht="15.75" customHeight="1" x14ac:dyDescent="0.25">
      <c r="A201" s="136"/>
      <c r="E201" s="59"/>
    </row>
    <row r="202" spans="1:5" ht="15.75" customHeight="1" x14ac:dyDescent="0.25">
      <c r="A202" s="136"/>
      <c r="E202" s="59"/>
    </row>
    <row r="203" spans="1:5" ht="15.75" customHeight="1" x14ac:dyDescent="0.25">
      <c r="A203" s="136"/>
      <c r="E203" s="59"/>
    </row>
    <row r="204" spans="1:5" ht="15.75" customHeight="1" x14ac:dyDescent="0.25">
      <c r="A204" s="136"/>
      <c r="E204" s="59"/>
    </row>
    <row r="205" spans="1:5" ht="15.75" customHeight="1" x14ac:dyDescent="0.25">
      <c r="A205" s="136"/>
      <c r="E205" s="59"/>
    </row>
    <row r="206" spans="1:5" ht="15.75" customHeight="1" x14ac:dyDescent="0.25">
      <c r="A206" s="136"/>
      <c r="E206" s="59"/>
    </row>
    <row r="207" spans="1:5" ht="15.75" customHeight="1" x14ac:dyDescent="0.25">
      <c r="A207" s="136"/>
      <c r="E207" s="59"/>
    </row>
    <row r="208" spans="1:5" ht="15.75" customHeight="1" x14ac:dyDescent="0.25">
      <c r="A208" s="136"/>
      <c r="E208" s="59"/>
    </row>
    <row r="209" spans="1:5" ht="15.75" customHeight="1" x14ac:dyDescent="0.25">
      <c r="A209" s="136"/>
      <c r="E209" s="59"/>
    </row>
    <row r="210" spans="1:5" ht="15.75" customHeight="1" x14ac:dyDescent="0.25">
      <c r="A210" s="136"/>
      <c r="E210" s="59"/>
    </row>
    <row r="211" spans="1:5" ht="15.75" customHeight="1" x14ac:dyDescent="0.25">
      <c r="A211" s="136"/>
      <c r="E211" s="59"/>
    </row>
    <row r="212" spans="1:5" ht="15.75" customHeight="1" x14ac:dyDescent="0.25">
      <c r="A212" s="136"/>
      <c r="E212" s="59"/>
    </row>
    <row r="213" spans="1:5" ht="15.75" customHeight="1" x14ac:dyDescent="0.25">
      <c r="A213" s="136"/>
      <c r="E213" s="59"/>
    </row>
    <row r="214" spans="1:5" ht="15.75" customHeight="1" x14ac:dyDescent="0.25">
      <c r="A214" s="136"/>
      <c r="E214" s="59"/>
    </row>
    <row r="215" spans="1:5" ht="15.75" customHeight="1" x14ac:dyDescent="0.25">
      <c r="A215" s="136"/>
      <c r="E215" s="59"/>
    </row>
    <row r="216" spans="1:5" ht="15.75" customHeight="1" x14ac:dyDescent="0.25">
      <c r="A216" s="136"/>
      <c r="E216" s="59"/>
    </row>
    <row r="217" spans="1:5" ht="15.75" customHeight="1" x14ac:dyDescent="0.25">
      <c r="A217" s="136"/>
      <c r="E217" s="59"/>
    </row>
    <row r="218" spans="1:5" ht="15.75" customHeight="1" x14ac:dyDescent="0.25">
      <c r="A218" s="136"/>
      <c r="E218" s="59"/>
    </row>
    <row r="219" spans="1:5" ht="15.75" customHeight="1" x14ac:dyDescent="0.25">
      <c r="A219" s="136"/>
      <c r="E219" s="59"/>
    </row>
    <row r="220" spans="1:5" ht="15.75" customHeight="1" x14ac:dyDescent="0.25">
      <c r="A220" s="136"/>
      <c r="E220" s="59"/>
    </row>
    <row r="221" spans="1:5" ht="15.75" customHeight="1" x14ac:dyDescent="0.25">
      <c r="A221" s="136"/>
      <c r="E221" s="59"/>
    </row>
    <row r="222" spans="1:5" ht="15.75" customHeight="1" x14ac:dyDescent="0.25">
      <c r="A222" s="136"/>
      <c r="E222" s="59"/>
    </row>
    <row r="223" spans="1:5" ht="15.75" customHeight="1" x14ac:dyDescent="0.25">
      <c r="A223" s="136"/>
      <c r="E223" s="59"/>
    </row>
    <row r="224" spans="1:5" ht="15.75" customHeight="1" x14ac:dyDescent="0.25">
      <c r="A224" s="136"/>
      <c r="E224" s="59"/>
    </row>
    <row r="225" spans="1:5" ht="15.75" customHeight="1" x14ac:dyDescent="0.25">
      <c r="A225" s="136"/>
      <c r="E225" s="59"/>
    </row>
    <row r="226" spans="1:5" ht="15.75" customHeight="1" x14ac:dyDescent="0.25">
      <c r="A226" s="136"/>
      <c r="E226" s="59"/>
    </row>
    <row r="227" spans="1:5" ht="15.75" customHeight="1" x14ac:dyDescent="0.25">
      <c r="A227" s="136"/>
      <c r="E227" s="59"/>
    </row>
    <row r="228" spans="1:5" ht="15.75" customHeight="1" x14ac:dyDescent="0.25">
      <c r="A228" s="136"/>
      <c r="E228" s="59"/>
    </row>
    <row r="229" spans="1:5" ht="15.75" customHeight="1" x14ac:dyDescent="0.25">
      <c r="A229" s="136"/>
      <c r="E229" s="59"/>
    </row>
    <row r="230" spans="1:5" ht="15.75" customHeight="1" x14ac:dyDescent="0.25">
      <c r="A230" s="136"/>
      <c r="E230" s="59"/>
    </row>
    <row r="231" spans="1:5" ht="15.75" customHeight="1" x14ac:dyDescent="0.25">
      <c r="A231" s="136"/>
      <c r="E231" s="59"/>
    </row>
    <row r="232" spans="1:5" ht="15.75" customHeight="1" x14ac:dyDescent="0.25">
      <c r="A232" s="136"/>
      <c r="E232" s="59"/>
    </row>
    <row r="233" spans="1:5" ht="15.75" customHeight="1" x14ac:dyDescent="0.25">
      <c r="A233" s="136"/>
      <c r="E233" s="59"/>
    </row>
    <row r="234" spans="1:5" ht="15.75" customHeight="1" x14ac:dyDescent="0.25">
      <c r="A234" s="136"/>
      <c r="E234" s="59"/>
    </row>
    <row r="235" spans="1:5" ht="15.75" customHeight="1" x14ac:dyDescent="0.25">
      <c r="A235" s="136"/>
      <c r="E235" s="59"/>
    </row>
    <row r="236" spans="1:5" ht="15.75" customHeight="1" x14ac:dyDescent="0.25">
      <c r="A236" s="136"/>
      <c r="E236" s="59"/>
    </row>
    <row r="237" spans="1:5" ht="15.75" customHeight="1" x14ac:dyDescent="0.25">
      <c r="A237" s="136"/>
      <c r="E237" s="59"/>
    </row>
    <row r="238" spans="1:5" ht="15.75" customHeight="1" x14ac:dyDescent="0.25">
      <c r="A238" s="136"/>
      <c r="E238" s="59"/>
    </row>
    <row r="239" spans="1:5" ht="15.75" customHeight="1" x14ac:dyDescent="0.25">
      <c r="A239" s="136"/>
      <c r="E239" s="59"/>
    </row>
    <row r="240" spans="1:5" ht="15.75" customHeight="1" x14ac:dyDescent="0.25">
      <c r="A240" s="136"/>
      <c r="E240" s="59"/>
    </row>
    <row r="241" spans="1:5" ht="15.75" customHeight="1" x14ac:dyDescent="0.25">
      <c r="A241" s="136"/>
      <c r="E241" s="59"/>
    </row>
    <row r="242" spans="1:5" ht="15.75" customHeight="1" x14ac:dyDescent="0.25">
      <c r="A242" s="136"/>
      <c r="E242" s="59"/>
    </row>
    <row r="243" spans="1:5" ht="15.75" customHeight="1" x14ac:dyDescent="0.25">
      <c r="A243" s="136"/>
      <c r="E243" s="59"/>
    </row>
    <row r="244" spans="1:5" ht="15.75" customHeight="1" x14ac:dyDescent="0.25">
      <c r="A244" s="136"/>
      <c r="E244" s="59"/>
    </row>
    <row r="245" spans="1:5" ht="15.75" customHeight="1" x14ac:dyDescent="0.25">
      <c r="A245" s="136"/>
      <c r="E245" s="59"/>
    </row>
    <row r="246" spans="1:5" ht="15.75" customHeight="1" x14ac:dyDescent="0.25">
      <c r="A246" s="136"/>
      <c r="E246" s="59"/>
    </row>
    <row r="247" spans="1:5" ht="15.75" customHeight="1" x14ac:dyDescent="0.25">
      <c r="A247" s="136"/>
      <c r="E247" s="59"/>
    </row>
    <row r="248" spans="1:5" ht="15.75" customHeight="1" x14ac:dyDescent="0.25">
      <c r="A248" s="136"/>
      <c r="E248" s="59"/>
    </row>
    <row r="249" spans="1:5" ht="15.75" customHeight="1" x14ac:dyDescent="0.25">
      <c r="A249" s="136"/>
      <c r="E249" s="59"/>
    </row>
    <row r="250" spans="1:5" ht="15.75" customHeight="1" x14ac:dyDescent="0.25">
      <c r="A250" s="136"/>
      <c r="E250" s="59"/>
    </row>
    <row r="251" spans="1:5" ht="15.75" customHeight="1" x14ac:dyDescent="0.25">
      <c r="A251" s="136"/>
      <c r="E251" s="59"/>
    </row>
    <row r="252" spans="1:5" ht="15.75" customHeight="1" x14ac:dyDescent="0.25">
      <c r="A252" s="136"/>
      <c r="E252" s="59"/>
    </row>
    <row r="253" spans="1:5" ht="15.75" customHeight="1" x14ac:dyDescent="0.25">
      <c r="A253" s="136"/>
      <c r="E253" s="59"/>
    </row>
    <row r="254" spans="1:5" ht="15.75" customHeight="1" x14ac:dyDescent="0.25">
      <c r="A254" s="136"/>
      <c r="E254" s="59"/>
    </row>
    <row r="255" spans="1:5" ht="15.75" customHeight="1" x14ac:dyDescent="0.25">
      <c r="A255" s="136"/>
      <c r="E255" s="59"/>
    </row>
    <row r="256" spans="1:5" ht="15.75" customHeight="1" x14ac:dyDescent="0.25">
      <c r="A256" s="136"/>
      <c r="E256" s="59"/>
    </row>
    <row r="257" spans="1:5" ht="15.75" customHeight="1" x14ac:dyDescent="0.25">
      <c r="A257" s="136"/>
      <c r="E257" s="59"/>
    </row>
    <row r="258" spans="1:5" ht="15.75" customHeight="1" x14ac:dyDescent="0.25">
      <c r="A258" s="136"/>
      <c r="E258" s="59"/>
    </row>
    <row r="259" spans="1:5" ht="15.75" customHeight="1" x14ac:dyDescent="0.25">
      <c r="A259" s="136"/>
      <c r="E259" s="59"/>
    </row>
    <row r="260" spans="1:5" ht="15.75" customHeight="1" x14ac:dyDescent="0.25">
      <c r="A260" s="136"/>
      <c r="E260" s="59"/>
    </row>
    <row r="261" spans="1:5" ht="15.75" customHeight="1" x14ac:dyDescent="0.25">
      <c r="A261" s="136"/>
      <c r="E261" s="59"/>
    </row>
    <row r="262" spans="1:5" ht="15.75" customHeight="1" x14ac:dyDescent="0.25">
      <c r="A262" s="136"/>
      <c r="E262" s="59"/>
    </row>
    <row r="263" spans="1:5" ht="15.75" customHeight="1" x14ac:dyDescent="0.25">
      <c r="A263" s="136"/>
      <c r="E263" s="59"/>
    </row>
    <row r="264" spans="1:5" ht="15.75" customHeight="1" x14ac:dyDescent="0.25">
      <c r="A264" s="136"/>
      <c r="E264" s="59"/>
    </row>
    <row r="265" spans="1:5" ht="15.75" customHeight="1" x14ac:dyDescent="0.25">
      <c r="A265" s="136"/>
      <c r="E265" s="59"/>
    </row>
    <row r="266" spans="1:5" ht="15.75" customHeight="1" x14ac:dyDescent="0.25">
      <c r="A266" s="136"/>
      <c r="E266" s="59"/>
    </row>
    <row r="267" spans="1:5" ht="15.75" customHeight="1" x14ac:dyDescent="0.25">
      <c r="A267" s="136"/>
      <c r="E267" s="59"/>
    </row>
    <row r="268" spans="1:5" ht="15.75" customHeight="1" x14ac:dyDescent="0.25">
      <c r="A268" s="136"/>
      <c r="E268" s="59"/>
    </row>
    <row r="269" spans="1:5" ht="15.75" customHeight="1" x14ac:dyDescent="0.25">
      <c r="A269" s="136"/>
      <c r="E269" s="59"/>
    </row>
    <row r="270" spans="1:5" ht="15.75" customHeight="1" x14ac:dyDescent="0.25">
      <c r="A270" s="136"/>
      <c r="E270" s="59"/>
    </row>
    <row r="271" spans="1:5" ht="15.75" customHeight="1" x14ac:dyDescent="0.25">
      <c r="A271" s="136"/>
      <c r="E271" s="59"/>
    </row>
    <row r="272" spans="1:5" ht="15.75" customHeight="1" x14ac:dyDescent="0.25">
      <c r="A272" s="136"/>
      <c r="E272" s="59"/>
    </row>
    <row r="273" spans="1:5" ht="15.75" customHeight="1" x14ac:dyDescent="0.25">
      <c r="A273" s="136"/>
      <c r="E273" s="59"/>
    </row>
    <row r="274" spans="1:5" ht="15.75" customHeight="1" x14ac:dyDescent="0.25">
      <c r="A274" s="136"/>
      <c r="E274" s="59"/>
    </row>
    <row r="275" spans="1:5" ht="15.75" customHeight="1" x14ac:dyDescent="0.25">
      <c r="A275" s="136"/>
      <c r="E275" s="59"/>
    </row>
    <row r="276" spans="1:5" ht="15.75" customHeight="1" x14ac:dyDescent="0.25">
      <c r="A276" s="136"/>
      <c r="E276" s="59"/>
    </row>
    <row r="277" spans="1:5" ht="15.75" customHeight="1" x14ac:dyDescent="0.25">
      <c r="A277" s="136"/>
      <c r="E277" s="59"/>
    </row>
    <row r="278" spans="1:5" ht="15.75" customHeight="1" x14ac:dyDescent="0.25">
      <c r="A278" s="136"/>
      <c r="E278" s="59"/>
    </row>
    <row r="279" spans="1:5" ht="15.75" customHeight="1" x14ac:dyDescent="0.25">
      <c r="A279" s="136"/>
      <c r="E279" s="59"/>
    </row>
    <row r="280" spans="1:5" ht="15.75" customHeight="1" x14ac:dyDescent="0.25">
      <c r="A280" s="136"/>
      <c r="E280" s="59"/>
    </row>
    <row r="281" spans="1:5" ht="15.75" customHeight="1" x14ac:dyDescent="0.25">
      <c r="A281" s="136"/>
      <c r="E281" s="59"/>
    </row>
    <row r="282" spans="1:5" ht="15.75" customHeight="1" x14ac:dyDescent="0.25">
      <c r="A282" s="136"/>
      <c r="E282" s="59"/>
    </row>
    <row r="283" spans="1:5" ht="15.75" customHeight="1" x14ac:dyDescent="0.25">
      <c r="A283" s="136"/>
      <c r="E283" s="59"/>
    </row>
    <row r="284" spans="1:5" ht="15.75" customHeight="1" x14ac:dyDescent="0.25">
      <c r="A284" s="136"/>
      <c r="E284" s="59"/>
    </row>
    <row r="285" spans="1:5" ht="15.75" customHeight="1" x14ac:dyDescent="0.25">
      <c r="A285" s="136"/>
      <c r="E285" s="59"/>
    </row>
    <row r="286" spans="1:5" ht="15.75" customHeight="1" x14ac:dyDescent="0.25">
      <c r="A286" s="136"/>
      <c r="E286" s="59"/>
    </row>
    <row r="287" spans="1:5" ht="15.75" customHeight="1" x14ac:dyDescent="0.25">
      <c r="A287" s="136"/>
      <c r="E287" s="59"/>
    </row>
    <row r="288" spans="1:5" ht="15.75" customHeight="1" x14ac:dyDescent="0.25">
      <c r="A288" s="136"/>
      <c r="E288" s="59"/>
    </row>
    <row r="289" spans="1:5" ht="15.75" customHeight="1" x14ac:dyDescent="0.25">
      <c r="A289" s="136"/>
      <c r="E289" s="59"/>
    </row>
    <row r="290" spans="1:5" ht="15.75" customHeight="1" x14ac:dyDescent="0.25">
      <c r="A290" s="136"/>
      <c r="E290" s="59"/>
    </row>
    <row r="291" spans="1:5" ht="15.75" customHeight="1" x14ac:dyDescent="0.25">
      <c r="A291" s="136"/>
      <c r="E291" s="59"/>
    </row>
    <row r="292" spans="1:5" ht="15.75" customHeight="1" x14ac:dyDescent="0.25">
      <c r="A292" s="136"/>
      <c r="E292" s="59"/>
    </row>
    <row r="293" spans="1:5" ht="15.75" customHeight="1" x14ac:dyDescent="0.25">
      <c r="A293" s="136"/>
      <c r="E293" s="59"/>
    </row>
    <row r="294" spans="1:5" ht="15.75" customHeight="1" x14ac:dyDescent="0.25">
      <c r="A294" s="136"/>
      <c r="E294" s="59"/>
    </row>
    <row r="295" spans="1:5" ht="15.75" customHeight="1" x14ac:dyDescent="0.25">
      <c r="A295" s="136"/>
      <c r="E295" s="59"/>
    </row>
    <row r="296" spans="1:5" ht="15.75" customHeight="1" x14ac:dyDescent="0.25">
      <c r="A296" s="136"/>
      <c r="E296" s="59"/>
    </row>
    <row r="297" spans="1:5" ht="15.75" customHeight="1" x14ac:dyDescent="0.25">
      <c r="A297" s="136"/>
      <c r="E297" s="59"/>
    </row>
    <row r="298" spans="1:5" ht="15.75" customHeight="1" x14ac:dyDescent="0.25">
      <c r="A298" s="136"/>
      <c r="E298" s="59"/>
    </row>
    <row r="299" spans="1:5" ht="15.75" customHeight="1" x14ac:dyDescent="0.25">
      <c r="A299" s="136"/>
      <c r="E299" s="59"/>
    </row>
    <row r="300" spans="1:5" ht="15.75" customHeight="1" x14ac:dyDescent="0.25">
      <c r="A300" s="136"/>
      <c r="E300" s="59"/>
    </row>
    <row r="301" spans="1:5" ht="15.75" customHeight="1" x14ac:dyDescent="0.25">
      <c r="A301" s="136"/>
      <c r="E301" s="59"/>
    </row>
    <row r="302" spans="1:5" ht="15.75" customHeight="1" x14ac:dyDescent="0.25">
      <c r="A302" s="136"/>
      <c r="E302" s="59"/>
    </row>
    <row r="303" spans="1:5" ht="15.75" customHeight="1" x14ac:dyDescent="0.25">
      <c r="A303" s="136"/>
      <c r="E303" s="59"/>
    </row>
    <row r="304" spans="1:5" ht="15.75" customHeight="1" x14ac:dyDescent="0.25">
      <c r="A304" s="136"/>
      <c r="E304" s="59"/>
    </row>
    <row r="305" spans="1:5" ht="15.75" customHeight="1" x14ac:dyDescent="0.25">
      <c r="A305" s="136"/>
      <c r="E305" s="59"/>
    </row>
    <row r="306" spans="1:5" ht="15.75" customHeight="1" x14ac:dyDescent="0.25">
      <c r="A306" s="136"/>
      <c r="E306" s="59"/>
    </row>
    <row r="307" spans="1:5" ht="15.75" customHeight="1" x14ac:dyDescent="0.25">
      <c r="A307" s="136"/>
      <c r="E307" s="59"/>
    </row>
    <row r="308" spans="1:5" ht="15.75" customHeight="1" x14ac:dyDescent="0.25">
      <c r="A308" s="136"/>
      <c r="E308" s="59"/>
    </row>
    <row r="309" spans="1:5" ht="15.75" customHeight="1" x14ac:dyDescent="0.25">
      <c r="A309" s="136"/>
      <c r="E309" s="59"/>
    </row>
    <row r="310" spans="1:5" ht="15.75" customHeight="1" x14ac:dyDescent="0.25">
      <c r="A310" s="136"/>
      <c r="E310" s="59"/>
    </row>
    <row r="311" spans="1:5" ht="15.75" customHeight="1" x14ac:dyDescent="0.25">
      <c r="A311" s="136"/>
      <c r="E311" s="59"/>
    </row>
    <row r="312" spans="1:5" ht="15.75" customHeight="1" x14ac:dyDescent="0.25">
      <c r="A312" s="136"/>
      <c r="E312" s="59"/>
    </row>
    <row r="313" spans="1:5" ht="15.75" customHeight="1" x14ac:dyDescent="0.25">
      <c r="A313" s="136"/>
      <c r="E313" s="59"/>
    </row>
    <row r="314" spans="1:5" ht="15.75" customHeight="1" x14ac:dyDescent="0.25">
      <c r="A314" s="136"/>
      <c r="E314" s="59"/>
    </row>
    <row r="315" spans="1:5" ht="15.75" customHeight="1" x14ac:dyDescent="0.25">
      <c r="A315" s="136"/>
      <c r="E315" s="59"/>
    </row>
    <row r="316" spans="1:5" ht="15.75" customHeight="1" x14ac:dyDescent="0.25">
      <c r="A316" s="136"/>
      <c r="E316" s="59"/>
    </row>
    <row r="317" spans="1:5" ht="15.75" customHeight="1" x14ac:dyDescent="0.25">
      <c r="A317" s="136"/>
      <c r="E317" s="59"/>
    </row>
    <row r="318" spans="1:5" ht="15.75" customHeight="1" x14ac:dyDescent="0.25">
      <c r="A318" s="136"/>
      <c r="E318" s="59"/>
    </row>
    <row r="319" spans="1:5" ht="15.75" customHeight="1" x14ac:dyDescent="0.25">
      <c r="A319" s="136"/>
      <c r="E319" s="59"/>
    </row>
    <row r="320" spans="1:5" ht="15.75" customHeight="1" x14ac:dyDescent="0.25">
      <c r="A320" s="136"/>
      <c r="E320" s="59"/>
    </row>
    <row r="321" spans="1:5" ht="15.75" customHeight="1" x14ac:dyDescent="0.25">
      <c r="A321" s="136"/>
      <c r="E321" s="59"/>
    </row>
    <row r="322" spans="1:5" ht="15.75" customHeight="1" x14ac:dyDescent="0.25">
      <c r="A322" s="136"/>
      <c r="E322" s="59"/>
    </row>
    <row r="323" spans="1:5" ht="15.75" customHeight="1" x14ac:dyDescent="0.25">
      <c r="A323" s="136"/>
      <c r="E323" s="59"/>
    </row>
    <row r="324" spans="1:5" ht="15.75" customHeight="1" x14ac:dyDescent="0.25">
      <c r="A324" s="136"/>
      <c r="E324" s="59"/>
    </row>
    <row r="325" spans="1:5" ht="15.75" customHeight="1" x14ac:dyDescent="0.25">
      <c r="A325" s="136"/>
      <c r="E325" s="59"/>
    </row>
    <row r="326" spans="1:5" ht="15.75" customHeight="1" x14ac:dyDescent="0.25">
      <c r="A326" s="136"/>
      <c r="E326" s="59"/>
    </row>
    <row r="327" spans="1:5" ht="15.75" customHeight="1" x14ac:dyDescent="0.25">
      <c r="A327" s="136"/>
      <c r="E327" s="59"/>
    </row>
    <row r="328" spans="1:5" ht="15.75" customHeight="1" x14ac:dyDescent="0.25">
      <c r="A328" s="136"/>
      <c r="E328" s="59"/>
    </row>
    <row r="329" spans="1:5" ht="15.75" customHeight="1" x14ac:dyDescent="0.25">
      <c r="A329" s="136"/>
      <c r="E329" s="59"/>
    </row>
    <row r="330" spans="1:5" ht="15.75" customHeight="1" x14ac:dyDescent="0.25">
      <c r="A330" s="136"/>
      <c r="E330" s="59"/>
    </row>
    <row r="331" spans="1:5" ht="15.75" customHeight="1" x14ac:dyDescent="0.25">
      <c r="A331" s="136"/>
      <c r="E331" s="59"/>
    </row>
    <row r="332" spans="1:5" ht="15.75" customHeight="1" x14ac:dyDescent="0.25">
      <c r="A332" s="136"/>
      <c r="E332" s="59"/>
    </row>
    <row r="333" spans="1:5" ht="15.75" customHeight="1" x14ac:dyDescent="0.25">
      <c r="A333" s="136"/>
      <c r="E333" s="59"/>
    </row>
    <row r="334" spans="1:5" ht="15.75" customHeight="1" x14ac:dyDescent="0.25">
      <c r="A334" s="136"/>
      <c r="E334" s="59"/>
    </row>
    <row r="335" spans="1:5" ht="15.75" customHeight="1" x14ac:dyDescent="0.25">
      <c r="A335" s="136"/>
      <c r="E335" s="59"/>
    </row>
    <row r="336" spans="1:5" ht="15.75" customHeight="1" x14ac:dyDescent="0.25">
      <c r="A336" s="136"/>
      <c r="E336" s="59"/>
    </row>
    <row r="337" spans="1:5" ht="15.75" customHeight="1" x14ac:dyDescent="0.25">
      <c r="A337" s="136"/>
      <c r="E337" s="59"/>
    </row>
    <row r="338" spans="1:5" ht="15.75" customHeight="1" x14ac:dyDescent="0.25">
      <c r="A338" s="136"/>
      <c r="E338" s="59"/>
    </row>
    <row r="339" spans="1:5" ht="15.75" customHeight="1" x14ac:dyDescent="0.25">
      <c r="A339" s="136"/>
      <c r="E339" s="59"/>
    </row>
    <row r="340" spans="1:5" ht="15.75" customHeight="1" x14ac:dyDescent="0.25">
      <c r="A340" s="136"/>
      <c r="E340" s="59"/>
    </row>
    <row r="341" spans="1:5" ht="15.75" customHeight="1" x14ac:dyDescent="0.25">
      <c r="A341" s="136"/>
      <c r="E341" s="59"/>
    </row>
    <row r="342" spans="1:5" ht="15.75" customHeight="1" x14ac:dyDescent="0.25">
      <c r="A342" s="136"/>
      <c r="E342" s="59"/>
    </row>
    <row r="343" spans="1:5" ht="15.75" customHeight="1" x14ac:dyDescent="0.25">
      <c r="A343" s="136"/>
      <c r="E343" s="59"/>
    </row>
    <row r="344" spans="1:5" ht="15.75" customHeight="1" x14ac:dyDescent="0.25">
      <c r="A344" s="136"/>
      <c r="E344" s="59"/>
    </row>
    <row r="345" spans="1:5" ht="15.75" customHeight="1" x14ac:dyDescent="0.25">
      <c r="A345" s="136"/>
      <c r="E345" s="59"/>
    </row>
    <row r="346" spans="1:5" ht="15.75" customHeight="1" x14ac:dyDescent="0.25">
      <c r="A346" s="136"/>
      <c r="E346" s="59"/>
    </row>
    <row r="347" spans="1:5" ht="15.75" customHeight="1" x14ac:dyDescent="0.25">
      <c r="A347" s="136"/>
      <c r="E347" s="59"/>
    </row>
    <row r="348" spans="1:5" ht="15.75" customHeight="1" x14ac:dyDescent="0.25">
      <c r="A348" s="136"/>
      <c r="E348" s="59"/>
    </row>
    <row r="349" spans="1:5" ht="15.75" customHeight="1" x14ac:dyDescent="0.25">
      <c r="A349" s="136"/>
      <c r="E349" s="59"/>
    </row>
    <row r="350" spans="1:5" ht="15.75" customHeight="1" x14ac:dyDescent="0.25">
      <c r="A350" s="136"/>
      <c r="E350" s="59"/>
    </row>
    <row r="351" spans="1:5" ht="15.75" customHeight="1" x14ac:dyDescent="0.25">
      <c r="A351" s="136"/>
      <c r="E351" s="59"/>
    </row>
    <row r="352" spans="1:5" ht="15.75" customHeight="1" x14ac:dyDescent="0.25">
      <c r="A352" s="136"/>
      <c r="E352" s="59"/>
    </row>
    <row r="353" spans="1:5" ht="15.75" customHeight="1" x14ac:dyDescent="0.25">
      <c r="A353" s="136"/>
      <c r="E353" s="59"/>
    </row>
    <row r="354" spans="1:5" ht="15.75" customHeight="1" x14ac:dyDescent="0.25">
      <c r="A354" s="136"/>
      <c r="E354" s="59"/>
    </row>
    <row r="355" spans="1:5" ht="15.75" customHeight="1" x14ac:dyDescent="0.25">
      <c r="A355" s="136"/>
      <c r="E355" s="59"/>
    </row>
    <row r="356" spans="1:5" ht="15.75" customHeight="1" x14ac:dyDescent="0.25">
      <c r="A356" s="136"/>
      <c r="E356" s="59"/>
    </row>
    <row r="357" spans="1:5" ht="15.75" customHeight="1" x14ac:dyDescent="0.25">
      <c r="A357" s="136"/>
      <c r="E357" s="59"/>
    </row>
    <row r="358" spans="1:5" ht="15.75" customHeight="1" x14ac:dyDescent="0.25">
      <c r="A358" s="136"/>
      <c r="E358" s="59"/>
    </row>
    <row r="359" spans="1:5" ht="15.75" customHeight="1" x14ac:dyDescent="0.25">
      <c r="A359" s="136"/>
      <c r="E359" s="59"/>
    </row>
    <row r="360" spans="1:5" ht="15.75" customHeight="1" x14ac:dyDescent="0.25">
      <c r="A360" s="136"/>
      <c r="E360" s="59"/>
    </row>
    <row r="361" spans="1:5" ht="15.75" customHeight="1" x14ac:dyDescent="0.25">
      <c r="A361" s="136"/>
      <c r="E361" s="59"/>
    </row>
    <row r="362" spans="1:5" ht="15.75" customHeight="1" x14ac:dyDescent="0.25">
      <c r="A362" s="136"/>
      <c r="E362" s="59"/>
    </row>
    <row r="363" spans="1:5" ht="15.75" customHeight="1" x14ac:dyDescent="0.25">
      <c r="A363" s="136"/>
      <c r="E363" s="59"/>
    </row>
    <row r="364" spans="1:5" ht="15.75" customHeight="1" x14ac:dyDescent="0.25">
      <c r="A364" s="136"/>
      <c r="E364" s="59"/>
    </row>
    <row r="365" spans="1:5" ht="15.75" customHeight="1" x14ac:dyDescent="0.25">
      <c r="A365" s="136"/>
      <c r="E365" s="59"/>
    </row>
    <row r="366" spans="1:5" ht="15.75" customHeight="1" x14ac:dyDescent="0.25">
      <c r="A366" s="136"/>
      <c r="E366" s="59"/>
    </row>
    <row r="367" spans="1:5" ht="15.75" customHeight="1" x14ac:dyDescent="0.25">
      <c r="A367" s="136"/>
      <c r="E367" s="59"/>
    </row>
    <row r="368" spans="1:5" ht="15.75" customHeight="1" x14ac:dyDescent="0.25">
      <c r="A368" s="136"/>
      <c r="E368" s="59"/>
    </row>
    <row r="369" spans="1:5" ht="15.75" customHeight="1" x14ac:dyDescent="0.25">
      <c r="A369" s="136"/>
      <c r="E369" s="59"/>
    </row>
    <row r="370" spans="1:5" ht="15.75" customHeight="1" x14ac:dyDescent="0.25">
      <c r="A370" s="136"/>
      <c r="E370" s="59"/>
    </row>
    <row r="371" spans="1:5" ht="15.75" customHeight="1" x14ac:dyDescent="0.25">
      <c r="A371" s="136"/>
      <c r="E371" s="59"/>
    </row>
    <row r="372" spans="1:5" ht="15.75" customHeight="1" x14ac:dyDescent="0.25">
      <c r="A372" s="136"/>
      <c r="E372" s="59"/>
    </row>
    <row r="373" spans="1:5" ht="15.75" customHeight="1" x14ac:dyDescent="0.25">
      <c r="A373" s="136"/>
      <c r="E373" s="59"/>
    </row>
    <row r="374" spans="1:5" ht="15.75" customHeight="1" x14ac:dyDescent="0.25">
      <c r="A374" s="136"/>
      <c r="E374" s="59"/>
    </row>
    <row r="375" spans="1:5" ht="15.75" customHeight="1" x14ac:dyDescent="0.25">
      <c r="A375" s="136"/>
      <c r="E375" s="59"/>
    </row>
    <row r="376" spans="1:5" ht="15.75" customHeight="1" x14ac:dyDescent="0.25">
      <c r="A376" s="136"/>
      <c r="E376" s="59"/>
    </row>
    <row r="377" spans="1:5" ht="15.75" customHeight="1" x14ac:dyDescent="0.25">
      <c r="A377" s="136"/>
      <c r="E377" s="59"/>
    </row>
    <row r="378" spans="1:5" ht="15.75" customHeight="1" x14ac:dyDescent="0.25">
      <c r="A378" s="136"/>
      <c r="E378" s="59"/>
    </row>
    <row r="379" spans="1:5" ht="15.75" customHeight="1" x14ac:dyDescent="0.25">
      <c r="A379" s="136"/>
      <c r="E379" s="59"/>
    </row>
    <row r="380" spans="1:5" ht="15.75" customHeight="1" x14ac:dyDescent="0.25">
      <c r="A380" s="136"/>
      <c r="E380" s="59"/>
    </row>
    <row r="381" spans="1:5" ht="15.75" customHeight="1" x14ac:dyDescent="0.25">
      <c r="A381" s="136"/>
      <c r="E381" s="59"/>
    </row>
    <row r="382" spans="1:5" ht="15.75" customHeight="1" x14ac:dyDescent="0.25">
      <c r="A382" s="136"/>
      <c r="E382" s="59"/>
    </row>
    <row r="383" spans="1:5" ht="15.75" customHeight="1" x14ac:dyDescent="0.25">
      <c r="A383" s="136"/>
      <c r="E383" s="59"/>
    </row>
    <row r="384" spans="1:5" ht="15.75" customHeight="1" x14ac:dyDescent="0.25">
      <c r="A384" s="136"/>
      <c r="E384" s="59"/>
    </row>
    <row r="385" spans="1:5" ht="15.75" customHeight="1" x14ac:dyDescent="0.25">
      <c r="A385" s="136"/>
      <c r="E385" s="59"/>
    </row>
    <row r="386" spans="1:5" ht="15.75" customHeight="1" x14ac:dyDescent="0.25">
      <c r="A386" s="136"/>
      <c r="E386" s="59"/>
    </row>
    <row r="387" spans="1:5" ht="15.75" customHeight="1" x14ac:dyDescent="0.25">
      <c r="A387" s="136"/>
      <c r="E387" s="59"/>
    </row>
    <row r="388" spans="1:5" ht="15.75" customHeight="1" x14ac:dyDescent="0.25">
      <c r="A388" s="136"/>
      <c r="E388" s="59"/>
    </row>
    <row r="389" spans="1:5" ht="15.75" customHeight="1" x14ac:dyDescent="0.25">
      <c r="A389" s="136"/>
      <c r="E389" s="59"/>
    </row>
    <row r="390" spans="1:5" ht="15.75" customHeight="1" x14ac:dyDescent="0.25">
      <c r="A390" s="136"/>
      <c r="E390" s="59"/>
    </row>
    <row r="391" spans="1:5" ht="15.75" customHeight="1" x14ac:dyDescent="0.25">
      <c r="A391" s="136"/>
      <c r="E391" s="59"/>
    </row>
    <row r="392" spans="1:5" ht="15.75" customHeight="1" x14ac:dyDescent="0.25">
      <c r="A392" s="136"/>
      <c r="E392" s="59"/>
    </row>
    <row r="393" spans="1:5" ht="15.75" customHeight="1" x14ac:dyDescent="0.25">
      <c r="A393" s="136"/>
      <c r="E393" s="59"/>
    </row>
  </sheetData>
  <mergeCells count="17">
    <mergeCell ref="S1:U1"/>
    <mergeCell ref="V1:X1"/>
    <mergeCell ref="Y1:AA1"/>
    <mergeCell ref="A1:B1"/>
    <mergeCell ref="C1:F1"/>
    <mergeCell ref="G1:I1"/>
    <mergeCell ref="J1:L1"/>
    <mergeCell ref="AT1:AV1"/>
    <mergeCell ref="AW1:AY1"/>
    <mergeCell ref="AB1:AD1"/>
    <mergeCell ref="AE1:AG1"/>
    <mergeCell ref="AH1:AJ1"/>
    <mergeCell ref="AK1:AM1"/>
    <mergeCell ref="AN1:AP1"/>
    <mergeCell ref="AQ1:AS1"/>
    <mergeCell ref="M1:O1"/>
    <mergeCell ref="P1:R1"/>
  </mergeCells>
  <pageMargins left="0.78749999999999998" right="0.78749999999999998" top="0.51180555555555496" bottom="0.51180555555555496" header="0" footer="0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Jan2022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Contabil</dc:creator>
  <cp:lastModifiedBy>Setor Contabil</cp:lastModifiedBy>
  <dcterms:created xsi:type="dcterms:W3CDTF">2022-03-26T14:15:29Z</dcterms:created>
  <dcterms:modified xsi:type="dcterms:W3CDTF">2022-03-28T11:53:41Z</dcterms:modified>
</cp:coreProperties>
</file>