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Fev2022" sheetId="1" r:id="rId1"/>
  </sheets>
  <calcPr calcId="144525"/>
</workbook>
</file>

<file path=xl/calcChain.xml><?xml version="1.0" encoding="utf-8"?>
<calcChain xmlns="http://schemas.openxmlformats.org/spreadsheetml/2006/main">
  <c r="L15" i="1" l="1"/>
  <c r="L16" i="1"/>
  <c r="AT15" i="1"/>
  <c r="AK15" i="1" s="1"/>
  <c r="AV15" i="1"/>
  <c r="AM15" i="1" s="1"/>
  <c r="AW15" i="1"/>
  <c r="AX15" i="1"/>
  <c r="AO15" i="1" s="1"/>
  <c r="AY15" i="1"/>
  <c r="AZ15" i="1"/>
  <c r="AQ15" i="1" s="1"/>
  <c r="BA15" i="1"/>
  <c r="BB15" i="1"/>
  <c r="AS15" i="1" s="1"/>
  <c r="BC15" i="1"/>
  <c r="BD15" i="1"/>
  <c r="AU15" i="1" s="1"/>
  <c r="BE15" i="1"/>
  <c r="H124" i="1"/>
  <c r="G12" i="1"/>
  <c r="M12" i="1" s="1"/>
  <c r="M4" i="1" s="1"/>
  <c r="H12" i="1"/>
  <c r="N12" i="1" s="1"/>
  <c r="N4" i="1" s="1"/>
  <c r="I12" i="1"/>
  <c r="O12" i="1" s="1"/>
  <c r="O4" i="1" s="1"/>
  <c r="J12" i="1"/>
  <c r="K12" i="1"/>
  <c r="L12" i="1"/>
  <c r="P12" i="1"/>
  <c r="G26" i="1"/>
  <c r="M26" i="1" s="1"/>
  <c r="H26" i="1"/>
  <c r="Q26" i="1" s="1"/>
  <c r="I26" i="1"/>
  <c r="R26" i="1" s="1"/>
  <c r="J26" i="1"/>
  <c r="K26" i="1"/>
  <c r="L26" i="1"/>
  <c r="G22" i="1"/>
  <c r="P22" i="1" s="1"/>
  <c r="H22" i="1"/>
  <c r="N22" i="1" s="1"/>
  <c r="I22" i="1"/>
  <c r="R22" i="1" s="1"/>
  <c r="J22" i="1"/>
  <c r="K22" i="1"/>
  <c r="L22" i="1"/>
  <c r="G104" i="1"/>
  <c r="P104" i="1" s="1"/>
  <c r="H104" i="1"/>
  <c r="N104" i="1" s="1"/>
  <c r="I104" i="1"/>
  <c r="R104" i="1" s="1"/>
  <c r="J104" i="1"/>
  <c r="K104" i="1"/>
  <c r="L104" i="1"/>
  <c r="C127" i="1"/>
  <c r="D127" i="1"/>
  <c r="E127" i="1"/>
  <c r="F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G128" i="1"/>
  <c r="H128" i="1"/>
  <c r="Q128" i="1" s="1"/>
  <c r="I128" i="1"/>
  <c r="J128" i="1"/>
  <c r="K128" i="1"/>
  <c r="L128" i="1"/>
  <c r="O128" i="1"/>
  <c r="G129" i="1"/>
  <c r="P129" i="1" s="1"/>
  <c r="H129" i="1"/>
  <c r="Q129" i="1" s="1"/>
  <c r="I129" i="1"/>
  <c r="R129" i="1" s="1"/>
  <c r="J129" i="1"/>
  <c r="K129" i="1"/>
  <c r="L129" i="1"/>
  <c r="O129" i="1"/>
  <c r="G130" i="1"/>
  <c r="P130" i="1" s="1"/>
  <c r="H130" i="1"/>
  <c r="Q130" i="1" s="1"/>
  <c r="I130" i="1"/>
  <c r="R130" i="1" s="1"/>
  <c r="J130" i="1"/>
  <c r="K130" i="1"/>
  <c r="L130" i="1"/>
  <c r="G131" i="1"/>
  <c r="P131" i="1" s="1"/>
  <c r="H131" i="1"/>
  <c r="Q131" i="1" s="1"/>
  <c r="I131" i="1"/>
  <c r="R131" i="1" s="1"/>
  <c r="J131" i="1"/>
  <c r="K131" i="1"/>
  <c r="L131" i="1"/>
  <c r="G132" i="1"/>
  <c r="P132" i="1" s="1"/>
  <c r="H132" i="1"/>
  <c r="Q132" i="1" s="1"/>
  <c r="I132" i="1"/>
  <c r="R132" i="1" s="1"/>
  <c r="J132" i="1"/>
  <c r="K132" i="1"/>
  <c r="L132" i="1"/>
  <c r="O132" i="1"/>
  <c r="G133" i="1"/>
  <c r="P133" i="1" s="1"/>
  <c r="H133" i="1"/>
  <c r="Q133" i="1" s="1"/>
  <c r="I133" i="1"/>
  <c r="R133" i="1" s="1"/>
  <c r="J133" i="1"/>
  <c r="K133" i="1"/>
  <c r="L133" i="1"/>
  <c r="O133" i="1"/>
  <c r="L107" i="1"/>
  <c r="L108" i="1"/>
  <c r="K107" i="1"/>
  <c r="I107" i="1"/>
  <c r="I108" i="1"/>
  <c r="H107" i="1"/>
  <c r="H108" i="1"/>
  <c r="Q108" i="1" s="1"/>
  <c r="G107" i="1"/>
  <c r="G108" i="1"/>
  <c r="L136" i="1"/>
  <c r="K136" i="1"/>
  <c r="J136" i="1"/>
  <c r="I136" i="1"/>
  <c r="O136" i="1" s="1"/>
  <c r="H136" i="1"/>
  <c r="N136" i="1" s="1"/>
  <c r="G136" i="1"/>
  <c r="M136" i="1" s="1"/>
  <c r="L135" i="1"/>
  <c r="K135" i="1"/>
  <c r="J135" i="1"/>
  <c r="I135" i="1"/>
  <c r="O135" i="1" s="1"/>
  <c r="H135" i="1"/>
  <c r="N135" i="1" s="1"/>
  <c r="G135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F134" i="1"/>
  <c r="E134" i="1"/>
  <c r="D134" i="1"/>
  <c r="C134" i="1"/>
  <c r="L126" i="1"/>
  <c r="K126" i="1"/>
  <c r="J126" i="1"/>
  <c r="I126" i="1"/>
  <c r="O126" i="1" s="1"/>
  <c r="H126" i="1"/>
  <c r="Q126" i="1" s="1"/>
  <c r="G126" i="1"/>
  <c r="M126" i="1" s="1"/>
  <c r="L125" i="1"/>
  <c r="K125" i="1"/>
  <c r="J125" i="1"/>
  <c r="I125" i="1"/>
  <c r="O125" i="1" s="1"/>
  <c r="H125" i="1"/>
  <c r="N125" i="1" s="1"/>
  <c r="G125" i="1"/>
  <c r="P125" i="1" s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F124" i="1"/>
  <c r="E124" i="1"/>
  <c r="D124" i="1"/>
  <c r="C124" i="1"/>
  <c r="P122" i="1"/>
  <c r="M122" i="1"/>
  <c r="L122" i="1"/>
  <c r="K122" i="1"/>
  <c r="J122" i="1"/>
  <c r="I122" i="1"/>
  <c r="O122" i="1" s="1"/>
  <c r="H122" i="1"/>
  <c r="N122" i="1" s="1"/>
  <c r="L121" i="1"/>
  <c r="K121" i="1"/>
  <c r="J121" i="1"/>
  <c r="I121" i="1"/>
  <c r="H121" i="1"/>
  <c r="G121" i="1"/>
  <c r="P121" i="1" s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F120" i="1"/>
  <c r="E120" i="1"/>
  <c r="D120" i="1"/>
  <c r="C120" i="1"/>
  <c r="L119" i="1"/>
  <c r="K119" i="1"/>
  <c r="J119" i="1"/>
  <c r="I119" i="1"/>
  <c r="O119" i="1" s="1"/>
  <c r="H119" i="1"/>
  <c r="Q119" i="1" s="1"/>
  <c r="G119" i="1"/>
  <c r="M119" i="1" s="1"/>
  <c r="L118" i="1"/>
  <c r="K118" i="1"/>
  <c r="J118" i="1"/>
  <c r="I118" i="1"/>
  <c r="O118" i="1" s="1"/>
  <c r="H118" i="1"/>
  <c r="N118" i="1" s="1"/>
  <c r="G118" i="1"/>
  <c r="P118" i="1" s="1"/>
  <c r="L117" i="1"/>
  <c r="K117" i="1"/>
  <c r="J117" i="1"/>
  <c r="I117" i="1"/>
  <c r="R117" i="1" s="1"/>
  <c r="H117" i="1"/>
  <c r="Q117" i="1" s="1"/>
  <c r="G117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F116" i="1"/>
  <c r="E116" i="1"/>
  <c r="D116" i="1"/>
  <c r="C116" i="1"/>
  <c r="L113" i="1"/>
  <c r="K113" i="1"/>
  <c r="J113" i="1"/>
  <c r="I113" i="1"/>
  <c r="O113" i="1" s="1"/>
  <c r="H113" i="1"/>
  <c r="Q113" i="1" s="1"/>
  <c r="G113" i="1"/>
  <c r="L112" i="1"/>
  <c r="K112" i="1"/>
  <c r="J112" i="1"/>
  <c r="I112" i="1"/>
  <c r="O112" i="1" s="1"/>
  <c r="H112" i="1"/>
  <c r="Q112" i="1" s="1"/>
  <c r="G112" i="1"/>
  <c r="M112" i="1" s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F111" i="1"/>
  <c r="E111" i="1"/>
  <c r="D111" i="1"/>
  <c r="C111" i="1"/>
  <c r="L110" i="1"/>
  <c r="K110" i="1"/>
  <c r="J110" i="1"/>
  <c r="I110" i="1"/>
  <c r="H110" i="1"/>
  <c r="Q110" i="1" s="1"/>
  <c r="G110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F109" i="1"/>
  <c r="E109" i="1"/>
  <c r="D109" i="1"/>
  <c r="C109" i="1"/>
  <c r="K108" i="1"/>
  <c r="J108" i="1"/>
  <c r="O108" i="1"/>
  <c r="M108" i="1"/>
  <c r="J107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F106" i="1"/>
  <c r="E106" i="1"/>
  <c r="D106" i="1"/>
  <c r="C106" i="1"/>
  <c r="J105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F103" i="1"/>
  <c r="E103" i="1"/>
  <c r="D103" i="1"/>
  <c r="C103" i="1"/>
  <c r="L102" i="1"/>
  <c r="K102" i="1"/>
  <c r="J102" i="1"/>
  <c r="I102" i="1"/>
  <c r="O102" i="1" s="1"/>
  <c r="H102" i="1"/>
  <c r="Q102" i="1" s="1"/>
  <c r="G102" i="1"/>
  <c r="M102" i="1" s="1"/>
  <c r="L101" i="1"/>
  <c r="K101" i="1"/>
  <c r="J101" i="1"/>
  <c r="I101" i="1"/>
  <c r="O101" i="1" s="1"/>
  <c r="H101" i="1"/>
  <c r="Q101" i="1" s="1"/>
  <c r="G101" i="1"/>
  <c r="L100" i="1"/>
  <c r="K100" i="1"/>
  <c r="J100" i="1"/>
  <c r="I100" i="1"/>
  <c r="H100" i="1"/>
  <c r="Q100" i="1" s="1"/>
  <c r="G100" i="1"/>
  <c r="M100" i="1" s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F99" i="1"/>
  <c r="E99" i="1"/>
  <c r="D99" i="1"/>
  <c r="C99" i="1"/>
  <c r="L98" i="1"/>
  <c r="K98" i="1"/>
  <c r="J98" i="1"/>
  <c r="I98" i="1"/>
  <c r="R98" i="1" s="1"/>
  <c r="H98" i="1"/>
  <c r="N98" i="1" s="1"/>
  <c r="G98" i="1"/>
  <c r="M98" i="1" s="1"/>
  <c r="L97" i="1"/>
  <c r="K97" i="1"/>
  <c r="J97" i="1"/>
  <c r="I97" i="1"/>
  <c r="R97" i="1" s="1"/>
  <c r="H97" i="1"/>
  <c r="N97" i="1" s="1"/>
  <c r="G97" i="1"/>
  <c r="L96" i="1"/>
  <c r="K96" i="1"/>
  <c r="J96" i="1"/>
  <c r="I96" i="1"/>
  <c r="R96" i="1" s="1"/>
  <c r="H96" i="1"/>
  <c r="G96" i="1"/>
  <c r="M96" i="1" s="1"/>
  <c r="L95" i="1"/>
  <c r="K95" i="1"/>
  <c r="J95" i="1"/>
  <c r="I95" i="1"/>
  <c r="R95" i="1" s="1"/>
  <c r="H95" i="1"/>
  <c r="G95" i="1"/>
  <c r="P95" i="1" s="1"/>
  <c r="L94" i="1"/>
  <c r="K94" i="1"/>
  <c r="J94" i="1"/>
  <c r="I94" i="1"/>
  <c r="R94" i="1" s="1"/>
  <c r="R93" i="1" s="1"/>
  <c r="H94" i="1"/>
  <c r="G94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F93" i="1"/>
  <c r="E93" i="1"/>
  <c r="D93" i="1"/>
  <c r="C93" i="1"/>
  <c r="L92" i="1"/>
  <c r="K92" i="1"/>
  <c r="J92" i="1"/>
  <c r="I92" i="1"/>
  <c r="H92" i="1"/>
  <c r="Q92" i="1" s="1"/>
  <c r="G92" i="1"/>
  <c r="W91" i="1"/>
  <c r="K91" i="1" s="1"/>
  <c r="L91" i="1"/>
  <c r="J91" i="1"/>
  <c r="I91" i="1"/>
  <c r="O91" i="1" s="1"/>
  <c r="H91" i="1"/>
  <c r="N91" i="1" s="1"/>
  <c r="G91" i="1"/>
  <c r="M91" i="1" s="1"/>
  <c r="L90" i="1"/>
  <c r="K90" i="1"/>
  <c r="J90" i="1"/>
  <c r="I90" i="1"/>
  <c r="H90" i="1"/>
  <c r="Q90" i="1" s="1"/>
  <c r="G90" i="1"/>
  <c r="L89" i="1"/>
  <c r="K89" i="1"/>
  <c r="J89" i="1"/>
  <c r="I89" i="1"/>
  <c r="R89" i="1" s="1"/>
  <c r="H89" i="1"/>
  <c r="Q89" i="1" s="1"/>
  <c r="G89" i="1"/>
  <c r="L88" i="1"/>
  <c r="K88" i="1"/>
  <c r="J88" i="1"/>
  <c r="I88" i="1"/>
  <c r="O88" i="1" s="1"/>
  <c r="H88" i="1"/>
  <c r="G88" i="1"/>
  <c r="D88" i="1"/>
  <c r="D83" i="1" s="1"/>
  <c r="L87" i="1"/>
  <c r="K87" i="1"/>
  <c r="J87" i="1"/>
  <c r="I87" i="1"/>
  <c r="R87" i="1" s="1"/>
  <c r="H87" i="1"/>
  <c r="N87" i="1" s="1"/>
  <c r="G87" i="1"/>
  <c r="L86" i="1"/>
  <c r="K86" i="1"/>
  <c r="J86" i="1"/>
  <c r="I86" i="1"/>
  <c r="R86" i="1" s="1"/>
  <c r="H86" i="1"/>
  <c r="Q86" i="1" s="1"/>
  <c r="G86" i="1"/>
  <c r="L85" i="1"/>
  <c r="K85" i="1"/>
  <c r="J85" i="1"/>
  <c r="I85" i="1"/>
  <c r="R85" i="1" s="1"/>
  <c r="H85" i="1"/>
  <c r="N85" i="1" s="1"/>
  <c r="G85" i="1"/>
  <c r="L84" i="1"/>
  <c r="K84" i="1"/>
  <c r="J84" i="1"/>
  <c r="I84" i="1"/>
  <c r="H84" i="1"/>
  <c r="Q84" i="1" s="1"/>
  <c r="G84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V83" i="1"/>
  <c r="U83" i="1"/>
  <c r="T83" i="1"/>
  <c r="S83" i="1"/>
  <c r="F83" i="1"/>
  <c r="E83" i="1"/>
  <c r="C83" i="1"/>
  <c r="L81" i="1"/>
  <c r="K81" i="1"/>
  <c r="J81" i="1"/>
  <c r="I81" i="1"/>
  <c r="R81" i="1" s="1"/>
  <c r="H81" i="1"/>
  <c r="G81" i="1"/>
  <c r="M81" i="1" s="1"/>
  <c r="L80" i="1"/>
  <c r="K80" i="1"/>
  <c r="J80" i="1"/>
  <c r="I80" i="1"/>
  <c r="O80" i="1" s="1"/>
  <c r="H80" i="1"/>
  <c r="N80" i="1" s="1"/>
  <c r="G80" i="1"/>
  <c r="P80" i="1" s="1"/>
  <c r="L79" i="1"/>
  <c r="K79" i="1"/>
  <c r="J79" i="1"/>
  <c r="I79" i="1"/>
  <c r="R79" i="1" s="1"/>
  <c r="H79" i="1"/>
  <c r="N79" i="1" s="1"/>
  <c r="G79" i="1"/>
  <c r="M79" i="1" s="1"/>
  <c r="L78" i="1"/>
  <c r="K78" i="1"/>
  <c r="J78" i="1"/>
  <c r="I78" i="1"/>
  <c r="R78" i="1" s="1"/>
  <c r="H78" i="1"/>
  <c r="N78" i="1" s="1"/>
  <c r="G78" i="1"/>
  <c r="M78" i="1" s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F77" i="1"/>
  <c r="D77" i="1"/>
  <c r="C77" i="1"/>
  <c r="L76" i="1"/>
  <c r="K76" i="1"/>
  <c r="J76" i="1"/>
  <c r="I76" i="1"/>
  <c r="R76" i="1" s="1"/>
  <c r="H76" i="1"/>
  <c r="N76" i="1" s="1"/>
  <c r="G76" i="1"/>
  <c r="L75" i="1"/>
  <c r="K75" i="1"/>
  <c r="J75" i="1"/>
  <c r="I75" i="1"/>
  <c r="R75" i="1" s="1"/>
  <c r="H75" i="1"/>
  <c r="N75" i="1" s="1"/>
  <c r="G75" i="1"/>
  <c r="L74" i="1"/>
  <c r="K74" i="1"/>
  <c r="J74" i="1"/>
  <c r="I74" i="1"/>
  <c r="O74" i="1" s="1"/>
  <c r="H74" i="1"/>
  <c r="Q74" i="1" s="1"/>
  <c r="G74" i="1"/>
  <c r="L73" i="1"/>
  <c r="K73" i="1"/>
  <c r="J73" i="1"/>
  <c r="I73" i="1"/>
  <c r="R73" i="1" s="1"/>
  <c r="H73" i="1"/>
  <c r="G73" i="1"/>
  <c r="L72" i="1"/>
  <c r="K72" i="1"/>
  <c r="J72" i="1"/>
  <c r="I72" i="1"/>
  <c r="O72" i="1" s="1"/>
  <c r="H72" i="1"/>
  <c r="N72" i="1" s="1"/>
  <c r="G72" i="1"/>
  <c r="P72" i="1" s="1"/>
  <c r="L71" i="1"/>
  <c r="K71" i="1"/>
  <c r="J71" i="1"/>
  <c r="I71" i="1"/>
  <c r="H71" i="1"/>
  <c r="N71" i="1" s="1"/>
  <c r="G71" i="1"/>
  <c r="M71" i="1" s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F70" i="1"/>
  <c r="E70" i="1"/>
  <c r="D70" i="1"/>
  <c r="C70" i="1"/>
  <c r="L68" i="1"/>
  <c r="K68" i="1"/>
  <c r="J68" i="1"/>
  <c r="I68" i="1"/>
  <c r="R68" i="1" s="1"/>
  <c r="H68" i="1"/>
  <c r="N68" i="1" s="1"/>
  <c r="G68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F66" i="1"/>
  <c r="E66" i="1"/>
  <c r="D66" i="1"/>
  <c r="C66" i="1"/>
  <c r="L65" i="1"/>
  <c r="K65" i="1"/>
  <c r="J65" i="1"/>
  <c r="I65" i="1"/>
  <c r="O65" i="1" s="1"/>
  <c r="H65" i="1"/>
  <c r="G65" i="1"/>
  <c r="M65" i="1" s="1"/>
  <c r="W64" i="1"/>
  <c r="T64" i="1"/>
  <c r="T63" i="1" s="1"/>
  <c r="L64" i="1"/>
  <c r="J64" i="1"/>
  <c r="I64" i="1"/>
  <c r="G64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V63" i="1"/>
  <c r="U63" i="1"/>
  <c r="S63" i="1"/>
  <c r="F63" i="1"/>
  <c r="E63" i="1"/>
  <c r="D63" i="1"/>
  <c r="C63" i="1"/>
  <c r="L62" i="1"/>
  <c r="K62" i="1"/>
  <c r="J62" i="1"/>
  <c r="I62" i="1"/>
  <c r="O62" i="1" s="1"/>
  <c r="H62" i="1"/>
  <c r="G62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F61" i="1"/>
  <c r="E61" i="1"/>
  <c r="D61" i="1"/>
  <c r="C61" i="1"/>
  <c r="L60" i="1"/>
  <c r="K60" i="1"/>
  <c r="J60" i="1"/>
  <c r="I60" i="1"/>
  <c r="R60" i="1" s="1"/>
  <c r="H60" i="1"/>
  <c r="G60" i="1"/>
  <c r="P60" i="1" s="1"/>
  <c r="L59" i="1"/>
  <c r="K59" i="1"/>
  <c r="J59" i="1"/>
  <c r="I59" i="1"/>
  <c r="O59" i="1" s="1"/>
  <c r="H59" i="1"/>
  <c r="G59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F58" i="1"/>
  <c r="E58" i="1"/>
  <c r="D58" i="1"/>
  <c r="C58" i="1"/>
  <c r="L57" i="1"/>
  <c r="K57" i="1"/>
  <c r="J57" i="1"/>
  <c r="I57" i="1"/>
  <c r="O57" i="1" s="1"/>
  <c r="H57" i="1"/>
  <c r="G57" i="1"/>
  <c r="L56" i="1"/>
  <c r="K56" i="1"/>
  <c r="J56" i="1"/>
  <c r="I56" i="1"/>
  <c r="O56" i="1" s="1"/>
  <c r="H56" i="1"/>
  <c r="N56" i="1" s="1"/>
  <c r="G56" i="1"/>
  <c r="W55" i="1"/>
  <c r="H55" i="1" s="1"/>
  <c r="L55" i="1"/>
  <c r="J55" i="1"/>
  <c r="I55" i="1"/>
  <c r="R55" i="1" s="1"/>
  <c r="G55" i="1"/>
  <c r="L54" i="1"/>
  <c r="K54" i="1"/>
  <c r="J54" i="1"/>
  <c r="I54" i="1"/>
  <c r="O54" i="1" s="1"/>
  <c r="H54" i="1"/>
  <c r="N54" i="1" s="1"/>
  <c r="G54" i="1"/>
  <c r="W53" i="1"/>
  <c r="L53" i="1"/>
  <c r="J53" i="1"/>
  <c r="I53" i="1"/>
  <c r="O53" i="1" s="1"/>
  <c r="G53" i="1"/>
  <c r="L52" i="1"/>
  <c r="K52" i="1"/>
  <c r="J52" i="1"/>
  <c r="I52" i="1"/>
  <c r="O52" i="1" s="1"/>
  <c r="H52" i="1"/>
  <c r="Q52" i="1" s="1"/>
  <c r="G52" i="1"/>
  <c r="L51" i="1"/>
  <c r="K51" i="1"/>
  <c r="J51" i="1"/>
  <c r="I51" i="1"/>
  <c r="O51" i="1" s="1"/>
  <c r="H51" i="1"/>
  <c r="N51" i="1" s="1"/>
  <c r="G51" i="1"/>
  <c r="L50" i="1"/>
  <c r="K50" i="1"/>
  <c r="J50" i="1"/>
  <c r="I50" i="1"/>
  <c r="H50" i="1"/>
  <c r="Q50" i="1" s="1"/>
  <c r="G50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V49" i="1"/>
  <c r="U49" i="1"/>
  <c r="T49" i="1"/>
  <c r="S49" i="1"/>
  <c r="F49" i="1"/>
  <c r="E49" i="1"/>
  <c r="D49" i="1"/>
  <c r="C49" i="1"/>
  <c r="W47" i="1"/>
  <c r="H47" i="1" s="1"/>
  <c r="L47" i="1"/>
  <c r="J47" i="1"/>
  <c r="I47" i="1"/>
  <c r="O47" i="1" s="1"/>
  <c r="G47" i="1"/>
  <c r="W46" i="1"/>
  <c r="T46" i="1"/>
  <c r="L46" i="1"/>
  <c r="J46" i="1"/>
  <c r="I46" i="1"/>
  <c r="R46" i="1" s="1"/>
  <c r="G46" i="1"/>
  <c r="D46" i="1"/>
  <c r="W45" i="1"/>
  <c r="H45" i="1" s="1"/>
  <c r="L45" i="1"/>
  <c r="J45" i="1"/>
  <c r="I45" i="1"/>
  <c r="R45" i="1" s="1"/>
  <c r="G45" i="1"/>
  <c r="D45" i="1"/>
  <c r="L44" i="1"/>
  <c r="K44" i="1"/>
  <c r="J44" i="1"/>
  <c r="I44" i="1"/>
  <c r="O44" i="1" s="1"/>
  <c r="H44" i="1"/>
  <c r="G44" i="1"/>
  <c r="M44" i="1" s="1"/>
  <c r="D44" i="1"/>
  <c r="W43" i="1"/>
  <c r="K43" i="1" s="1"/>
  <c r="L43" i="1"/>
  <c r="J43" i="1"/>
  <c r="I43" i="1"/>
  <c r="O43" i="1" s="1"/>
  <c r="G43" i="1"/>
  <c r="M43" i="1" s="1"/>
  <c r="D43" i="1"/>
  <c r="L42" i="1"/>
  <c r="K42" i="1"/>
  <c r="J42" i="1"/>
  <c r="I42" i="1"/>
  <c r="O42" i="1" s="1"/>
  <c r="H42" i="1"/>
  <c r="Q42" i="1" s="1"/>
  <c r="G42" i="1"/>
  <c r="L41" i="1"/>
  <c r="K41" i="1"/>
  <c r="J41" i="1"/>
  <c r="I41" i="1"/>
  <c r="R41" i="1" s="1"/>
  <c r="H41" i="1"/>
  <c r="G41" i="1"/>
  <c r="D41" i="1"/>
  <c r="L40" i="1"/>
  <c r="K40" i="1"/>
  <c r="J40" i="1"/>
  <c r="I40" i="1"/>
  <c r="O40" i="1" s="1"/>
  <c r="H40" i="1"/>
  <c r="Q40" i="1" s="1"/>
  <c r="G40" i="1"/>
  <c r="M40" i="1" s="1"/>
  <c r="L39" i="1"/>
  <c r="K39" i="1"/>
  <c r="J39" i="1"/>
  <c r="I39" i="1"/>
  <c r="O39" i="1" s="1"/>
  <c r="H39" i="1"/>
  <c r="N39" i="1" s="1"/>
  <c r="G39" i="1"/>
  <c r="P39" i="1" s="1"/>
  <c r="L38" i="1"/>
  <c r="K38" i="1"/>
  <c r="J38" i="1"/>
  <c r="I38" i="1"/>
  <c r="R38" i="1" s="1"/>
  <c r="H38" i="1"/>
  <c r="G38" i="1"/>
  <c r="D38" i="1"/>
  <c r="C38" i="1"/>
  <c r="W37" i="1"/>
  <c r="H37" i="1" s="1"/>
  <c r="L37" i="1"/>
  <c r="J37" i="1"/>
  <c r="I37" i="1"/>
  <c r="R37" i="1" s="1"/>
  <c r="G37" i="1"/>
  <c r="D37" i="1"/>
  <c r="L36" i="1"/>
  <c r="K36" i="1"/>
  <c r="J36" i="1"/>
  <c r="I36" i="1"/>
  <c r="O36" i="1" s="1"/>
  <c r="H36" i="1"/>
  <c r="Q36" i="1" s="1"/>
  <c r="G36" i="1"/>
  <c r="C36" i="1"/>
  <c r="L35" i="1"/>
  <c r="K35" i="1"/>
  <c r="J35" i="1"/>
  <c r="I35" i="1"/>
  <c r="O35" i="1" s="1"/>
  <c r="H35" i="1"/>
  <c r="Q35" i="1" s="1"/>
  <c r="G35" i="1"/>
  <c r="P35" i="1" s="1"/>
  <c r="L34" i="1"/>
  <c r="K34" i="1"/>
  <c r="J34" i="1"/>
  <c r="I34" i="1"/>
  <c r="O34" i="1" s="1"/>
  <c r="H34" i="1"/>
  <c r="N34" i="1" s="1"/>
  <c r="G34" i="1"/>
  <c r="M34" i="1" s="1"/>
  <c r="L33" i="1"/>
  <c r="K33" i="1"/>
  <c r="J33" i="1"/>
  <c r="I33" i="1"/>
  <c r="O33" i="1" s="1"/>
  <c r="H33" i="1"/>
  <c r="Q33" i="1" s="1"/>
  <c r="G33" i="1"/>
  <c r="M33" i="1" s="1"/>
  <c r="L32" i="1"/>
  <c r="K32" i="1"/>
  <c r="J32" i="1"/>
  <c r="I32" i="1"/>
  <c r="O32" i="1" s="1"/>
  <c r="H32" i="1"/>
  <c r="N32" i="1" s="1"/>
  <c r="G32" i="1"/>
  <c r="P32" i="1" s="1"/>
  <c r="W31" i="1"/>
  <c r="H31" i="1" s="1"/>
  <c r="L31" i="1"/>
  <c r="J31" i="1"/>
  <c r="I31" i="1"/>
  <c r="R31" i="1" s="1"/>
  <c r="G31" i="1"/>
  <c r="D31" i="1"/>
  <c r="L30" i="1"/>
  <c r="K30" i="1"/>
  <c r="J30" i="1"/>
  <c r="I30" i="1"/>
  <c r="O30" i="1" s="1"/>
  <c r="H30" i="1"/>
  <c r="Q30" i="1" s="1"/>
  <c r="G30" i="1"/>
  <c r="M30" i="1" s="1"/>
  <c r="L29" i="1"/>
  <c r="K29" i="1"/>
  <c r="J29" i="1"/>
  <c r="I29" i="1"/>
  <c r="O29" i="1" s="1"/>
  <c r="H29" i="1"/>
  <c r="N29" i="1" s="1"/>
  <c r="G29" i="1"/>
  <c r="P29" i="1" s="1"/>
  <c r="L28" i="1"/>
  <c r="K28" i="1"/>
  <c r="J28" i="1"/>
  <c r="I28" i="1"/>
  <c r="O28" i="1" s="1"/>
  <c r="H28" i="1"/>
  <c r="G28" i="1"/>
  <c r="M28" i="1" s="1"/>
  <c r="D28" i="1"/>
  <c r="L27" i="1"/>
  <c r="K27" i="1"/>
  <c r="J27" i="1"/>
  <c r="I27" i="1"/>
  <c r="R27" i="1" s="1"/>
  <c r="H27" i="1"/>
  <c r="G27" i="1"/>
  <c r="D27" i="1"/>
  <c r="L25" i="1"/>
  <c r="K25" i="1"/>
  <c r="J25" i="1"/>
  <c r="I25" i="1"/>
  <c r="O25" i="1" s="1"/>
  <c r="H25" i="1"/>
  <c r="N25" i="1" s="1"/>
  <c r="G25" i="1"/>
  <c r="M25" i="1" s="1"/>
  <c r="T24" i="1"/>
  <c r="H24" i="1" s="1"/>
  <c r="L24" i="1"/>
  <c r="J24" i="1"/>
  <c r="I24" i="1"/>
  <c r="R24" i="1" s="1"/>
  <c r="G24" i="1"/>
  <c r="L23" i="1"/>
  <c r="K23" i="1"/>
  <c r="J23" i="1"/>
  <c r="I23" i="1"/>
  <c r="R23" i="1" s="1"/>
  <c r="H23" i="1"/>
  <c r="N23" i="1" s="1"/>
  <c r="G23" i="1"/>
  <c r="W21" i="1"/>
  <c r="H21" i="1" s="1"/>
  <c r="L21" i="1"/>
  <c r="J21" i="1"/>
  <c r="I21" i="1"/>
  <c r="R21" i="1" s="1"/>
  <c r="G21" i="1"/>
  <c r="T20" i="1"/>
  <c r="K20" i="1" s="1"/>
  <c r="L20" i="1"/>
  <c r="J20" i="1"/>
  <c r="I20" i="1"/>
  <c r="G20" i="1"/>
  <c r="M20" i="1" s="1"/>
  <c r="L19" i="1"/>
  <c r="K19" i="1"/>
  <c r="J19" i="1"/>
  <c r="I19" i="1"/>
  <c r="O19" i="1" s="1"/>
  <c r="H19" i="1"/>
  <c r="N19" i="1" s="1"/>
  <c r="G19" i="1"/>
  <c r="W18" i="1"/>
  <c r="K18" i="1" s="1"/>
  <c r="L18" i="1"/>
  <c r="J18" i="1"/>
  <c r="I18" i="1"/>
  <c r="R18" i="1" s="1"/>
  <c r="G18" i="1"/>
  <c r="L17" i="1"/>
  <c r="K17" i="1"/>
  <c r="J17" i="1"/>
  <c r="I17" i="1"/>
  <c r="O17" i="1" s="1"/>
  <c r="H17" i="1"/>
  <c r="Q17" i="1" s="1"/>
  <c r="G17" i="1"/>
  <c r="P17" i="1" s="1"/>
  <c r="W16" i="1"/>
  <c r="K16" i="1" s="1"/>
  <c r="J16" i="1"/>
  <c r="I16" i="1"/>
  <c r="O16" i="1" s="1"/>
  <c r="G16" i="1"/>
  <c r="D15" i="1"/>
  <c r="L14" i="1"/>
  <c r="K14" i="1"/>
  <c r="J14" i="1"/>
  <c r="I14" i="1"/>
  <c r="O14" i="1" s="1"/>
  <c r="H14" i="1"/>
  <c r="G14" i="1"/>
  <c r="M14" i="1" s="1"/>
  <c r="D14" i="1"/>
  <c r="L13" i="1"/>
  <c r="K13" i="1"/>
  <c r="J13" i="1"/>
  <c r="I13" i="1"/>
  <c r="R13" i="1" s="1"/>
  <c r="H13" i="1"/>
  <c r="N13" i="1" s="1"/>
  <c r="G13" i="1"/>
  <c r="L11" i="1"/>
  <c r="K11" i="1"/>
  <c r="J11" i="1"/>
  <c r="I11" i="1"/>
  <c r="R11" i="1" s="1"/>
  <c r="H11" i="1"/>
  <c r="G11" i="1"/>
  <c r="BE10" i="1"/>
  <c r="BD10" i="1"/>
  <c r="BC10" i="1"/>
  <c r="BB10" i="1"/>
  <c r="BA10" i="1"/>
  <c r="AZ10" i="1"/>
  <c r="AY10" i="1"/>
  <c r="AX10" i="1"/>
  <c r="AW10" i="1"/>
  <c r="AV10" i="1"/>
  <c r="AT10" i="1"/>
  <c r="F10" i="1"/>
  <c r="E10" i="1"/>
  <c r="L9" i="1"/>
  <c r="K9" i="1"/>
  <c r="J9" i="1"/>
  <c r="I9" i="1"/>
  <c r="H9" i="1"/>
  <c r="G9" i="1"/>
  <c r="M9" i="1" s="1"/>
  <c r="L8" i="1"/>
  <c r="K8" i="1"/>
  <c r="J8" i="1"/>
  <c r="I8" i="1"/>
  <c r="R8" i="1" s="1"/>
  <c r="H8" i="1"/>
  <c r="Q8" i="1" s="1"/>
  <c r="G8" i="1"/>
  <c r="M8" i="1" s="1"/>
  <c r="L7" i="1"/>
  <c r="K7" i="1"/>
  <c r="J7" i="1"/>
  <c r="I7" i="1"/>
  <c r="O7" i="1" s="1"/>
  <c r="H7" i="1"/>
  <c r="G7" i="1"/>
  <c r="M7" i="1" s="1"/>
  <c r="L6" i="1"/>
  <c r="K6" i="1"/>
  <c r="J6" i="1"/>
  <c r="I6" i="1"/>
  <c r="R6" i="1" s="1"/>
  <c r="H6" i="1"/>
  <c r="Q6" i="1" s="1"/>
  <c r="G6" i="1"/>
  <c r="L5" i="1"/>
  <c r="K5" i="1"/>
  <c r="J5" i="1"/>
  <c r="I5" i="1"/>
  <c r="H5" i="1"/>
  <c r="G5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H4" i="1"/>
  <c r="F4" i="1"/>
  <c r="D4" i="1"/>
  <c r="C4" i="1"/>
  <c r="AU10" i="1" l="1"/>
  <c r="AL15" i="1"/>
  <c r="AM10" i="1"/>
  <c r="AD15" i="1"/>
  <c r="AS10" i="1"/>
  <c r="AJ15" i="1"/>
  <c r="AO10" i="1"/>
  <c r="AQ10" i="1"/>
  <c r="AH15" i="1"/>
  <c r="AK10" i="1"/>
  <c r="AR15" i="1"/>
  <c r="AF15" i="1" s="1"/>
  <c r="AN15" i="1"/>
  <c r="AP15" i="1"/>
  <c r="P26" i="1"/>
  <c r="Q12" i="1"/>
  <c r="M22" i="1"/>
  <c r="O26" i="1"/>
  <c r="R12" i="1"/>
  <c r="O22" i="1"/>
  <c r="N26" i="1"/>
  <c r="Q22" i="1"/>
  <c r="D123" i="1"/>
  <c r="T123" i="1"/>
  <c r="X123" i="1"/>
  <c r="AB123" i="1"/>
  <c r="AF123" i="1"/>
  <c r="AJ123" i="1"/>
  <c r="O130" i="1"/>
  <c r="O104" i="1"/>
  <c r="Q104" i="1"/>
  <c r="Q103" i="1" s="1"/>
  <c r="M104" i="1"/>
  <c r="AN123" i="1"/>
  <c r="AR123" i="1"/>
  <c r="AQ82" i="1"/>
  <c r="AQ69" i="1" s="1"/>
  <c r="AV123" i="1"/>
  <c r="AZ123" i="1"/>
  <c r="BD123" i="1"/>
  <c r="G127" i="1"/>
  <c r="P127" i="1" s="1"/>
  <c r="C10" i="1"/>
  <c r="O131" i="1"/>
  <c r="O127" i="1" s="1"/>
  <c r="J127" i="1"/>
  <c r="I127" i="1"/>
  <c r="R127" i="1" s="1"/>
  <c r="K127" i="1"/>
  <c r="L127" i="1"/>
  <c r="H127" i="1"/>
  <c r="Q127" i="1" s="1"/>
  <c r="BC48" i="1"/>
  <c r="AG82" i="1"/>
  <c r="AG69" i="1" s="1"/>
  <c r="N133" i="1"/>
  <c r="N132" i="1"/>
  <c r="N131" i="1"/>
  <c r="N130" i="1"/>
  <c r="N129" i="1"/>
  <c r="R128" i="1"/>
  <c r="N128" i="1"/>
  <c r="V123" i="1"/>
  <c r="Z123" i="1"/>
  <c r="AD123" i="1"/>
  <c r="AH123" i="1"/>
  <c r="AL123" i="1"/>
  <c r="AP123" i="1"/>
  <c r="AT123" i="1"/>
  <c r="AX123" i="1"/>
  <c r="BB123" i="1"/>
  <c r="M133" i="1"/>
  <c r="M132" i="1"/>
  <c r="M131" i="1"/>
  <c r="M130" i="1"/>
  <c r="M129" i="1"/>
  <c r="M128" i="1"/>
  <c r="P128" i="1"/>
  <c r="BE48" i="1"/>
  <c r="AY82" i="1"/>
  <c r="AY69" i="1" s="1"/>
  <c r="BD48" i="1"/>
  <c r="C115" i="1"/>
  <c r="AM115" i="1"/>
  <c r="BC115" i="1"/>
  <c r="H16" i="1"/>
  <c r="Q16" i="1" s="1"/>
  <c r="W83" i="1"/>
  <c r="W82" i="1" s="1"/>
  <c r="W69" i="1" s="1"/>
  <c r="S123" i="1"/>
  <c r="W123" i="1"/>
  <c r="AA123" i="1"/>
  <c r="AE123" i="1"/>
  <c r="AI123" i="1"/>
  <c r="AM123" i="1"/>
  <c r="AQ123" i="1"/>
  <c r="AU123" i="1"/>
  <c r="AY123" i="1"/>
  <c r="X48" i="1"/>
  <c r="AP48" i="1"/>
  <c r="D115" i="1"/>
  <c r="T115" i="1"/>
  <c r="X115" i="1"/>
  <c r="AB115" i="1"/>
  <c r="AF115" i="1"/>
  <c r="AJ115" i="1"/>
  <c r="AN115" i="1"/>
  <c r="AR115" i="1"/>
  <c r="AV115" i="1"/>
  <c r="AZ115" i="1"/>
  <c r="BD115" i="1"/>
  <c r="H120" i="1"/>
  <c r="Q120" i="1" s="1"/>
  <c r="O111" i="1"/>
  <c r="P7" i="1"/>
  <c r="N6" i="1"/>
  <c r="P9" i="1"/>
  <c r="P28" i="1"/>
  <c r="P34" i="1"/>
  <c r="Q37" i="1"/>
  <c r="H43" i="1"/>
  <c r="Q43" i="1" s="1"/>
  <c r="R43" i="1"/>
  <c r="AB48" i="1"/>
  <c r="AF48" i="1"/>
  <c r="AN48" i="1"/>
  <c r="AR48" i="1"/>
  <c r="AZ48" i="1"/>
  <c r="I77" i="1"/>
  <c r="R77" i="1" s="1"/>
  <c r="T82" i="1"/>
  <c r="T69" i="1" s="1"/>
  <c r="X82" i="1"/>
  <c r="X69" i="1" s="1"/>
  <c r="AB82" i="1"/>
  <c r="AB69" i="1" s="1"/>
  <c r="AF82" i="1"/>
  <c r="AF69" i="1" s="1"/>
  <c r="AJ82" i="1"/>
  <c r="AJ69" i="1" s="1"/>
  <c r="AN82" i="1"/>
  <c r="AR82" i="1"/>
  <c r="AR69" i="1" s="1"/>
  <c r="AV82" i="1"/>
  <c r="AV69" i="1" s="1"/>
  <c r="AZ82" i="1"/>
  <c r="AZ69" i="1" s="1"/>
  <c r="BD82" i="1"/>
  <c r="BD69" i="1" s="1"/>
  <c r="E82" i="1"/>
  <c r="E69" i="1" s="1"/>
  <c r="AW82" i="1"/>
  <c r="AW69" i="1" s="1"/>
  <c r="I99" i="1"/>
  <c r="AN69" i="1"/>
  <c r="F115" i="1"/>
  <c r="V115" i="1"/>
  <c r="Z115" i="1"/>
  <c r="AD115" i="1"/>
  <c r="AH115" i="1"/>
  <c r="AL115" i="1"/>
  <c r="AP115" i="1"/>
  <c r="AT115" i="1"/>
  <c r="AX115" i="1"/>
  <c r="BB115" i="1"/>
  <c r="M118" i="1"/>
  <c r="E123" i="1"/>
  <c r="U123" i="1"/>
  <c r="Y123" i="1"/>
  <c r="AC123" i="1"/>
  <c r="AG123" i="1"/>
  <c r="AK123" i="1"/>
  <c r="AO123" i="1"/>
  <c r="AS123" i="1"/>
  <c r="AW123" i="1"/>
  <c r="BA123" i="1"/>
  <c r="BE123" i="1"/>
  <c r="I134" i="1"/>
  <c r="R134" i="1" s="1"/>
  <c r="Q45" i="1"/>
  <c r="U48" i="1"/>
  <c r="Z48" i="1"/>
  <c r="AD48" i="1"/>
  <c r="AH48" i="1"/>
  <c r="AL48" i="1"/>
  <c r="AT48" i="1"/>
  <c r="AX48" i="1"/>
  <c r="BB48" i="1"/>
  <c r="F82" i="1"/>
  <c r="F69" i="1" s="1"/>
  <c r="Q87" i="1"/>
  <c r="S82" i="1"/>
  <c r="S69" i="1" s="1"/>
  <c r="AA82" i="1"/>
  <c r="AA69" i="1" s="1"/>
  <c r="AI82" i="1"/>
  <c r="AI69" i="1" s="1"/>
  <c r="I109" i="1"/>
  <c r="R109" i="1" s="1"/>
  <c r="N110" i="1"/>
  <c r="N109" i="1" s="1"/>
  <c r="BC123" i="1"/>
  <c r="K21" i="1"/>
  <c r="Q27" i="1"/>
  <c r="M35" i="1"/>
  <c r="P38" i="1"/>
  <c r="W115" i="1"/>
  <c r="AE115" i="1"/>
  <c r="AU115" i="1"/>
  <c r="M53" i="1"/>
  <c r="M56" i="1"/>
  <c r="P51" i="1"/>
  <c r="P86" i="1"/>
  <c r="R108" i="1"/>
  <c r="P113" i="1"/>
  <c r="M113" i="1"/>
  <c r="M111" i="1" s="1"/>
  <c r="M117" i="1"/>
  <c r="R20" i="1"/>
  <c r="O20" i="1"/>
  <c r="M31" i="1"/>
  <c r="M37" i="1"/>
  <c r="P42" i="1"/>
  <c r="M46" i="1"/>
  <c r="P47" i="1"/>
  <c r="G63" i="1"/>
  <c r="P63" i="1" s="1"/>
  <c r="M68" i="1"/>
  <c r="M66" i="1" s="1"/>
  <c r="P97" i="1"/>
  <c r="P103" i="1"/>
  <c r="H106" i="1"/>
  <c r="Q106" i="1" s="1"/>
  <c r="H53" i="1"/>
  <c r="N53" i="1" s="1"/>
  <c r="K53" i="1"/>
  <c r="N81" i="1"/>
  <c r="N77" i="1" s="1"/>
  <c r="Q81" i="1"/>
  <c r="M89" i="1"/>
  <c r="P110" i="1"/>
  <c r="M6" i="1"/>
  <c r="M50" i="1"/>
  <c r="M57" i="1"/>
  <c r="N73" i="1"/>
  <c r="Q73" i="1"/>
  <c r="P75" i="1"/>
  <c r="P88" i="1"/>
  <c r="M90" i="1"/>
  <c r="P92" i="1"/>
  <c r="N95" i="1"/>
  <c r="Q95" i="1"/>
  <c r="P84" i="1"/>
  <c r="P14" i="1"/>
  <c r="M27" i="1"/>
  <c r="M41" i="1"/>
  <c r="M45" i="1"/>
  <c r="P65" i="1"/>
  <c r="P71" i="1"/>
  <c r="AE82" i="1"/>
  <c r="AE69" i="1" s="1"/>
  <c r="AM82" i="1"/>
  <c r="AM69" i="1" s="1"/>
  <c r="AU82" i="1"/>
  <c r="AU69" i="1" s="1"/>
  <c r="K134" i="1"/>
  <c r="D10" i="1"/>
  <c r="F48" i="1"/>
  <c r="N113" i="1"/>
  <c r="E115" i="1"/>
  <c r="R119" i="1"/>
  <c r="G124" i="1"/>
  <c r="P124" i="1" s="1"/>
  <c r="N126" i="1"/>
  <c r="N124" i="1" s="1"/>
  <c r="F123" i="1"/>
  <c r="G134" i="1"/>
  <c r="D48" i="1"/>
  <c r="R53" i="1"/>
  <c r="U82" i="1"/>
  <c r="U69" i="1" s="1"/>
  <c r="Y82" i="1"/>
  <c r="Y69" i="1" s="1"/>
  <c r="AC82" i="1"/>
  <c r="AC69" i="1" s="1"/>
  <c r="AK82" i="1"/>
  <c r="AK69" i="1" s="1"/>
  <c r="AO82" i="1"/>
  <c r="AO69" i="1" s="1"/>
  <c r="AS82" i="1"/>
  <c r="AS69" i="1" s="1"/>
  <c r="BA82" i="1"/>
  <c r="BA69" i="1" s="1"/>
  <c r="Q121" i="1"/>
  <c r="C123" i="1"/>
  <c r="N11" i="1"/>
  <c r="Q11" i="1"/>
  <c r="R32" i="1"/>
  <c r="I4" i="1"/>
  <c r="R4" i="1" s="1"/>
  <c r="R29" i="1"/>
  <c r="T48" i="1"/>
  <c r="O9" i="1"/>
  <c r="R9" i="1"/>
  <c r="P19" i="1"/>
  <c r="M19" i="1"/>
  <c r="O8" i="1"/>
  <c r="Q14" i="1"/>
  <c r="R30" i="1"/>
  <c r="R40" i="1"/>
  <c r="Y48" i="1"/>
  <c r="AC48" i="1"/>
  <c r="AG48" i="1"/>
  <c r="AK48" i="1"/>
  <c r="AO48" i="1"/>
  <c r="AS48" i="1"/>
  <c r="AW48" i="1"/>
  <c r="BA48" i="1"/>
  <c r="L58" i="1"/>
  <c r="AJ48" i="1"/>
  <c r="AV48" i="1"/>
  <c r="Q75" i="1"/>
  <c r="Q78" i="1"/>
  <c r="C82" i="1"/>
  <c r="C69" i="1" s="1"/>
  <c r="Q88" i="1"/>
  <c r="N92" i="1"/>
  <c r="Q97" i="1"/>
  <c r="R101" i="1"/>
  <c r="R102" i="1"/>
  <c r="J106" i="1"/>
  <c r="P108" i="1"/>
  <c r="L109" i="1"/>
  <c r="S115" i="1"/>
  <c r="AA115" i="1"/>
  <c r="AI115" i="1"/>
  <c r="AQ115" i="1"/>
  <c r="AY115" i="1"/>
  <c r="K120" i="1"/>
  <c r="N121" i="1"/>
  <c r="N120" i="1" s="1"/>
  <c r="R39" i="1"/>
  <c r="O73" i="1"/>
  <c r="J93" i="1"/>
  <c r="R100" i="1"/>
  <c r="R99" i="1" s="1"/>
  <c r="O117" i="1"/>
  <c r="O116" i="1" s="1"/>
  <c r="J134" i="1"/>
  <c r="N28" i="1"/>
  <c r="Q31" i="1"/>
  <c r="N33" i="1"/>
  <c r="N35" i="1"/>
  <c r="M38" i="1"/>
  <c r="N42" i="1"/>
  <c r="Q44" i="1"/>
  <c r="K47" i="1"/>
  <c r="I49" i="1"/>
  <c r="R49" i="1" s="1"/>
  <c r="V48" i="1"/>
  <c r="R57" i="1"/>
  <c r="R72" i="1"/>
  <c r="O86" i="1"/>
  <c r="N90" i="1"/>
  <c r="G116" i="1"/>
  <c r="P116" i="1" s="1"/>
  <c r="U115" i="1"/>
  <c r="Y115" i="1"/>
  <c r="AC115" i="1"/>
  <c r="AG115" i="1"/>
  <c r="AK115" i="1"/>
  <c r="AO115" i="1"/>
  <c r="AS115" i="1"/>
  <c r="AW115" i="1"/>
  <c r="BA115" i="1"/>
  <c r="BE115" i="1"/>
  <c r="I124" i="1"/>
  <c r="R25" i="1"/>
  <c r="R36" i="1"/>
  <c r="N38" i="1"/>
  <c r="Q41" i="1"/>
  <c r="R44" i="1"/>
  <c r="H46" i="1"/>
  <c r="Q46" i="1" s="1"/>
  <c r="P50" i="1"/>
  <c r="P53" i="1"/>
  <c r="P56" i="1"/>
  <c r="H58" i="1"/>
  <c r="Q58" i="1" s="1"/>
  <c r="K61" i="1"/>
  <c r="R62" i="1"/>
  <c r="Q68" i="1"/>
  <c r="O75" i="1"/>
  <c r="Q85" i="1"/>
  <c r="P89" i="1"/>
  <c r="M92" i="1"/>
  <c r="O97" i="1"/>
  <c r="P102" i="1"/>
  <c r="R113" i="1"/>
  <c r="L116" i="1"/>
  <c r="J120" i="1"/>
  <c r="J124" i="1"/>
  <c r="L134" i="1"/>
  <c r="O6" i="1"/>
  <c r="N14" i="1"/>
  <c r="G4" i="1"/>
  <c r="P4" i="1" s="1"/>
  <c r="K4" i="1"/>
  <c r="N8" i="1"/>
  <c r="O11" i="1"/>
  <c r="Q13" i="1"/>
  <c r="R14" i="1"/>
  <c r="N17" i="1"/>
  <c r="O18" i="1"/>
  <c r="R19" i="1"/>
  <c r="H20" i="1"/>
  <c r="O21" i="1"/>
  <c r="Q23" i="1"/>
  <c r="P25" i="1"/>
  <c r="Q28" i="1"/>
  <c r="M29" i="1"/>
  <c r="N31" i="1"/>
  <c r="K31" i="1"/>
  <c r="M32" i="1"/>
  <c r="P33" i="1"/>
  <c r="R34" i="1"/>
  <c r="M36" i="1"/>
  <c r="Q38" i="1"/>
  <c r="M39" i="1"/>
  <c r="N41" i="1"/>
  <c r="M42" i="1"/>
  <c r="P43" i="1"/>
  <c r="N44" i="1"/>
  <c r="P44" i="1"/>
  <c r="K46" i="1"/>
  <c r="E48" i="1"/>
  <c r="S48" i="1"/>
  <c r="W49" i="1"/>
  <c r="AA48" i="1"/>
  <c r="AE48" i="1"/>
  <c r="AI48" i="1"/>
  <c r="AM48" i="1"/>
  <c r="AQ48" i="1"/>
  <c r="AU48" i="1"/>
  <c r="AY48" i="1"/>
  <c r="J49" i="1"/>
  <c r="M52" i="1"/>
  <c r="P52" i="1"/>
  <c r="P54" i="1"/>
  <c r="M54" i="1"/>
  <c r="P57" i="1"/>
  <c r="P59" i="1"/>
  <c r="M59" i="1"/>
  <c r="P64" i="1"/>
  <c r="M64" i="1"/>
  <c r="R65" i="1"/>
  <c r="G66" i="1"/>
  <c r="P68" i="1"/>
  <c r="J70" i="1"/>
  <c r="K70" i="1"/>
  <c r="R71" i="1"/>
  <c r="I70" i="1"/>
  <c r="R70" i="1" s="1"/>
  <c r="O24" i="1"/>
  <c r="P30" i="1"/>
  <c r="R33" i="1"/>
  <c r="O37" i="1"/>
  <c r="O38" i="1"/>
  <c r="P40" i="1"/>
  <c r="O45" i="1"/>
  <c r="K58" i="1"/>
  <c r="O64" i="1"/>
  <c r="R64" i="1"/>
  <c r="J66" i="1"/>
  <c r="I66" i="1"/>
  <c r="R66" i="1" s="1"/>
  <c r="N16" i="1"/>
  <c r="O27" i="1"/>
  <c r="O31" i="1"/>
  <c r="O46" i="1"/>
  <c r="R51" i="1"/>
  <c r="N52" i="1"/>
  <c r="Q54" i="1"/>
  <c r="N59" i="1"/>
  <c r="G61" i="1"/>
  <c r="P61" i="1" s="1"/>
  <c r="Q62" i="1"/>
  <c r="N62" i="1"/>
  <c r="K64" i="1"/>
  <c r="W63" i="1"/>
  <c r="K63" i="1" s="1"/>
  <c r="N65" i="1"/>
  <c r="Q65" i="1"/>
  <c r="P8" i="1"/>
  <c r="P6" i="1"/>
  <c r="R7" i="1"/>
  <c r="O13" i="1"/>
  <c r="M17" i="1"/>
  <c r="P20" i="1"/>
  <c r="O23" i="1"/>
  <c r="K24" i="1"/>
  <c r="N27" i="1"/>
  <c r="R28" i="1"/>
  <c r="N30" i="1"/>
  <c r="N36" i="1"/>
  <c r="K37" i="1"/>
  <c r="N40" i="1"/>
  <c r="O41" i="1"/>
  <c r="K45" i="1"/>
  <c r="M47" i="1"/>
  <c r="O50" i="1"/>
  <c r="R50" i="1"/>
  <c r="N50" i="1"/>
  <c r="M51" i="1"/>
  <c r="G49" i="1"/>
  <c r="R52" i="1"/>
  <c r="K55" i="1"/>
  <c r="R56" i="1"/>
  <c r="Q57" i="1"/>
  <c r="N57" i="1"/>
  <c r="J58" i="1"/>
  <c r="Q59" i="1"/>
  <c r="O60" i="1"/>
  <c r="O58" i="1" s="1"/>
  <c r="H61" i="1"/>
  <c r="Q61" i="1" s="1"/>
  <c r="O55" i="1"/>
  <c r="O49" i="1" s="1"/>
  <c r="L61" i="1"/>
  <c r="J63" i="1"/>
  <c r="L63" i="1"/>
  <c r="H64" i="1"/>
  <c r="Q64" i="1" s="1"/>
  <c r="K66" i="1"/>
  <c r="L70" i="1"/>
  <c r="H70" i="1"/>
  <c r="Q70" i="1" s="1"/>
  <c r="Q71" i="1"/>
  <c r="P74" i="1"/>
  <c r="H77" i="1"/>
  <c r="Q77" i="1" s="1"/>
  <c r="L77" i="1"/>
  <c r="Q79" i="1"/>
  <c r="BC82" i="1"/>
  <c r="BC69" i="1" s="1"/>
  <c r="N86" i="1"/>
  <c r="R88" i="1"/>
  <c r="L93" i="1"/>
  <c r="O95" i="1"/>
  <c r="N96" i="1"/>
  <c r="Q96" i="1"/>
  <c r="O100" i="1"/>
  <c r="O99" i="1" s="1"/>
  <c r="O78" i="1"/>
  <c r="O89" i="1"/>
  <c r="P90" i="1"/>
  <c r="M94" i="1"/>
  <c r="J99" i="1"/>
  <c r="P100" i="1"/>
  <c r="P99" i="1" s="1"/>
  <c r="M101" i="1"/>
  <c r="M99" i="1" s="1"/>
  <c r="P101" i="1"/>
  <c r="O76" i="1"/>
  <c r="J77" i="1"/>
  <c r="L83" i="1"/>
  <c r="BE82" i="1"/>
  <c r="BE69" i="1" s="1"/>
  <c r="I83" i="1"/>
  <c r="R83" i="1" s="1"/>
  <c r="O84" i="1"/>
  <c r="N84" i="1"/>
  <c r="O92" i="1"/>
  <c r="R92" i="1"/>
  <c r="K93" i="1"/>
  <c r="N94" i="1"/>
  <c r="H93" i="1"/>
  <c r="L66" i="1"/>
  <c r="N66" i="1"/>
  <c r="G70" i="1"/>
  <c r="M74" i="1"/>
  <c r="H83" i="1"/>
  <c r="Q83" i="1" s="1"/>
  <c r="M85" i="1"/>
  <c r="M87" i="1"/>
  <c r="M88" i="1"/>
  <c r="O90" i="1"/>
  <c r="R90" i="1"/>
  <c r="Q94" i="1"/>
  <c r="Q93" i="1" s="1"/>
  <c r="Q98" i="1"/>
  <c r="G99" i="1"/>
  <c r="N101" i="1"/>
  <c r="L103" i="1"/>
  <c r="H103" i="1"/>
  <c r="I103" i="1"/>
  <c r="H109" i="1"/>
  <c r="Q109" i="1" s="1"/>
  <c r="H111" i="1"/>
  <c r="Q111" i="1" s="1"/>
  <c r="R112" i="1"/>
  <c r="I120" i="1"/>
  <c r="R120" i="1" s="1"/>
  <c r="M121" i="1"/>
  <c r="M120" i="1" s="1"/>
  <c r="K124" i="1"/>
  <c r="O124" i="1"/>
  <c r="M125" i="1"/>
  <c r="M124" i="1" s="1"/>
  <c r="R126" i="1"/>
  <c r="K106" i="1"/>
  <c r="O110" i="1"/>
  <c r="I111" i="1"/>
  <c r="R111" i="1" s="1"/>
  <c r="K111" i="1"/>
  <c r="L111" i="1"/>
  <c r="H116" i="1"/>
  <c r="G120" i="1"/>
  <c r="L120" i="1"/>
  <c r="D82" i="1"/>
  <c r="D69" i="1" s="1"/>
  <c r="V82" i="1"/>
  <c r="V69" i="1" s="1"/>
  <c r="Z82" i="1"/>
  <c r="Z69" i="1" s="1"/>
  <c r="AD82" i="1"/>
  <c r="AD69" i="1" s="1"/>
  <c r="AH82" i="1"/>
  <c r="AH69" i="1" s="1"/>
  <c r="AL82" i="1"/>
  <c r="AL69" i="1" s="1"/>
  <c r="AP82" i="1"/>
  <c r="AP69" i="1" s="1"/>
  <c r="AT82" i="1"/>
  <c r="AT69" i="1" s="1"/>
  <c r="AX82" i="1"/>
  <c r="AX69" i="1" s="1"/>
  <c r="BB82" i="1"/>
  <c r="BB69" i="1" s="1"/>
  <c r="N88" i="1"/>
  <c r="K99" i="1"/>
  <c r="L99" i="1"/>
  <c r="Q99" i="1"/>
  <c r="J103" i="1"/>
  <c r="K103" i="1"/>
  <c r="L106" i="1"/>
  <c r="J109" i="1"/>
  <c r="K109" i="1"/>
  <c r="G111" i="1"/>
  <c r="P111" i="1" s="1"/>
  <c r="J111" i="1"/>
  <c r="P112" i="1"/>
  <c r="N117" i="1"/>
  <c r="N119" i="1"/>
  <c r="L124" i="1"/>
  <c r="H134" i="1"/>
  <c r="Q134" i="1" s="1"/>
  <c r="J4" i="1"/>
  <c r="N37" i="1"/>
  <c r="N45" i="1"/>
  <c r="N47" i="1"/>
  <c r="Q47" i="1"/>
  <c r="L4" i="1"/>
  <c r="N9" i="1"/>
  <c r="Q9" i="1"/>
  <c r="N21" i="1"/>
  <c r="Q21" i="1"/>
  <c r="Q4" i="1"/>
  <c r="N7" i="1"/>
  <c r="Q7" i="1"/>
  <c r="M11" i="1"/>
  <c r="P11" i="1"/>
  <c r="N24" i="1"/>
  <c r="Q24" i="1"/>
  <c r="N55" i="1"/>
  <c r="Q55" i="1"/>
  <c r="P16" i="1"/>
  <c r="R59" i="1"/>
  <c r="P13" i="1"/>
  <c r="M16" i="1"/>
  <c r="R17" i="1"/>
  <c r="H18" i="1"/>
  <c r="P18" i="1"/>
  <c r="Q19" i="1"/>
  <c r="P21" i="1"/>
  <c r="P23" i="1"/>
  <c r="P24" i="1"/>
  <c r="Q25" i="1"/>
  <c r="P27" i="1"/>
  <c r="Q29" i="1"/>
  <c r="P31" i="1"/>
  <c r="Q32" i="1"/>
  <c r="Q34" i="1"/>
  <c r="R35" i="1"/>
  <c r="P37" i="1"/>
  <c r="Q39" i="1"/>
  <c r="P41" i="1"/>
  <c r="R42" i="1"/>
  <c r="P45" i="1"/>
  <c r="P46" i="1"/>
  <c r="R47" i="1"/>
  <c r="C48" i="1"/>
  <c r="L49" i="1"/>
  <c r="Q51" i="1"/>
  <c r="R54" i="1"/>
  <c r="P55" i="1"/>
  <c r="Q56" i="1"/>
  <c r="I58" i="1"/>
  <c r="R58" i="1" s="1"/>
  <c r="M13" i="1"/>
  <c r="R16" i="1"/>
  <c r="M18" i="1"/>
  <c r="M21" i="1"/>
  <c r="M23" i="1"/>
  <c r="M24" i="1"/>
  <c r="P36" i="1"/>
  <c r="M55" i="1"/>
  <c r="M60" i="1"/>
  <c r="J61" i="1"/>
  <c r="G58" i="1"/>
  <c r="Q60" i="1"/>
  <c r="N60" i="1"/>
  <c r="P62" i="1"/>
  <c r="M62" i="1"/>
  <c r="I63" i="1"/>
  <c r="R63" i="1" s="1"/>
  <c r="H66" i="1"/>
  <c r="Q66" i="1" s="1"/>
  <c r="O68" i="1"/>
  <c r="O71" i="1"/>
  <c r="M72" i="1"/>
  <c r="Q72" i="1"/>
  <c r="P73" i="1"/>
  <c r="N74" i="1"/>
  <c r="R74" i="1"/>
  <c r="M75" i="1"/>
  <c r="M76" i="1"/>
  <c r="P79" i="1"/>
  <c r="O79" i="1"/>
  <c r="M80" i="1"/>
  <c r="M77" i="1" s="1"/>
  <c r="P81" i="1"/>
  <c r="O81" i="1"/>
  <c r="M73" i="1"/>
  <c r="P76" i="1"/>
  <c r="G77" i="1"/>
  <c r="P78" i="1"/>
  <c r="I61" i="1"/>
  <c r="R61" i="1" s="1"/>
  <c r="Q76" i="1"/>
  <c r="K77" i="1"/>
  <c r="J83" i="1"/>
  <c r="M84" i="1"/>
  <c r="O85" i="1"/>
  <c r="M86" i="1"/>
  <c r="O87" i="1"/>
  <c r="N89" i="1"/>
  <c r="O94" i="1"/>
  <c r="M95" i="1"/>
  <c r="O96" i="1"/>
  <c r="M97" i="1"/>
  <c r="O98" i="1"/>
  <c r="N100" i="1"/>
  <c r="N102" i="1"/>
  <c r="O106" i="1"/>
  <c r="M106" i="1"/>
  <c r="N108" i="1"/>
  <c r="N106" i="1" s="1"/>
  <c r="M110" i="1"/>
  <c r="N112" i="1"/>
  <c r="G83" i="1"/>
  <c r="R84" i="1"/>
  <c r="P85" i="1"/>
  <c r="P87" i="1"/>
  <c r="I93" i="1"/>
  <c r="P94" i="1"/>
  <c r="P93" i="1" s="1"/>
  <c r="P96" i="1"/>
  <c r="P98" i="1"/>
  <c r="H99" i="1"/>
  <c r="G103" i="1"/>
  <c r="R103" i="1"/>
  <c r="I106" i="1"/>
  <c r="R106" i="1" s="1"/>
  <c r="G109" i="1"/>
  <c r="R110" i="1"/>
  <c r="K116" i="1"/>
  <c r="J116" i="1"/>
  <c r="O134" i="1"/>
  <c r="G93" i="1"/>
  <c r="G106" i="1"/>
  <c r="P135" i="1"/>
  <c r="P136" i="1"/>
  <c r="N134" i="1"/>
  <c r="Q118" i="1"/>
  <c r="R121" i="1"/>
  <c r="Q122" i="1"/>
  <c r="Q125" i="1"/>
  <c r="M135" i="1"/>
  <c r="Q135" i="1"/>
  <c r="Q136" i="1"/>
  <c r="I116" i="1"/>
  <c r="P117" i="1"/>
  <c r="R118" i="1"/>
  <c r="P119" i="1"/>
  <c r="O121" i="1"/>
  <c r="O120" i="1" s="1"/>
  <c r="R122" i="1"/>
  <c r="R125" i="1"/>
  <c r="P126" i="1"/>
  <c r="R135" i="1"/>
  <c r="R136" i="1"/>
  <c r="AF10" i="1" l="1"/>
  <c r="AE15" i="1"/>
  <c r="AN10" i="1"/>
  <c r="AA15" i="1"/>
  <c r="AJ10" i="1"/>
  <c r="AC15" i="1"/>
  <c r="AL10" i="1"/>
  <c r="AB15" i="1"/>
  <c r="AD10" i="1"/>
  <c r="AG15" i="1"/>
  <c r="AP10" i="1"/>
  <c r="Y15" i="1"/>
  <c r="AH10" i="1"/>
  <c r="AI15" i="1"/>
  <c r="AR10" i="1"/>
  <c r="X114" i="1"/>
  <c r="AF114" i="1"/>
  <c r="D114" i="1"/>
  <c r="D3" i="1" s="1"/>
  <c r="AB114" i="1"/>
  <c r="AJ114" i="1"/>
  <c r="AJ3" i="1" s="1"/>
  <c r="T114" i="1"/>
  <c r="K83" i="1"/>
  <c r="K82" i="1" s="1"/>
  <c r="AU114" i="1"/>
  <c r="AU3" i="1" s="1"/>
  <c r="AN114" i="1"/>
  <c r="M116" i="1"/>
  <c r="M115" i="1" s="1"/>
  <c r="Q53" i="1"/>
  <c r="N43" i="1"/>
  <c r="AT114" i="1"/>
  <c r="AT3" i="1" s="1"/>
  <c r="AD114" i="1"/>
  <c r="AD3" i="1" s="1"/>
  <c r="AV114" i="1"/>
  <c r="AV3" i="1" s="1"/>
  <c r="AI114" i="1"/>
  <c r="N49" i="1"/>
  <c r="N64" i="1"/>
  <c r="N63" i="1" s="1"/>
  <c r="H49" i="1"/>
  <c r="Q49" i="1" s="1"/>
  <c r="AP114" i="1"/>
  <c r="AP3" i="1" s="1"/>
  <c r="Z114" i="1"/>
  <c r="AR114" i="1"/>
  <c r="AR3" i="1" s="1"/>
  <c r="C114" i="1"/>
  <c r="C3" i="1" s="1"/>
  <c r="BC114" i="1"/>
  <c r="BC3" i="1" s="1"/>
  <c r="BB114" i="1"/>
  <c r="BB3" i="1" s="1"/>
  <c r="AL114" i="1"/>
  <c r="V114" i="1"/>
  <c r="BD114" i="1"/>
  <c r="BD3" i="1" s="1"/>
  <c r="AY114" i="1"/>
  <c r="AY3" i="1" s="1"/>
  <c r="S114" i="1"/>
  <c r="AZ114" i="1"/>
  <c r="AZ3" i="1" s="1"/>
  <c r="AS114" i="1"/>
  <c r="AS3" i="1" s="1"/>
  <c r="AC114" i="1"/>
  <c r="AX114" i="1"/>
  <c r="AX3" i="1" s="1"/>
  <c r="AH114" i="1"/>
  <c r="AA114" i="1"/>
  <c r="BE114" i="1"/>
  <c r="BE3" i="1" s="1"/>
  <c r="AO114" i="1"/>
  <c r="AO3" i="1" s="1"/>
  <c r="Y114" i="1"/>
  <c r="N127" i="1"/>
  <c r="N123" i="1" s="1"/>
  <c r="M127" i="1"/>
  <c r="M123" i="1" s="1"/>
  <c r="N116" i="1"/>
  <c r="N115" i="1" s="1"/>
  <c r="AQ114" i="1"/>
  <c r="AQ3" i="1" s="1"/>
  <c r="AM114" i="1"/>
  <c r="AM3" i="1" s="1"/>
  <c r="L123" i="1"/>
  <c r="N93" i="1"/>
  <c r="L48" i="1"/>
  <c r="W114" i="1"/>
  <c r="AE114" i="1"/>
  <c r="J123" i="1"/>
  <c r="H82" i="1"/>
  <c r="Q82" i="1" s="1"/>
  <c r="O66" i="1"/>
  <c r="K123" i="1"/>
  <c r="N46" i="1"/>
  <c r="M49" i="1"/>
  <c r="AW114" i="1"/>
  <c r="AW3" i="1" s="1"/>
  <c r="AG114" i="1"/>
  <c r="N111" i="1"/>
  <c r="O103" i="1"/>
  <c r="N58" i="1"/>
  <c r="AF3" i="1"/>
  <c r="O115" i="1"/>
  <c r="L115" i="1"/>
  <c r="H115" i="1"/>
  <c r="Q115" i="1" s="1"/>
  <c r="Q116" i="1"/>
  <c r="K115" i="1"/>
  <c r="E114" i="1"/>
  <c r="E3" i="1" s="1"/>
  <c r="H63" i="1"/>
  <c r="Q63" i="1" s="1"/>
  <c r="O63" i="1"/>
  <c r="BA114" i="1"/>
  <c r="BA3" i="1" s="1"/>
  <c r="AK114" i="1"/>
  <c r="U114" i="1"/>
  <c r="F114" i="1"/>
  <c r="N83" i="1"/>
  <c r="O123" i="1"/>
  <c r="O83" i="1"/>
  <c r="J82" i="1"/>
  <c r="O61" i="1"/>
  <c r="J48" i="1"/>
  <c r="P134" i="1"/>
  <c r="N103" i="1"/>
  <c r="G115" i="1"/>
  <c r="O109" i="1"/>
  <c r="P49" i="1"/>
  <c r="N61" i="1"/>
  <c r="M58" i="1"/>
  <c r="J115" i="1"/>
  <c r="J69" i="1"/>
  <c r="M63" i="1"/>
  <c r="R124" i="1"/>
  <c r="I123" i="1"/>
  <c r="R123" i="1" s="1"/>
  <c r="K69" i="1"/>
  <c r="L69" i="1"/>
  <c r="N99" i="1"/>
  <c r="M134" i="1"/>
  <c r="I82" i="1"/>
  <c r="I69" i="1" s="1"/>
  <c r="R69" i="1" s="1"/>
  <c r="N70" i="1"/>
  <c r="G48" i="1"/>
  <c r="H123" i="1"/>
  <c r="Q123" i="1" s="1"/>
  <c r="Q124" i="1"/>
  <c r="P120" i="1"/>
  <c r="P70" i="1"/>
  <c r="L82" i="1"/>
  <c r="W48" i="1"/>
  <c r="K49" i="1"/>
  <c r="K48" i="1" s="1"/>
  <c r="Q20" i="1"/>
  <c r="N20" i="1"/>
  <c r="O77" i="1"/>
  <c r="P66" i="1"/>
  <c r="M109" i="1"/>
  <c r="M93" i="1"/>
  <c r="G123" i="1"/>
  <c r="P109" i="1"/>
  <c r="P106" i="1"/>
  <c r="P83" i="1"/>
  <c r="G82" i="1"/>
  <c r="M103" i="1"/>
  <c r="M83" i="1"/>
  <c r="O70" i="1"/>
  <c r="I48" i="1"/>
  <c r="R48" i="1" s="1"/>
  <c r="N18" i="1"/>
  <c r="Q18" i="1"/>
  <c r="R116" i="1"/>
  <c r="I115" i="1"/>
  <c r="O93" i="1"/>
  <c r="P77" i="1"/>
  <c r="M70" i="1"/>
  <c r="M61" i="1"/>
  <c r="P58" i="1"/>
  <c r="AI10" i="1" l="1"/>
  <c r="Z15" i="1"/>
  <c r="AG10" i="1"/>
  <c r="X15" i="1"/>
  <c r="AE3" i="1"/>
  <c r="AL3" i="1"/>
  <c r="AC10" i="1"/>
  <c r="AC3" i="1" s="1"/>
  <c r="T15" i="1"/>
  <c r="AE10" i="1"/>
  <c r="V15" i="1"/>
  <c r="AN3" i="1"/>
  <c r="Y10" i="1"/>
  <c r="Y3" i="1" s="1"/>
  <c r="P15" i="1"/>
  <c r="U15" i="1"/>
  <c r="AH3" i="1"/>
  <c r="AI3" i="1"/>
  <c r="S15" i="1"/>
  <c r="AB10" i="1"/>
  <c r="AB3" i="1" s="1"/>
  <c r="AA10" i="1"/>
  <c r="AA3" i="1" s="1"/>
  <c r="R15" i="1"/>
  <c r="W15" i="1"/>
  <c r="O114" i="1"/>
  <c r="K114" i="1"/>
  <c r="J114" i="1"/>
  <c r="L114" i="1"/>
  <c r="AG3" i="1"/>
  <c r="O82" i="1"/>
  <c r="O69" i="1" s="1"/>
  <c r="O48" i="1"/>
  <c r="H69" i="1"/>
  <c r="Q69" i="1" s="1"/>
  <c r="H48" i="1"/>
  <c r="Q48" i="1" s="1"/>
  <c r="N114" i="1"/>
  <c r="F3" i="1"/>
  <c r="M48" i="1"/>
  <c r="N48" i="1"/>
  <c r="M114" i="1"/>
  <c r="N82" i="1"/>
  <c r="AK3" i="1"/>
  <c r="R82" i="1"/>
  <c r="G114" i="1"/>
  <c r="P114" i="1" s="1"/>
  <c r="N69" i="1"/>
  <c r="G69" i="1"/>
  <c r="P115" i="1"/>
  <c r="P48" i="1"/>
  <c r="P123" i="1"/>
  <c r="H114" i="1"/>
  <c r="Q114" i="1" s="1"/>
  <c r="R115" i="1"/>
  <c r="I114" i="1"/>
  <c r="P82" i="1"/>
  <c r="M82" i="1"/>
  <c r="M69" i="1" s="1"/>
  <c r="Q15" i="1" l="1"/>
  <c r="Z10" i="1"/>
  <c r="Z3" i="1" s="1"/>
  <c r="M15" i="1"/>
  <c r="M10" i="1" s="1"/>
  <c r="V10" i="1"/>
  <c r="V3" i="1" s="1"/>
  <c r="N15" i="1"/>
  <c r="N10" i="1" s="1"/>
  <c r="W10" i="1"/>
  <c r="W3" i="1" s="1"/>
  <c r="G15" i="1"/>
  <c r="G10" i="1" s="1"/>
  <c r="P10" i="1" s="1"/>
  <c r="J15" i="1"/>
  <c r="S10" i="1"/>
  <c r="O15" i="1"/>
  <c r="O10" i="1" s="1"/>
  <c r="X10" i="1"/>
  <c r="X3" i="1" s="1"/>
  <c r="U10" i="1"/>
  <c r="I15" i="1"/>
  <c r="I10" i="1" s="1"/>
  <c r="R10" i="1" s="1"/>
  <c r="H15" i="1"/>
  <c r="H10" i="1" s="1"/>
  <c r="Q10" i="1" s="1"/>
  <c r="K15" i="1"/>
  <c r="T10" i="1"/>
  <c r="O3" i="1"/>
  <c r="P69" i="1"/>
  <c r="M3" i="1"/>
  <c r="G3" i="1"/>
  <c r="P3" i="1" s="1"/>
  <c r="N3" i="1"/>
  <c r="H3" i="1"/>
  <c r="Q3" i="1" s="1"/>
  <c r="R114" i="1"/>
  <c r="I3" i="1" l="1"/>
  <c r="R3" i="1" s="1"/>
  <c r="K10" i="1"/>
  <c r="T3" i="1"/>
  <c r="K3" i="1" s="1"/>
  <c r="L10" i="1"/>
  <c r="U3" i="1"/>
  <c r="L3" i="1" s="1"/>
  <c r="J10" i="1"/>
  <c r="S3" i="1"/>
  <c r="J3" i="1" s="1"/>
</calcChain>
</file>

<file path=xl/comments1.xml><?xml version="1.0" encoding="utf-8"?>
<comments xmlns="http://schemas.openxmlformats.org/spreadsheetml/2006/main">
  <authors>
    <author/>
  </authors>
  <commentList>
    <comment ref="B3" authorId="0">
      <text>
        <r>
          <rPr>
            <sz val="11"/>
            <color rgb="FF000000"/>
            <rFont val="Calibri"/>
            <family val="2"/>
            <scheme val="minor"/>
          </rPr>
          <t>Incluir o valor da MATRIZ PREVISTO PARA O CAMPUS
======</t>
        </r>
      </text>
    </comment>
  </commentList>
</comments>
</file>

<file path=xl/sharedStrings.xml><?xml version="1.0" encoding="utf-8"?>
<sst xmlns="http://schemas.openxmlformats.org/spreadsheetml/2006/main" count="308" uniqueCount="202">
  <si>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</si>
  <si>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</si>
  <si>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</si>
  <si>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</si>
  <si>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</si>
  <si>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</si>
  <si>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</si>
  <si>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</si>
  <si>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</si>
  <si>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</si>
  <si>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</si>
  <si>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</si>
  <si>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</si>
  <si>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</si>
  <si>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</si>
  <si>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</si>
  <si>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</si>
  <si>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</si>
  <si>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2022</t>
  </si>
  <si>
    <t>DESCRIÇÃO DA AÇÃO</t>
  </si>
  <si>
    <t>OUTROS</t>
  </si>
  <si>
    <t>MATRIZ</t>
  </si>
  <si>
    <t>RAP</t>
  </si>
  <si>
    <t>RAP ANULADO</t>
  </si>
  <si>
    <t>MATRIZ
(empenhado)</t>
  </si>
  <si>
    <t>OUTROS 
(empenhado)</t>
  </si>
  <si>
    <t>MATRIZ
(emp)</t>
  </si>
  <si>
    <t>OUTROS 
(emp.)</t>
  </si>
  <si>
    <t>RUBRICA</t>
  </si>
  <si>
    <t>TOTAL</t>
  </si>
  <si>
    <t>DG - DIREÇÃO GERAL</t>
  </si>
  <si>
    <t>33.90.14-14</t>
  </si>
  <si>
    <t>Diárias a servidores</t>
  </si>
  <si>
    <t>33.90.39-14</t>
  </si>
  <si>
    <t>33.90.39-23</t>
  </si>
  <si>
    <t>Fornecimento de coofebreak em eventos</t>
  </si>
  <si>
    <t>33.90.39-05</t>
  </si>
  <si>
    <t>Contratação de servições gráficos</t>
  </si>
  <si>
    <t>33.90.39-22</t>
  </si>
  <si>
    <t>Participação em feiras e eventos</t>
  </si>
  <si>
    <t>DAD - DIRETORIA DE ADMINISTRAÇÃO</t>
  </si>
  <si>
    <t>33.90.33-01</t>
  </si>
  <si>
    <t>Reembolso de Passagens (terrestres, aéreas, ...)</t>
  </si>
  <si>
    <t>33.90.39-43</t>
  </si>
  <si>
    <t>33.90.39-47</t>
  </si>
  <si>
    <t>33.90.37-03</t>
  </si>
  <si>
    <t>33.90.37-02</t>
  </si>
  <si>
    <t>33.90.37-01</t>
  </si>
  <si>
    <t>33.90.39-78</t>
  </si>
  <si>
    <t>Auxiliar Administrativo terceirizado</t>
  </si>
  <si>
    <t>33.90.39-17</t>
  </si>
  <si>
    <t>33.90.39-16</t>
  </si>
  <si>
    <t>33.90.39-20</t>
  </si>
  <si>
    <t>Manutenção persianas e cortinas</t>
  </si>
  <si>
    <t>Manutenção de ar condicionado</t>
  </si>
  <si>
    <t>Manutenção e conservação de bens móveis- hidráulica-reparos</t>
  </si>
  <si>
    <t>Manutenção do serviço de detetização</t>
  </si>
  <si>
    <t>44.90.52-99</t>
  </si>
  <si>
    <t>Aquisição de equipamentos de uso geral</t>
  </si>
  <si>
    <t>44.90.52-42</t>
  </si>
  <si>
    <t>Aquisição de mobiliário</t>
  </si>
  <si>
    <t>44.90.52-19</t>
  </si>
  <si>
    <t>Aquisição de discotecas e filmotecas</t>
  </si>
  <si>
    <t>33.91.47-12</t>
  </si>
  <si>
    <t>Obrigações tributárias (PIS)</t>
  </si>
  <si>
    <t>33.90.39-69</t>
  </si>
  <si>
    <t>33.90.30-99</t>
  </si>
  <si>
    <t>33.90.30</t>
  </si>
  <si>
    <t>Material consumo LEPEPs Ensino</t>
  </si>
  <si>
    <t>Material consumo LEPEPs  Produção</t>
  </si>
  <si>
    <t>33.90.30-16</t>
  </si>
  <si>
    <t>Material de expediente</t>
  </si>
  <si>
    <t>44.90.51-91</t>
  </si>
  <si>
    <t>44.90.52</t>
  </si>
  <si>
    <t>Enfardadeira - Bebedouros</t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</si>
  <si>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</si>
  <si>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>Aquisição de materiais para enfrentamento COVID 19</t>
  </si>
  <si>
    <t>33.90.39</t>
  </si>
  <si>
    <t>44.90.51</t>
  </si>
  <si>
    <t>DPDI - DIRETORIA DE PLANEJ E DESENV INSTITUCIONAL</t>
  </si>
  <si>
    <t>GERAL</t>
  </si>
  <si>
    <t>33.90.39-58</t>
  </si>
  <si>
    <t>33.90.40-13</t>
  </si>
  <si>
    <t>33.90.39-56</t>
  </si>
  <si>
    <t>Manutenção de Hardware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</si>
  <si>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</si>
  <si>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</si>
  <si>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</si>
  <si>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</si>
  <si>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</si>
  <si>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</si>
  <si>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</si>
  <si>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</si>
  <si>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</si>
  <si>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PROCESSO SELETIVO</t>
  </si>
  <si>
    <t>33.90.39-63</t>
  </si>
  <si>
    <t>33.90.39-90</t>
  </si>
  <si>
    <t>EBC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</si>
  <si>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</si>
  <si>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</si>
  <si>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</si>
  <si>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</si>
  <si>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>DE - DIRETORIA DE ENSINO</t>
  </si>
  <si>
    <t>33.90.36-02</t>
  </si>
  <si>
    <t>Diárias a colaboradores</t>
  </si>
  <si>
    <t>33.90.33-09</t>
  </si>
  <si>
    <t>44.90.52-35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</si>
  <si>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</si>
  <si>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</si>
  <si>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</si>
  <si>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</si>
  <si>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</si>
  <si>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</si>
  <si>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</si>
  <si>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</si>
  <si>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</si>
  <si>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</si>
  <si>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</si>
  <si>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</si>
  <si>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</si>
  <si>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>Reserva Assistência Estudantil</t>
  </si>
  <si>
    <t xml:space="preserve">Monitor de Aluno Especial </t>
  </si>
  <si>
    <t>33.90.47-18</t>
  </si>
  <si>
    <t>Patronal Monitores</t>
  </si>
  <si>
    <t xml:space="preserve">Material Saúde Consumo </t>
  </si>
  <si>
    <t>33.90.37.01</t>
  </si>
  <si>
    <t>Reserva Ações Inclusivas</t>
  </si>
  <si>
    <t>44.90.52.35</t>
  </si>
  <si>
    <t>Equipamentos para Áudio-Projetor Multimidia</t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</si>
  <si>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</si>
  <si>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</si>
  <si>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</si>
  <si>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</si>
  <si>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</si>
  <si>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</si>
  <si>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</si>
  <si>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</si>
  <si>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</si>
  <si>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</si>
  <si>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</si>
  <si>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</si>
  <si>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Fornecimento Alimentação (orçamento)</t>
  </si>
  <si>
    <t>Fornecimento Alimentação (extraorçamentário)</t>
  </si>
  <si>
    <t>FNDE</t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</si>
  <si>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</si>
  <si>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33.90.32-20</t>
  </si>
  <si>
    <t>Fornecimento de Alimentação</t>
  </si>
  <si>
    <t xml:space="preserve">AÇÕES INCLUSIVAS </t>
  </si>
  <si>
    <t>Serviços de seleção e treinamento</t>
  </si>
  <si>
    <t>BIBLIOTECA</t>
  </si>
  <si>
    <t>44.90.52-18</t>
  </si>
  <si>
    <t>Material Permanente (móveis / livros)</t>
  </si>
  <si>
    <t>COORDENAÇÕES EIXOS/CURSOS</t>
  </si>
  <si>
    <t>Material de Consumo</t>
  </si>
  <si>
    <t>Material permanente (equipamentos para laboratório) (NUGEDI, NUGEA)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</si>
  <si>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</si>
  <si>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</si>
  <si>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</si>
  <si>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</si>
  <si>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</si>
  <si>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</si>
  <si>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</si>
  <si>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</si>
  <si>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Bolsa Coordenação Pós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</si>
  <si>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</si>
  <si>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</si>
  <si>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</si>
  <si>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</si>
  <si>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</si>
  <si>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</si>
  <si>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</si>
  <si>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33.90.30-18</t>
  </si>
  <si>
    <t>Material e Medicamentos p/ uso veterinário</t>
  </si>
  <si>
    <t>33.90.30-12</t>
  </si>
  <si>
    <t>Material de Coudelaria</t>
  </si>
  <si>
    <t>PLANILHA DE PLANEJAMENTO E CONTROLE DA EXECUÇÃO ORÇAMENTÁRIA-Fevereiro 2022</t>
  </si>
  <si>
    <t>Confecções, instalações e locações de bens imóveis</t>
  </si>
  <si>
    <t xml:space="preserve">Energia elétrica </t>
  </si>
  <si>
    <t>Serviços postais, Correios</t>
  </si>
  <si>
    <t xml:space="preserve">Vigilância Predial </t>
  </si>
  <si>
    <t>Limpeza</t>
  </si>
  <si>
    <t xml:space="preserve">Jardinagem </t>
  </si>
  <si>
    <t>Coleta de Resíduos</t>
  </si>
  <si>
    <t xml:space="preserve">Manutenção predial Infra </t>
  </si>
  <si>
    <t xml:space="preserve">Manutenção Agropecuária </t>
  </si>
  <si>
    <t xml:space="preserve">Manutenção extintores e mangueiras </t>
  </si>
  <si>
    <t xml:space="preserve">Manutenção de equipamentos de laboratório </t>
  </si>
  <si>
    <t>Manutenção Corretiva e Preventiva Equip.de Refrigeração</t>
  </si>
  <si>
    <t>Publicidade legal em jornais</t>
  </si>
  <si>
    <t xml:space="preserve">Seguro veicular e IPVA </t>
  </si>
  <si>
    <t>Material de Consumo conservação Infraestrutura</t>
  </si>
  <si>
    <t>Ampliação do Prédio Administrativo - Prédio D</t>
  </si>
  <si>
    <t>Reforma do refeitório e rede de gás</t>
  </si>
  <si>
    <t>Aditivo obra do refeitório</t>
  </si>
  <si>
    <t>Pintura dos Prédios do Campus</t>
  </si>
  <si>
    <r>
      <t xml:space="preserve">Execução dos Projetos de PPCI - </t>
    </r>
    <r>
      <rPr>
        <sz val="12"/>
        <color rgb="FF7030A0"/>
        <rFont val="Calibri"/>
        <family val="2"/>
      </rPr>
      <t>OBRA Eletrotec</t>
    </r>
  </si>
  <si>
    <t xml:space="preserve">Telefonia e Internet - Telefonia Fixa </t>
  </si>
  <si>
    <t xml:space="preserve">Telefonia e Internet - Link Internet </t>
  </si>
  <si>
    <t>Telefonia e Internet - Manutenção central telefônica</t>
  </si>
  <si>
    <t>Fretamento de ônibus</t>
  </si>
  <si>
    <t>Material de Tic Permanente</t>
  </si>
  <si>
    <t>Material Saúde Consumo (COVID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</si>
</sst>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-416]\ #,##0.00;[Red]\-[$R$-416]\ #,##0.00"/>
    <numFmt numFmtId="165" formatCode="_-&quot;R$&quot;\ * #,##0.00_-;\-&quot;R$&quot;\ * #,##0.00_-;_-&quot;R$&quot;\ * &quot;-&quot;??_-;_-@"/>
    <numFmt numFmtId="166" formatCode="[$R$ -416]#,##0.00"/>
  </numFmts>
  <fonts count="35" x14ac:knownFonts="1"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9900FF"/>
      <name val="Calibri"/>
      <family val="2"/>
    </font>
    <font>
      <sz val="11"/>
      <color rgb="FF444444"/>
      <name val="Calibri"/>
      <family val="2"/>
    </font>
    <font>
      <b/>
      <sz val="12"/>
      <color rgb="FF0070C0"/>
      <name val="Calibri"/>
      <family val="2"/>
    </font>
    <font>
      <b/>
      <sz val="12"/>
      <color theme="4"/>
      <name val="Calibri"/>
      <family val="2"/>
    </font>
    <font>
      <b/>
      <sz val="12"/>
      <color rgb="FF7030A0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FF0000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b/>
      <sz val="11"/>
      <color rgb="FF7030A0"/>
      <name val="Calibri"/>
      <family val="2"/>
    </font>
    <font>
      <b/>
      <sz val="12"/>
      <color rgb="FF00B050"/>
      <name val="Calibri"/>
      <family val="2"/>
    </font>
    <font>
      <b/>
      <sz val="12"/>
      <color rgb="FFE69138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7030A0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1155CC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3" xfId="0" applyFont="1" applyBorder="1"/>
    <xf numFmtId="0" fontId="2" fillId="0" borderId="2" xfId="0" applyFont="1" applyBorder="1"/>
    <xf numFmtId="164" fontId="3" fillId="4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10" fontId="3" fillId="3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7" borderId="4" xfId="0" applyFont="1" applyFill="1" applyBorder="1" applyAlignment="1">
      <alignment vertical="center"/>
    </xf>
    <xf numFmtId="165" fontId="3" fillId="7" borderId="4" xfId="0" applyNumberFormat="1" applyFont="1" applyFill="1" applyBorder="1" applyAlignment="1">
      <alignment horizontal="center" vertical="center"/>
    </xf>
    <xf numFmtId="10" fontId="3" fillId="7" borderId="4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vertical="center" wrapText="1"/>
    </xf>
    <xf numFmtId="10" fontId="6" fillId="3" borderId="4" xfId="0" applyNumberFormat="1" applyFont="1" applyFill="1" applyBorder="1" applyAlignment="1">
      <alignment horizontal="center" vertical="center" wrapText="1"/>
    </xf>
    <xf numFmtId="165" fontId="6" fillId="9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0" fontId="6" fillId="3" borderId="4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3" fontId="6" fillId="8" borderId="4" xfId="0" applyNumberFormat="1" applyFont="1" applyFill="1" applyBorder="1" applyAlignment="1">
      <alignment horizontal="left" vertical="center" wrapText="1"/>
    </xf>
    <xf numFmtId="164" fontId="5" fillId="7" borderId="4" xfId="0" applyNumberFormat="1" applyFont="1" applyFill="1" applyBorder="1" applyAlignment="1">
      <alignment horizontal="left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9" fontId="6" fillId="3" borderId="4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8" fillId="8" borderId="4" xfId="0" applyFont="1" applyFill="1" applyBorder="1" applyAlignment="1">
      <alignment vertical="center" wrapText="1"/>
    </xf>
    <xf numFmtId="165" fontId="11" fillId="10" borderId="4" xfId="0" applyNumberFormat="1" applyFont="1" applyFill="1" applyBorder="1"/>
    <xf numFmtId="165" fontId="7" fillId="0" borderId="4" xfId="0" applyNumberFormat="1" applyFont="1" applyBorder="1"/>
    <xf numFmtId="165" fontId="7" fillId="4" borderId="4" xfId="0" applyNumberFormat="1" applyFont="1" applyFill="1" applyBorder="1"/>
    <xf numFmtId="165" fontId="6" fillId="4" borderId="4" xfId="0" applyNumberFormat="1" applyFont="1" applyFill="1" applyBorder="1" applyAlignment="1">
      <alignment horizontal="center" vertical="center"/>
    </xf>
    <xf numFmtId="165" fontId="6" fillId="10" borderId="4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165" fontId="12" fillId="0" borderId="4" xfId="0" applyNumberFormat="1" applyFont="1" applyBorder="1" applyAlignment="1">
      <alignment horizontal="center" vertical="center"/>
    </xf>
    <xf numFmtId="165" fontId="13" fillId="3" borderId="4" xfId="0" applyNumberFormat="1" applyFont="1" applyFill="1" applyBorder="1" applyAlignment="1">
      <alignment horizontal="center" vertical="center"/>
    </xf>
    <xf numFmtId="165" fontId="6" fillId="12" borderId="4" xfId="0" applyNumberFormat="1" applyFont="1" applyFill="1" applyBorder="1" applyAlignment="1">
      <alignment horizontal="center" vertical="center"/>
    </xf>
    <xf numFmtId="0" fontId="9" fillId="8" borderId="4" xfId="0" applyFont="1" applyFill="1" applyBorder="1"/>
    <xf numFmtId="165" fontId="6" fillId="0" borderId="4" xfId="0" applyNumberFormat="1" applyFont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165" fontId="14" fillId="0" borderId="4" xfId="0" applyNumberFormat="1" applyFont="1" applyBorder="1" applyAlignment="1">
      <alignment horizontal="center" vertical="center"/>
    </xf>
    <xf numFmtId="165" fontId="6" fillId="9" borderId="4" xfId="0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13" borderId="4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vertical="center" wrapText="1"/>
    </xf>
    <xf numFmtId="165" fontId="3" fillId="13" borderId="4" xfId="0" applyNumberFormat="1" applyFont="1" applyFill="1" applyBorder="1" applyAlignment="1">
      <alignment horizontal="center" vertical="center" wrapText="1"/>
    </xf>
    <xf numFmtId="10" fontId="3" fillId="13" borderId="4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3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166" fontId="6" fillId="0" borderId="0" xfId="0" applyNumberFormat="1" applyFont="1" applyAlignment="1">
      <alignment horizontal="center"/>
    </xf>
    <xf numFmtId="0" fontId="7" fillId="0" borderId="0" xfId="0" applyFont="1"/>
    <xf numFmtId="165" fontId="8" fillId="0" borderId="4" xfId="0" applyNumberFormat="1" applyFont="1" applyBorder="1" applyAlignment="1">
      <alignment horizontal="right" vertical="center"/>
    </xf>
    <xf numFmtId="0" fontId="16" fillId="11" borderId="4" xfId="0" applyFont="1" applyFill="1" applyBorder="1" applyAlignment="1">
      <alignment horizontal="left" vertical="center" wrapText="1"/>
    </xf>
    <xf numFmtId="0" fontId="16" fillId="11" borderId="4" xfId="0" applyFont="1" applyFill="1" applyBorder="1" applyAlignment="1">
      <alignment vertical="center" wrapText="1"/>
    </xf>
    <xf numFmtId="165" fontId="16" fillId="11" borderId="4" xfId="0" applyNumberFormat="1" applyFont="1" applyFill="1" applyBorder="1" applyAlignment="1">
      <alignment horizontal="center" vertical="center" wrapText="1"/>
    </xf>
    <xf numFmtId="165" fontId="15" fillId="11" borderId="4" xfId="0" applyNumberFormat="1" applyFont="1" applyFill="1" applyBorder="1" applyAlignment="1">
      <alignment vertical="center" wrapText="1"/>
    </xf>
    <xf numFmtId="165" fontId="15" fillId="11" borderId="4" xfId="0" applyNumberFormat="1" applyFont="1" applyFill="1" applyBorder="1" applyAlignment="1">
      <alignment horizontal="center" vertical="center"/>
    </xf>
    <xf numFmtId="165" fontId="15" fillId="3" borderId="4" xfId="0" applyNumberFormat="1" applyFont="1" applyFill="1" applyBorder="1" applyAlignment="1">
      <alignment horizontal="center" vertical="center"/>
    </xf>
    <xf numFmtId="10" fontId="16" fillId="3" borderId="4" xfId="0" applyNumberFormat="1" applyFont="1" applyFill="1" applyBorder="1" applyAlignment="1">
      <alignment horizontal="center" vertical="center" wrapText="1"/>
    </xf>
    <xf numFmtId="165" fontId="1" fillId="11" borderId="4" xfId="0" applyNumberFormat="1" applyFont="1" applyFill="1" applyBorder="1" applyAlignment="1">
      <alignment horizontal="center" vertical="center" wrapText="1"/>
    </xf>
    <xf numFmtId="165" fontId="16" fillId="10" borderId="4" xfId="0" applyNumberFormat="1" applyFont="1" applyFill="1" applyBorder="1" applyAlignment="1">
      <alignment horizontal="center" vertical="center" wrapText="1"/>
    </xf>
    <xf numFmtId="165" fontId="15" fillId="10" borderId="4" xfId="0" applyNumberFormat="1" applyFont="1" applyFill="1" applyBorder="1" applyAlignment="1">
      <alignment horizontal="center" vertical="center" wrapText="1"/>
    </xf>
    <xf numFmtId="165" fontId="17" fillId="10" borderId="0" xfId="0" applyNumberFormat="1" applyFont="1" applyFill="1" applyBorder="1" applyAlignment="1">
      <alignment horizontal="center"/>
    </xf>
    <xf numFmtId="164" fontId="17" fillId="10" borderId="0" xfId="0" applyNumberFormat="1" applyFont="1" applyFill="1" applyBorder="1" applyAlignment="1">
      <alignment horizontal="center"/>
    </xf>
    <xf numFmtId="0" fontId="16" fillId="5" borderId="4" xfId="0" applyFont="1" applyFill="1" applyBorder="1" applyAlignment="1">
      <alignment horizontal="left" vertical="center" wrapText="1"/>
    </xf>
    <xf numFmtId="0" fontId="16" fillId="13" borderId="4" xfId="0" applyFont="1" applyFill="1" applyBorder="1" applyAlignment="1">
      <alignment vertical="center" wrapText="1"/>
    </xf>
    <xf numFmtId="165" fontId="16" fillId="13" borderId="4" xfId="0" applyNumberFormat="1" applyFont="1" applyFill="1" applyBorder="1" applyAlignment="1">
      <alignment horizontal="center" vertical="center" wrapText="1"/>
    </xf>
    <xf numFmtId="10" fontId="18" fillId="2" borderId="4" xfId="0" applyNumberFormat="1" applyFont="1" applyFill="1" applyBorder="1" applyAlignment="1">
      <alignment horizontal="center" vertical="center" wrapText="1"/>
    </xf>
    <xf numFmtId="10" fontId="16" fillId="13" borderId="4" xfId="0" applyNumberFormat="1" applyFont="1" applyFill="1" applyBorder="1" applyAlignment="1">
      <alignment horizontal="center" vertical="center" wrapText="1"/>
    </xf>
    <xf numFmtId="165" fontId="3" fillId="9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10" fontId="3" fillId="13" borderId="4" xfId="0" applyNumberFormat="1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left" vertical="center" wrapText="1"/>
    </xf>
    <xf numFmtId="0" fontId="20" fillId="11" borderId="4" xfId="0" applyFont="1" applyFill="1" applyBorder="1" applyAlignment="1">
      <alignment vertical="center" wrapText="1"/>
    </xf>
    <xf numFmtId="165" fontId="20" fillId="0" borderId="4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  <xf numFmtId="165" fontId="19" fillId="0" borderId="4" xfId="0" applyNumberFormat="1" applyFont="1" applyBorder="1" applyAlignment="1">
      <alignment horizontal="center" vertical="center"/>
    </xf>
    <xf numFmtId="0" fontId="3" fillId="8" borderId="4" xfId="0" applyFont="1" applyFill="1" applyBorder="1" applyAlignment="1">
      <alignment horizontal="left" vertical="center" wrapText="1"/>
    </xf>
    <xf numFmtId="165" fontId="3" fillId="10" borderId="4" xfId="0" applyNumberFormat="1" applyFont="1" applyFill="1" applyBorder="1" applyAlignment="1">
      <alignment horizontal="center" vertical="center" wrapText="1"/>
    </xf>
    <xf numFmtId="165" fontId="3" fillId="10" borderId="4" xfId="0" applyNumberFormat="1" applyFont="1" applyFill="1" applyBorder="1" applyAlignment="1">
      <alignment horizontal="center" vertical="center"/>
    </xf>
    <xf numFmtId="165" fontId="3" fillId="10" borderId="0" xfId="0" applyNumberFormat="1" applyFont="1" applyFill="1" applyBorder="1" applyAlignment="1">
      <alignment horizontal="center"/>
    </xf>
    <xf numFmtId="10" fontId="3" fillId="10" borderId="0" xfId="0" applyNumberFormat="1" applyFont="1" applyFill="1" applyBorder="1" applyAlignment="1">
      <alignment horizontal="center"/>
    </xf>
    <xf numFmtId="0" fontId="16" fillId="13" borderId="4" xfId="0" applyFont="1" applyFill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165" fontId="18" fillId="3" borderId="4" xfId="0" applyNumberFormat="1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/>
    </xf>
    <xf numFmtId="10" fontId="18" fillId="0" borderId="0" xfId="0" applyNumberFormat="1" applyFont="1" applyAlignment="1">
      <alignment horizontal="center"/>
    </xf>
    <xf numFmtId="165" fontId="24" fillId="8" borderId="4" xfId="0" applyNumberFormat="1" applyFont="1" applyFill="1" applyBorder="1" applyAlignment="1">
      <alignment horizontal="center" vertical="center" wrapText="1"/>
    </xf>
    <xf numFmtId="165" fontId="18" fillId="5" borderId="4" xfId="0" applyNumberFormat="1" applyFont="1" applyFill="1" applyBorder="1" applyAlignment="1">
      <alignment horizontal="center" vertical="center"/>
    </xf>
    <xf numFmtId="165" fontId="25" fillId="0" borderId="4" xfId="0" applyNumberFormat="1" applyFont="1" applyBorder="1" applyAlignment="1">
      <alignment horizontal="center" vertical="center"/>
    </xf>
    <xf numFmtId="0" fontId="18" fillId="3" borderId="4" xfId="0" applyFont="1" applyFill="1" applyBorder="1" applyAlignment="1">
      <alignment vertical="center" wrapText="1"/>
    </xf>
    <xf numFmtId="165" fontId="18" fillId="3" borderId="4" xfId="0" applyNumberFormat="1" applyFont="1" applyFill="1" applyBorder="1" applyAlignment="1">
      <alignment horizontal="center" vertical="center" wrapText="1"/>
    </xf>
    <xf numFmtId="165" fontId="26" fillId="5" borderId="4" xfId="0" applyNumberFormat="1" applyFont="1" applyFill="1" applyBorder="1" applyAlignment="1">
      <alignment horizontal="center" vertical="center"/>
    </xf>
    <xf numFmtId="165" fontId="27" fillId="0" borderId="4" xfId="0" applyNumberFormat="1" applyFont="1" applyBorder="1" applyAlignment="1">
      <alignment horizontal="center" vertical="center"/>
    </xf>
    <xf numFmtId="165" fontId="6" fillId="5" borderId="4" xfId="0" applyNumberFormat="1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left" vertical="center" wrapText="1"/>
    </xf>
    <xf numFmtId="0" fontId="18" fillId="13" borderId="4" xfId="0" applyFont="1" applyFill="1" applyBorder="1" applyAlignment="1">
      <alignment vertical="center" wrapText="1"/>
    </xf>
    <xf numFmtId="165" fontId="18" fillId="13" borderId="4" xfId="0" applyNumberFormat="1" applyFont="1" applyFill="1" applyBorder="1" applyAlignment="1">
      <alignment horizontal="center" vertical="center" wrapText="1"/>
    </xf>
    <xf numFmtId="10" fontId="18" fillId="13" borderId="4" xfId="0" applyNumberFormat="1" applyFont="1" applyFill="1" applyBorder="1" applyAlignment="1">
      <alignment horizontal="center" vertical="center" wrapText="1"/>
    </xf>
    <xf numFmtId="165" fontId="29" fillId="0" borderId="4" xfId="0" applyNumberFormat="1" applyFont="1" applyBorder="1" applyAlignment="1">
      <alignment horizontal="center" vertical="center"/>
    </xf>
    <xf numFmtId="0" fontId="16" fillId="5" borderId="4" xfId="0" applyFont="1" applyFill="1" applyBorder="1" applyAlignment="1">
      <alignment vertical="center" wrapText="1"/>
    </xf>
    <xf numFmtId="165" fontId="16" fillId="5" borderId="4" xfId="0" applyNumberFormat="1" applyFont="1" applyFill="1" applyBorder="1" applyAlignment="1">
      <alignment horizontal="center" vertical="center" wrapText="1"/>
    </xf>
    <xf numFmtId="10" fontId="16" fillId="5" borderId="4" xfId="0" applyNumberFormat="1" applyFont="1" applyFill="1" applyBorder="1" applyAlignment="1">
      <alignment horizontal="center" vertical="center" wrapText="1"/>
    </xf>
    <xf numFmtId="165" fontId="26" fillId="3" borderId="4" xfId="0" applyNumberFormat="1" applyFont="1" applyFill="1" applyBorder="1" applyAlignment="1">
      <alignment horizontal="center" vertical="center"/>
    </xf>
    <xf numFmtId="10" fontId="18" fillId="2" borderId="4" xfId="0" applyNumberFormat="1" applyFont="1" applyFill="1" applyBorder="1" applyAlignment="1">
      <alignment horizontal="center" vertical="center"/>
    </xf>
    <xf numFmtId="165" fontId="30" fillId="9" borderId="4" xfId="0" applyNumberFormat="1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vertical="center" wrapText="1"/>
    </xf>
    <xf numFmtId="165" fontId="24" fillId="0" borderId="4" xfId="0" applyNumberFormat="1" applyFont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vertical="center" wrapText="1"/>
    </xf>
    <xf numFmtId="165" fontId="18" fillId="5" borderId="4" xfId="0" applyNumberFormat="1" applyFont="1" applyFill="1" applyBorder="1" applyAlignment="1">
      <alignment horizontal="center" vertical="center" wrapText="1"/>
    </xf>
    <xf numFmtId="10" fontId="18" fillId="5" borderId="4" xfId="0" applyNumberFormat="1" applyFont="1" applyFill="1" applyBorder="1" applyAlignment="1">
      <alignment horizontal="center" vertical="center"/>
    </xf>
    <xf numFmtId="165" fontId="31" fillId="0" borderId="4" xfId="0" applyNumberFormat="1" applyFont="1" applyBorder="1" applyAlignment="1">
      <alignment horizontal="center" vertical="center"/>
    </xf>
    <xf numFmtId="165" fontId="8" fillId="9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/>
    </xf>
    <xf numFmtId="164" fontId="3" fillId="9" borderId="0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0" fontId="8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/>
    <xf numFmtId="0" fontId="33" fillId="0" borderId="0" xfId="0" applyFont="1" applyAlignment="1">
      <alignment horizontal="left"/>
    </xf>
    <xf numFmtId="10" fontId="9" fillId="0" borderId="0" xfId="0" applyNumberFormat="1" applyFont="1"/>
    <xf numFmtId="0" fontId="7" fillId="0" borderId="0" xfId="0" applyFont="1" applyAlignment="1">
      <alignment horizontal="left"/>
    </xf>
    <xf numFmtId="164" fontId="3" fillId="14" borderId="1" xfId="0" applyNumberFormat="1" applyFont="1" applyFill="1" applyBorder="1" applyAlignment="1">
      <alignment horizontal="center" vertical="center"/>
    </xf>
    <xf numFmtId="0" fontId="2" fillId="15" borderId="2" xfId="0" applyFont="1" applyFill="1" applyBorder="1"/>
    <xf numFmtId="0" fontId="2" fillId="15" borderId="3" xfId="0" applyFont="1" applyFill="1" applyBorder="1"/>
    <xf numFmtId="0" fontId="34" fillId="2" borderId="1" xfId="0" applyFont="1" applyFill="1" applyBorder="1" applyAlignment="1">
      <alignment horizontal="center" vertical="center"/>
    </xf>
    <xf numFmtId="165" fontId="6" fillId="16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326"/>
  <sheetViews>
    <sheetView showGridLines="0" tabSelected="1" workbookViewId="0">
      <pane xSplit="2" ySplit="3" topLeftCell="C88" activePane="bottomRight" state="frozen"/>
      <selection pane="topRight" activeCell="E1" sqref="E1"/>
      <selection pane="bottomLeft" activeCell="A4" sqref="A4"/>
      <selection pane="bottomRight" activeCell="F25" sqref="F25"/>
    </sheetView>
  </sheetViews>
  <sheetFormatPr defaultColWidth="14.42578125" defaultRowHeight="15" customHeight="1" x14ac:dyDescent="0.25"/>
  <cols>
    <col min="1" max="1" width="14.85546875" style="8" customWidth="1"/>
    <col min="2" max="2" width="66.140625" style="8" customWidth="1"/>
    <col min="3" max="3" width="18.42578125" style="8" customWidth="1"/>
    <col min="4" max="4" width="17.85546875" style="8" customWidth="1"/>
    <col min="5" max="5" width="15" style="8" customWidth="1"/>
    <col min="6" max="6" width="14.7109375" style="8" customWidth="1"/>
    <col min="7" max="7" width="17.42578125" style="8" customWidth="1"/>
    <col min="8" max="8" width="18.42578125" style="8" customWidth="1"/>
    <col min="9" max="9" width="16.7109375" style="8" customWidth="1"/>
    <col min="10" max="10" width="15.5703125" style="8" customWidth="1"/>
    <col min="11" max="11" width="19.140625" style="8" customWidth="1"/>
    <col min="12" max="12" width="15.5703125" style="8" customWidth="1"/>
    <col min="13" max="13" width="23.5703125" style="8" hidden="1" customWidth="1"/>
    <col min="14" max="14" width="18.140625" style="8" hidden="1" customWidth="1"/>
    <col min="15" max="15" width="16.7109375" style="8" hidden="1" customWidth="1"/>
    <col min="16" max="16" width="12.28515625" style="8" hidden="1" customWidth="1"/>
    <col min="17" max="17" width="11.42578125" style="8" hidden="1" customWidth="1"/>
    <col min="18" max="18" width="12.140625" style="8" hidden="1" customWidth="1"/>
    <col min="19" max="19" width="16" style="8" hidden="1" customWidth="1"/>
    <col min="20" max="23" width="15.7109375" style="8" hidden="1" customWidth="1"/>
    <col min="24" max="24" width="16.85546875" style="8" hidden="1" customWidth="1"/>
    <col min="25" max="26" width="15.7109375" style="8" hidden="1" customWidth="1"/>
    <col min="27" max="27" width="16.42578125" style="8" hidden="1" customWidth="1"/>
    <col min="28" max="29" width="15.7109375" style="8" hidden="1" customWidth="1"/>
    <col min="30" max="30" width="17.7109375" style="8" hidden="1" customWidth="1"/>
    <col min="31" max="32" width="15.7109375" style="8" hidden="1" customWidth="1"/>
    <col min="33" max="33" width="14.7109375" style="8" hidden="1" customWidth="1"/>
    <col min="34" max="57" width="15.7109375" style="8" hidden="1" customWidth="1"/>
    <col min="58" max="16384" width="14.42578125" style="8"/>
  </cols>
  <sheetData>
    <row r="1" spans="1:62" ht="15.75" x14ac:dyDescent="0.25">
      <c r="A1" s="160" t="s">
        <v>175</v>
      </c>
      <c r="B1" s="1"/>
      <c r="C1" s="3" t="s">
        <v>0</v>
      </c>
      <c r="D1" s="2"/>
      <c r="E1" s="2"/>
      <c r="F1" s="1"/>
      <c r="G1" s="4" t="s">
        <v>1</v>
      </c>
      <c r="H1" s="2"/>
      <c r="I1" s="1"/>
      <c r="J1" s="157" t="s">
        <v>2</v>
      </c>
      <c r="K1" s="158"/>
      <c r="L1" s="159"/>
      <c r="M1" s="4" t="s">
        <v>3</v>
      </c>
      <c r="N1" s="2"/>
      <c r="O1" s="1"/>
      <c r="P1" s="6" t="s">
        <v>4</v>
      </c>
      <c r="Q1" s="2"/>
      <c r="R1" s="1"/>
      <c r="S1" s="5" t="s">
        <v>5</v>
      </c>
      <c r="T1" s="2"/>
      <c r="U1" s="1"/>
      <c r="V1" s="5" t="s">
        <v>6</v>
      </c>
      <c r="W1" s="2"/>
      <c r="X1" s="1"/>
      <c r="Y1" s="5" t="s">
        <v>7</v>
      </c>
      <c r="Z1" s="2"/>
      <c r="AA1" s="1"/>
      <c r="AB1" s="5" t="s">
        <v>8</v>
      </c>
      <c r="AC1" s="2"/>
      <c r="AD1" s="1"/>
      <c r="AE1" s="5" t="s">
        <v>9</v>
      </c>
      <c r="AF1" s="2"/>
      <c r="AG1" s="1"/>
      <c r="AH1" s="5" t="s">
        <v>10</v>
      </c>
      <c r="AI1" s="2"/>
      <c r="AJ1" s="1"/>
      <c r="AK1" s="5" t="s">
        <v>11</v>
      </c>
      <c r="AL1" s="2"/>
      <c r="AM1" s="1"/>
      <c r="AN1" s="5" t="s">
        <v>12</v>
      </c>
      <c r="AO1" s="2"/>
      <c r="AP1" s="1"/>
      <c r="AQ1" s="5" t="s">
        <v>13</v>
      </c>
      <c r="AR1" s="2"/>
      <c r="AS1" s="1"/>
      <c r="AT1" s="5" t="s">
        <v>14</v>
      </c>
      <c r="AU1" s="2"/>
      <c r="AV1" s="1"/>
      <c r="AW1" s="5" t="s">
        <v>15</v>
      </c>
      <c r="AX1" s="2"/>
      <c r="AY1" s="1"/>
      <c r="AZ1" s="5" t="s">
        <v>16</v>
      </c>
      <c r="BA1" s="2"/>
      <c r="BB1" s="1"/>
      <c r="BC1" s="5" t="s">
        <v>17</v>
      </c>
      <c r="BD1" s="2"/>
      <c r="BE1" s="1"/>
      <c r="BF1" s="7"/>
      <c r="BG1" s="7"/>
      <c r="BH1" s="7"/>
      <c r="BI1" s="7"/>
      <c r="BJ1" s="7"/>
    </row>
    <row r="2" spans="1:62" ht="45.75" customHeight="1" x14ac:dyDescent="0.25">
      <c r="A2" s="9" t="s">
        <v>18</v>
      </c>
      <c r="B2" s="10" t="s">
        <v>19</v>
      </c>
      <c r="C2" s="12" t="s">
        <v>21</v>
      </c>
      <c r="D2" s="12" t="s">
        <v>22</v>
      </c>
      <c r="E2" s="12" t="s">
        <v>23</v>
      </c>
      <c r="F2" s="12" t="s">
        <v>20</v>
      </c>
      <c r="G2" s="13" t="s">
        <v>21</v>
      </c>
      <c r="H2" s="13" t="s">
        <v>22</v>
      </c>
      <c r="I2" s="13" t="s">
        <v>20</v>
      </c>
      <c r="J2" s="11" t="s">
        <v>21</v>
      </c>
      <c r="K2" s="11" t="s">
        <v>22</v>
      </c>
      <c r="L2" s="11" t="s">
        <v>20</v>
      </c>
      <c r="M2" s="13" t="s">
        <v>24</v>
      </c>
      <c r="N2" s="13" t="s">
        <v>22</v>
      </c>
      <c r="O2" s="13" t="s">
        <v>25</v>
      </c>
      <c r="P2" s="14" t="s">
        <v>26</v>
      </c>
      <c r="Q2" s="15" t="s">
        <v>22</v>
      </c>
      <c r="R2" s="14" t="s">
        <v>27</v>
      </c>
      <c r="S2" s="16" t="s">
        <v>21</v>
      </c>
      <c r="T2" s="16" t="s">
        <v>22</v>
      </c>
      <c r="U2" s="16" t="s">
        <v>20</v>
      </c>
      <c r="V2" s="16" t="s">
        <v>21</v>
      </c>
      <c r="W2" s="16" t="s">
        <v>22</v>
      </c>
      <c r="X2" s="16" t="s">
        <v>20</v>
      </c>
      <c r="Y2" s="16" t="s">
        <v>21</v>
      </c>
      <c r="Z2" s="16" t="s">
        <v>22</v>
      </c>
      <c r="AA2" s="16" t="s">
        <v>20</v>
      </c>
      <c r="AB2" s="16" t="s">
        <v>21</v>
      </c>
      <c r="AC2" s="16" t="s">
        <v>22</v>
      </c>
      <c r="AD2" s="16" t="s">
        <v>20</v>
      </c>
      <c r="AE2" s="16" t="s">
        <v>21</v>
      </c>
      <c r="AF2" s="16" t="s">
        <v>22</v>
      </c>
      <c r="AG2" s="16" t="s">
        <v>20</v>
      </c>
      <c r="AH2" s="16" t="s">
        <v>21</v>
      </c>
      <c r="AI2" s="16" t="s">
        <v>22</v>
      </c>
      <c r="AJ2" s="16" t="s">
        <v>20</v>
      </c>
      <c r="AK2" s="16" t="s">
        <v>21</v>
      </c>
      <c r="AL2" s="16" t="s">
        <v>22</v>
      </c>
      <c r="AM2" s="16" t="s">
        <v>20</v>
      </c>
      <c r="AN2" s="16" t="s">
        <v>21</v>
      </c>
      <c r="AO2" s="16" t="s">
        <v>22</v>
      </c>
      <c r="AP2" s="16" t="s">
        <v>20</v>
      </c>
      <c r="AQ2" s="16" t="s">
        <v>21</v>
      </c>
      <c r="AR2" s="16" t="s">
        <v>22</v>
      </c>
      <c r="AS2" s="16" t="s">
        <v>20</v>
      </c>
      <c r="AT2" s="16" t="s">
        <v>21</v>
      </c>
      <c r="AU2" s="16" t="s">
        <v>22</v>
      </c>
      <c r="AV2" s="16" t="s">
        <v>20</v>
      </c>
      <c r="AW2" s="16" t="s">
        <v>21</v>
      </c>
      <c r="AX2" s="16" t="s">
        <v>22</v>
      </c>
      <c r="AY2" s="16" t="s">
        <v>20</v>
      </c>
      <c r="AZ2" s="16" t="s">
        <v>21</v>
      </c>
      <c r="BA2" s="16" t="s">
        <v>22</v>
      </c>
      <c r="BB2" s="16" t="s">
        <v>20</v>
      </c>
      <c r="BC2" s="16" t="s">
        <v>21</v>
      </c>
      <c r="BD2" s="16" t="s">
        <v>22</v>
      </c>
      <c r="BE2" s="16" t="s">
        <v>20</v>
      </c>
      <c r="BF2" s="7"/>
      <c r="BG2" s="7"/>
      <c r="BH2" s="7"/>
      <c r="BI2" s="7"/>
      <c r="BJ2" s="7"/>
    </row>
    <row r="3" spans="1:62" ht="21" x14ac:dyDescent="0.25">
      <c r="A3" s="18" t="s">
        <v>28</v>
      </c>
      <c r="B3" s="17" t="s">
        <v>29</v>
      </c>
      <c r="C3" s="20">
        <f>C4+C10+C48+C69+C114</f>
        <v>47185.649999999994</v>
      </c>
      <c r="D3" s="20">
        <f>D4+D10+D48+D69+D114</f>
        <v>2383247.4700000002</v>
      </c>
      <c r="E3" s="20">
        <f>E4+E10+E48+E69+E114</f>
        <v>16240</v>
      </c>
      <c r="F3" s="20">
        <f>F4+F10+F48+F69+F114</f>
        <v>0</v>
      </c>
      <c r="G3" s="21">
        <f>G4+G10+G48+G69+G114</f>
        <v>0</v>
      </c>
      <c r="H3" s="21">
        <f>H4+H10+H48+H69+H114</f>
        <v>439919.61999999994</v>
      </c>
      <c r="I3" s="21">
        <f>I4+I10+I48+I69+I114</f>
        <v>0</v>
      </c>
      <c r="J3" s="22">
        <f t="shared" ref="J3:L3" si="0">IF(BC3=0,SUM(S3+V3+Y3+AB3+AE3+AH3+AK3+AN3+AQ3+AT3+AW3+AZ3),BC3)</f>
        <v>0</v>
      </c>
      <c r="K3" s="22">
        <f t="shared" si="0"/>
        <v>439919.62</v>
      </c>
      <c r="L3" s="22">
        <f t="shared" si="0"/>
        <v>0</v>
      </c>
      <c r="M3" s="13" t="e">
        <f>M4+M10+M48+M69+M114</f>
        <v>#REF!</v>
      </c>
      <c r="N3" s="13" t="e">
        <f>N4+N10+N48+N69+N114</f>
        <v>#REF!</v>
      </c>
      <c r="O3" s="13" t="e">
        <f>O4+O10+O48+O69+O114</f>
        <v>#REF!</v>
      </c>
      <c r="P3" s="15">
        <f t="shared" ref="P3:Q4" si="1">G3/C3</f>
        <v>0</v>
      </c>
      <c r="Q3" s="15">
        <f t="shared" si="1"/>
        <v>0.1845883088255203</v>
      </c>
      <c r="R3" s="15" t="e">
        <f t="shared" ref="R3:R4" si="2">I3/F3</f>
        <v>#DIV/0!</v>
      </c>
      <c r="S3" s="23">
        <f>S4+S10+S48+S69+S114</f>
        <v>0</v>
      </c>
      <c r="T3" s="23">
        <f>T4+T10+T48+T69+T114</f>
        <v>207479.15000000002</v>
      </c>
      <c r="U3" s="23">
        <f>U4+U10+U48+U69+U114</f>
        <v>0</v>
      </c>
      <c r="V3" s="23">
        <f>V4+V10+V48+V69+V114</f>
        <v>0</v>
      </c>
      <c r="W3" s="23">
        <f>W4+W10+W48+W69+W114</f>
        <v>232440.47</v>
      </c>
      <c r="X3" s="23">
        <f>X4+X10+X48+X69+X114</f>
        <v>0</v>
      </c>
      <c r="Y3" s="23">
        <f>Y4+Y10+Y48+Y69+Y114</f>
        <v>0</v>
      </c>
      <c r="Z3" s="23">
        <f>Z4+Z10+Z48+Z69+Z114</f>
        <v>0</v>
      </c>
      <c r="AA3" s="23">
        <f>AA4+AA10+AA48+AA69+AA114</f>
        <v>0</v>
      </c>
      <c r="AB3" s="23">
        <f>AB4+AB10+AB48+AB69+AB114</f>
        <v>0</v>
      </c>
      <c r="AC3" s="23">
        <f>AC4+AC10+AC48+AC69+AC114</f>
        <v>0</v>
      </c>
      <c r="AD3" s="23">
        <f>AD4+AD10+AD48+AD69+AD114</f>
        <v>0</v>
      </c>
      <c r="AE3" s="23">
        <f>AE4+AE10+AE48+AE69+AE114</f>
        <v>0</v>
      </c>
      <c r="AF3" s="23">
        <f>AF4+AF10+AF48+AF69+AF114</f>
        <v>0</v>
      </c>
      <c r="AG3" s="23">
        <f>AG4+AG10+AG48+AG69+AG114</f>
        <v>0</v>
      </c>
      <c r="AH3" s="23">
        <f>AH4+AH10+AH48+AH69+AH114</f>
        <v>0</v>
      </c>
      <c r="AI3" s="23">
        <f>AI4+AI10+AI48+AI69+AI114</f>
        <v>0</v>
      </c>
      <c r="AJ3" s="23">
        <f>AJ4+AJ10+AJ48+AJ69+AJ114</f>
        <v>0</v>
      </c>
      <c r="AK3" s="23">
        <f>AK4+AK10+AK48+AK69+AK114</f>
        <v>0</v>
      </c>
      <c r="AL3" s="23">
        <f>AL4+AL10+AL48+AL69+AL114</f>
        <v>0</v>
      </c>
      <c r="AM3" s="23">
        <f>AM4+AM10+AM48+AM69+AM114</f>
        <v>0</v>
      </c>
      <c r="AN3" s="23">
        <f>AN4+AN10+AN48+AN69+AN114</f>
        <v>0</v>
      </c>
      <c r="AO3" s="23">
        <f>AO4+AO10+AO48+AO69+AO114</f>
        <v>0</v>
      </c>
      <c r="AP3" s="23">
        <f>AP4+AP10+AP48+AP69+AP114</f>
        <v>0</v>
      </c>
      <c r="AQ3" s="23">
        <f>AQ4+AQ10+AQ48+AQ69+AQ114</f>
        <v>0</v>
      </c>
      <c r="AR3" s="23">
        <f>AR4+AR10+AR48+AR69+AR114</f>
        <v>0</v>
      </c>
      <c r="AS3" s="23">
        <f>AS4+AS10+AS48+AS69+AS114</f>
        <v>0</v>
      </c>
      <c r="AT3" s="23">
        <f>AT4+AT10+AT48+AT69+AT114</f>
        <v>0</v>
      </c>
      <c r="AU3" s="23">
        <f>AU4+AU10+AU48+AU69+AU114</f>
        <v>0</v>
      </c>
      <c r="AV3" s="23">
        <f>AV4+AV10+AV48+AV69+AV114</f>
        <v>0</v>
      </c>
      <c r="AW3" s="23">
        <f>AW4+AW10+AW48+AW69+AW114</f>
        <v>0</v>
      </c>
      <c r="AX3" s="23">
        <f>AX4+AX10+AX48+AX69+AX114</f>
        <v>0</v>
      </c>
      <c r="AY3" s="23">
        <f>AY4+AY10+AY48+AY69+AY114</f>
        <v>0</v>
      </c>
      <c r="AZ3" s="23">
        <f>AZ4+AZ10+AZ48+AZ69+AZ114</f>
        <v>0</v>
      </c>
      <c r="BA3" s="23">
        <f>BA4+BA10+BA48+BA69+BA114</f>
        <v>0</v>
      </c>
      <c r="BB3" s="23">
        <f>BB4+BB10+BB48+BB69+BB114</f>
        <v>0</v>
      </c>
      <c r="BC3" s="23">
        <f>BC4+BC10+BC48+BC69+BC114</f>
        <v>0</v>
      </c>
      <c r="BD3" s="23">
        <f>BD4+BD10+BD48+BD69+BD114</f>
        <v>0</v>
      </c>
      <c r="BE3" s="23">
        <f>BE4+BE10+BE48+BE69+BE114</f>
        <v>0</v>
      </c>
      <c r="BF3" s="24"/>
      <c r="BG3" s="25"/>
      <c r="BH3" s="25"/>
      <c r="BI3" s="25"/>
      <c r="BJ3" s="25"/>
    </row>
    <row r="4" spans="1:62" ht="21" x14ac:dyDescent="0.25">
      <c r="A4" s="26" t="s">
        <v>30</v>
      </c>
      <c r="B4" s="26"/>
      <c r="C4" s="27">
        <f>SUM(C5:C9)</f>
        <v>1804</v>
      </c>
      <c r="D4" s="27">
        <f>SUM(D6:D9)</f>
        <v>15833.25</v>
      </c>
      <c r="E4" s="27"/>
      <c r="F4" s="27">
        <f>SUM(F12)</f>
        <v>0</v>
      </c>
      <c r="G4" s="27">
        <f>SUM(G12)</f>
        <v>0</v>
      </c>
      <c r="H4" s="27">
        <f>SUM(H12)</f>
        <v>0</v>
      </c>
      <c r="I4" s="27">
        <f>SUM(I12)</f>
        <v>0</v>
      </c>
      <c r="J4" s="27">
        <f t="shared" ref="J4:L17" si="3">IF(BC4=0,SUM(S4+V4+Y4+AB4+AE4+AH4+AK4+AN4+AQ4+AT4+AW4+AZ4),BC4)</f>
        <v>0</v>
      </c>
      <c r="K4" s="27">
        <f t="shared" si="3"/>
        <v>0</v>
      </c>
      <c r="L4" s="27">
        <f t="shared" si="3"/>
        <v>0</v>
      </c>
      <c r="M4" s="27">
        <f>SUM(M12)</f>
        <v>0</v>
      </c>
      <c r="N4" s="27">
        <f>SUM(N12)</f>
        <v>0</v>
      </c>
      <c r="O4" s="27">
        <f>SUM(O12)</f>
        <v>0</v>
      </c>
      <c r="P4" s="27">
        <f t="shared" si="1"/>
        <v>0</v>
      </c>
      <c r="Q4" s="28">
        <f t="shared" si="1"/>
        <v>0</v>
      </c>
      <c r="R4" s="28" t="e">
        <f t="shared" si="2"/>
        <v>#DIV/0!</v>
      </c>
      <c r="S4" s="27">
        <f>SUM(S12)</f>
        <v>0</v>
      </c>
      <c r="T4" s="27">
        <f>SUM(T12)</f>
        <v>0</v>
      </c>
      <c r="U4" s="27">
        <f>SUM(U12)</f>
        <v>0</v>
      </c>
      <c r="V4" s="27">
        <f>SUM(V12)</f>
        <v>0</v>
      </c>
      <c r="W4" s="27">
        <f>SUM(W12)</f>
        <v>0</v>
      </c>
      <c r="X4" s="27">
        <f>SUM(X12)</f>
        <v>0</v>
      </c>
      <c r="Y4" s="27">
        <f>SUM(Y12)</f>
        <v>0</v>
      </c>
      <c r="Z4" s="27">
        <f>SUM(Z12)</f>
        <v>0</v>
      </c>
      <c r="AA4" s="27">
        <f>SUM(AA12)</f>
        <v>0</v>
      </c>
      <c r="AB4" s="27">
        <f>SUM(AB12)</f>
        <v>0</v>
      </c>
      <c r="AC4" s="27">
        <f>SUM(AC12)</f>
        <v>0</v>
      </c>
      <c r="AD4" s="27">
        <f>SUM(AD12)</f>
        <v>0</v>
      </c>
      <c r="AE4" s="27">
        <f>SUM(AE12)</f>
        <v>0</v>
      </c>
      <c r="AF4" s="27">
        <f>SUM(AF12)</f>
        <v>0</v>
      </c>
      <c r="AG4" s="27">
        <f>SUM(AG12)</f>
        <v>0</v>
      </c>
      <c r="AH4" s="27">
        <f>SUM(AH12)</f>
        <v>0</v>
      </c>
      <c r="AI4" s="27">
        <f>SUM(AI12)</f>
        <v>0</v>
      </c>
      <c r="AJ4" s="27">
        <f>SUM(AJ12)</f>
        <v>0</v>
      </c>
      <c r="AK4" s="27">
        <f>SUM(AK12)</f>
        <v>0</v>
      </c>
      <c r="AL4" s="27">
        <f>SUM(AL12)</f>
        <v>0</v>
      </c>
      <c r="AM4" s="27">
        <f>SUM(AM12)</f>
        <v>0</v>
      </c>
      <c r="AN4" s="27">
        <f>SUM(AN12)</f>
        <v>0</v>
      </c>
      <c r="AO4" s="27">
        <f>SUM(AO12)</f>
        <v>0</v>
      </c>
      <c r="AP4" s="27">
        <f>SUM(AP12)</f>
        <v>0</v>
      </c>
      <c r="AQ4" s="27">
        <f>SUM(AQ12)</f>
        <v>0</v>
      </c>
      <c r="AR4" s="27">
        <f>SUM(AR12)</f>
        <v>0</v>
      </c>
      <c r="AS4" s="27">
        <f>SUM(AS12)</f>
        <v>0</v>
      </c>
      <c r="AT4" s="27">
        <f>SUM(AT12)</f>
        <v>0</v>
      </c>
      <c r="AU4" s="27">
        <f>SUM(AU12)</f>
        <v>0</v>
      </c>
      <c r="AV4" s="27">
        <f>SUM(AV12)</f>
        <v>0</v>
      </c>
      <c r="AW4" s="27">
        <f>SUM(AW12)</f>
        <v>0</v>
      </c>
      <c r="AX4" s="27">
        <f>SUM(AX12)</f>
        <v>0</v>
      </c>
      <c r="AY4" s="27">
        <f>SUM(AY12)</f>
        <v>0</v>
      </c>
      <c r="AZ4" s="27">
        <f>SUM(AZ12)</f>
        <v>0</v>
      </c>
      <c r="BA4" s="27">
        <f>SUM(BA12)</f>
        <v>0</v>
      </c>
      <c r="BB4" s="27">
        <f>SUM(BB12)</f>
        <v>0</v>
      </c>
      <c r="BC4" s="27">
        <f>SUM(BC12)</f>
        <v>0</v>
      </c>
      <c r="BD4" s="27">
        <f>SUM(BD12)</f>
        <v>0</v>
      </c>
      <c r="BE4" s="27">
        <f>SUM(BE12)</f>
        <v>0</v>
      </c>
      <c r="BF4" s="24"/>
      <c r="BG4" s="25"/>
      <c r="BH4" s="25"/>
      <c r="BI4" s="25"/>
      <c r="BJ4" s="25"/>
    </row>
    <row r="5" spans="1:62" ht="15.75" customHeight="1" x14ac:dyDescent="0.25">
      <c r="A5" s="29" t="s">
        <v>31</v>
      </c>
      <c r="B5" s="30" t="s">
        <v>32</v>
      </c>
      <c r="C5" s="32">
        <v>1500</v>
      </c>
      <c r="D5" s="33"/>
      <c r="E5" s="33"/>
      <c r="F5" s="32"/>
      <c r="G5" s="34">
        <f t="shared" ref="G5:I9" si="4">S5+V5+Y5+AB5+AE5+AH5+AK5+AN5+AQ5+AT5+AW5+AZ5</f>
        <v>0</v>
      </c>
      <c r="H5" s="34">
        <f t="shared" si="4"/>
        <v>0</v>
      </c>
      <c r="I5" s="34">
        <f t="shared" si="4"/>
        <v>0</v>
      </c>
      <c r="J5" s="22">
        <f t="shared" si="3"/>
        <v>0</v>
      </c>
      <c r="K5" s="22">
        <f t="shared" si="3"/>
        <v>0</v>
      </c>
      <c r="L5" s="22">
        <f t="shared" si="3"/>
        <v>0</v>
      </c>
      <c r="M5" s="34"/>
      <c r="N5" s="34"/>
      <c r="O5" s="34"/>
      <c r="P5" s="34"/>
      <c r="Q5" s="35"/>
      <c r="R5" s="35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6"/>
      <c r="BG5" s="37"/>
      <c r="BH5" s="37"/>
      <c r="BI5" s="37"/>
      <c r="BJ5" s="37"/>
    </row>
    <row r="6" spans="1:62" ht="15.75" customHeight="1" x14ac:dyDescent="0.25">
      <c r="A6" s="38" t="s">
        <v>33</v>
      </c>
      <c r="B6" s="30" t="s">
        <v>176</v>
      </c>
      <c r="C6" s="32"/>
      <c r="D6" s="33">
        <v>15833.25</v>
      </c>
      <c r="E6" s="33"/>
      <c r="F6" s="32"/>
      <c r="G6" s="34">
        <f t="shared" si="4"/>
        <v>0</v>
      </c>
      <c r="H6" s="34">
        <f t="shared" si="4"/>
        <v>0</v>
      </c>
      <c r="I6" s="34">
        <f t="shared" si="4"/>
        <v>0</v>
      </c>
      <c r="J6" s="22">
        <f t="shared" si="3"/>
        <v>0</v>
      </c>
      <c r="K6" s="22">
        <f t="shared" si="3"/>
        <v>0</v>
      </c>
      <c r="L6" s="22">
        <f t="shared" si="3"/>
        <v>0</v>
      </c>
      <c r="M6" s="34">
        <f t="shared" ref="M6:N9" si="5">C6-G6</f>
        <v>0</v>
      </c>
      <c r="N6" s="34">
        <f t="shared" si="5"/>
        <v>15833.25</v>
      </c>
      <c r="O6" s="34">
        <f t="shared" ref="O6:O9" si="6">F6-I6</f>
        <v>0</v>
      </c>
      <c r="P6" s="34" t="e">
        <f t="shared" ref="P6:Q19" si="7">G6/C6</f>
        <v>#DIV/0!</v>
      </c>
      <c r="Q6" s="35">
        <f t="shared" si="7"/>
        <v>0</v>
      </c>
      <c r="R6" s="35" t="e">
        <f t="shared" ref="R6:R66" si="8">I6/F6</f>
        <v>#DIV/0!</v>
      </c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6"/>
      <c r="BG6" s="37"/>
      <c r="BH6" s="37"/>
      <c r="BI6" s="37"/>
      <c r="BJ6" s="37"/>
    </row>
    <row r="7" spans="1:62" ht="15.75" customHeight="1" x14ac:dyDescent="0.25">
      <c r="A7" s="38" t="s">
        <v>34</v>
      </c>
      <c r="B7" s="30" t="s">
        <v>35</v>
      </c>
      <c r="C7" s="32"/>
      <c r="D7" s="33"/>
      <c r="E7" s="33"/>
      <c r="F7" s="32"/>
      <c r="G7" s="34">
        <f t="shared" si="4"/>
        <v>0</v>
      </c>
      <c r="H7" s="34">
        <f t="shared" si="4"/>
        <v>0</v>
      </c>
      <c r="I7" s="34">
        <f t="shared" si="4"/>
        <v>0</v>
      </c>
      <c r="J7" s="22">
        <f t="shared" si="3"/>
        <v>0</v>
      </c>
      <c r="K7" s="22">
        <f t="shared" si="3"/>
        <v>0</v>
      </c>
      <c r="L7" s="22">
        <f t="shared" si="3"/>
        <v>0</v>
      </c>
      <c r="M7" s="34">
        <f t="shared" si="5"/>
        <v>0</v>
      </c>
      <c r="N7" s="34">
        <f t="shared" si="5"/>
        <v>0</v>
      </c>
      <c r="O7" s="34">
        <f t="shared" si="6"/>
        <v>0</v>
      </c>
      <c r="P7" s="34" t="e">
        <f t="shared" si="7"/>
        <v>#DIV/0!</v>
      </c>
      <c r="Q7" s="35" t="e">
        <f t="shared" si="7"/>
        <v>#DIV/0!</v>
      </c>
      <c r="R7" s="35" t="e">
        <f t="shared" si="8"/>
        <v>#DIV/0!</v>
      </c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6"/>
      <c r="BG7" s="37"/>
      <c r="BH7" s="37"/>
      <c r="BI7" s="37"/>
      <c r="BJ7" s="37"/>
    </row>
    <row r="8" spans="1:62" ht="15.75" customHeight="1" x14ac:dyDescent="0.25">
      <c r="A8" s="38" t="s">
        <v>36</v>
      </c>
      <c r="B8" s="30" t="s">
        <v>37</v>
      </c>
      <c r="C8" s="32">
        <v>304</v>
      </c>
      <c r="D8" s="33"/>
      <c r="E8" s="33"/>
      <c r="F8" s="32"/>
      <c r="G8" s="34">
        <f t="shared" si="4"/>
        <v>0</v>
      </c>
      <c r="H8" s="34">
        <f t="shared" si="4"/>
        <v>0</v>
      </c>
      <c r="I8" s="34">
        <f t="shared" si="4"/>
        <v>0</v>
      </c>
      <c r="J8" s="22">
        <f t="shared" si="3"/>
        <v>0</v>
      </c>
      <c r="K8" s="22">
        <f t="shared" si="3"/>
        <v>0</v>
      </c>
      <c r="L8" s="22">
        <f t="shared" si="3"/>
        <v>0</v>
      </c>
      <c r="M8" s="34">
        <f t="shared" si="5"/>
        <v>304</v>
      </c>
      <c r="N8" s="34">
        <f t="shared" si="5"/>
        <v>0</v>
      </c>
      <c r="O8" s="34">
        <f t="shared" si="6"/>
        <v>0</v>
      </c>
      <c r="P8" s="34">
        <f t="shared" si="7"/>
        <v>0</v>
      </c>
      <c r="Q8" s="35" t="e">
        <f t="shared" si="7"/>
        <v>#DIV/0!</v>
      </c>
      <c r="R8" s="35" t="e">
        <f t="shared" si="8"/>
        <v>#DIV/0!</v>
      </c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6"/>
      <c r="BG8" s="37"/>
      <c r="BH8" s="37"/>
      <c r="BI8" s="37"/>
      <c r="BJ8" s="37"/>
    </row>
    <row r="9" spans="1:62" ht="15.75" customHeight="1" x14ac:dyDescent="0.25">
      <c r="A9" s="38" t="s">
        <v>38</v>
      </c>
      <c r="B9" s="30" t="s">
        <v>39</v>
      </c>
      <c r="C9" s="32"/>
      <c r="D9" s="33"/>
      <c r="E9" s="33"/>
      <c r="F9" s="32"/>
      <c r="G9" s="34">
        <f t="shared" si="4"/>
        <v>0</v>
      </c>
      <c r="H9" s="34">
        <f t="shared" si="4"/>
        <v>0</v>
      </c>
      <c r="I9" s="34">
        <f t="shared" si="4"/>
        <v>0</v>
      </c>
      <c r="J9" s="22">
        <f t="shared" si="3"/>
        <v>0</v>
      </c>
      <c r="K9" s="22">
        <f t="shared" si="3"/>
        <v>0</v>
      </c>
      <c r="L9" s="22">
        <f t="shared" si="3"/>
        <v>0</v>
      </c>
      <c r="M9" s="34">
        <f t="shared" si="5"/>
        <v>0</v>
      </c>
      <c r="N9" s="34">
        <f t="shared" si="5"/>
        <v>0</v>
      </c>
      <c r="O9" s="34">
        <f t="shared" si="6"/>
        <v>0</v>
      </c>
      <c r="P9" s="34" t="e">
        <f t="shared" si="7"/>
        <v>#DIV/0!</v>
      </c>
      <c r="Q9" s="35" t="e">
        <f t="shared" si="7"/>
        <v>#DIV/0!</v>
      </c>
      <c r="R9" s="35" t="e">
        <f t="shared" si="8"/>
        <v>#DIV/0!</v>
      </c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6"/>
      <c r="BG9" s="37"/>
      <c r="BH9" s="37"/>
      <c r="BI9" s="37"/>
      <c r="BJ9" s="37"/>
    </row>
    <row r="10" spans="1:62" ht="21" x14ac:dyDescent="0.35">
      <c r="A10" s="39" t="s">
        <v>40</v>
      </c>
      <c r="B10" s="40"/>
      <c r="C10" s="27">
        <f>SUM(C11:C47)</f>
        <v>28489.649999999998</v>
      </c>
      <c r="D10" s="27">
        <f>SUM(D13:D47)</f>
        <v>1530957.46</v>
      </c>
      <c r="E10" s="27">
        <f>SUM(E13:E47)</f>
        <v>16240</v>
      </c>
      <c r="F10" s="27">
        <f>SUM(F13:F47)</f>
        <v>0</v>
      </c>
      <c r="G10" s="27">
        <f>SUM(G13:G47)</f>
        <v>0</v>
      </c>
      <c r="H10" s="27">
        <f>SUM(H13:H47)</f>
        <v>312875.88999999996</v>
      </c>
      <c r="I10" s="27">
        <f>SUM(I13:I47)</f>
        <v>0</v>
      </c>
      <c r="J10" s="27">
        <f t="shared" si="3"/>
        <v>0</v>
      </c>
      <c r="K10" s="27">
        <f t="shared" si="3"/>
        <v>312875.89</v>
      </c>
      <c r="L10" s="27">
        <f t="shared" si="3"/>
        <v>0</v>
      </c>
      <c r="M10" s="27">
        <f>SUM(M13:M47)</f>
        <v>26989.649999999998</v>
      </c>
      <c r="N10" s="27">
        <f>SUM(N13:N47)</f>
        <v>1205594.4800000002</v>
      </c>
      <c r="O10" s="41">
        <f>SUM(O13:O47)</f>
        <v>0</v>
      </c>
      <c r="P10" s="28">
        <f t="shared" si="7"/>
        <v>0</v>
      </c>
      <c r="Q10" s="28">
        <f t="shared" si="7"/>
        <v>0.20436615528167579</v>
      </c>
      <c r="R10" s="28" t="e">
        <f t="shared" si="8"/>
        <v>#DIV/0!</v>
      </c>
      <c r="S10" s="27">
        <f>SUM(S13:S47)</f>
        <v>0</v>
      </c>
      <c r="T10" s="27">
        <f>SUM(T13:T47)</f>
        <v>149573.26</v>
      </c>
      <c r="U10" s="27">
        <f>SUM(U13:U47)</f>
        <v>0</v>
      </c>
      <c r="V10" s="27">
        <f>SUM(V13:V47)</f>
        <v>0</v>
      </c>
      <c r="W10" s="27">
        <f>SUM(W13:W47)</f>
        <v>163302.63</v>
      </c>
      <c r="X10" s="27">
        <f>SUM(X13:X47)</f>
        <v>0</v>
      </c>
      <c r="Y10" s="27">
        <f>SUM(Y13:Y47)</f>
        <v>0</v>
      </c>
      <c r="Z10" s="27">
        <f>SUM(Z13:Z47)</f>
        <v>0</v>
      </c>
      <c r="AA10" s="27">
        <f>SUM(AA13:AA47)</f>
        <v>0</v>
      </c>
      <c r="AB10" s="27">
        <f>SUM(AB13:AB47)</f>
        <v>0</v>
      </c>
      <c r="AC10" s="27">
        <f>SUM(AC13:AC47)</f>
        <v>0</v>
      </c>
      <c r="AD10" s="27">
        <f>SUM(AD13:AD47)</f>
        <v>0</v>
      </c>
      <c r="AE10" s="27">
        <f>SUM(AE13:AE47)</f>
        <v>0</v>
      </c>
      <c r="AF10" s="27">
        <f>SUM(AF13:AF47)</f>
        <v>0</v>
      </c>
      <c r="AG10" s="27">
        <f>SUM(AG13:AG47)</f>
        <v>0</v>
      </c>
      <c r="AH10" s="27">
        <f>SUM(AH13:AH47)</f>
        <v>0</v>
      </c>
      <c r="AI10" s="27">
        <f>SUM(AI13:AI47)</f>
        <v>0</v>
      </c>
      <c r="AJ10" s="27">
        <f>SUM(AJ13:AJ47)</f>
        <v>0</v>
      </c>
      <c r="AK10" s="27">
        <f>SUM(AK13:AK47)</f>
        <v>0</v>
      </c>
      <c r="AL10" s="27">
        <f>SUM(AL13:AL47)</f>
        <v>0</v>
      </c>
      <c r="AM10" s="27">
        <f>SUM(AM13:AM47)</f>
        <v>0</v>
      </c>
      <c r="AN10" s="27">
        <f>SUM(AN13:AN47)</f>
        <v>0</v>
      </c>
      <c r="AO10" s="27">
        <f>SUM(AO13:AO47)</f>
        <v>0</v>
      </c>
      <c r="AP10" s="27">
        <f>SUM(AP13:AP47)</f>
        <v>0</v>
      </c>
      <c r="AQ10" s="27">
        <f>SUM(AQ13:AQ47)</f>
        <v>0</v>
      </c>
      <c r="AR10" s="27">
        <f>SUM(AR13:AR47)</f>
        <v>0</v>
      </c>
      <c r="AS10" s="27">
        <f>SUM(AS13:AS47)</f>
        <v>0</v>
      </c>
      <c r="AT10" s="27">
        <f>SUM(AT13:AT47)</f>
        <v>0</v>
      </c>
      <c r="AU10" s="27">
        <f>SUM(AU13:AU47)</f>
        <v>0</v>
      </c>
      <c r="AV10" s="27">
        <f>SUM(AV13:AV47)</f>
        <v>0</v>
      </c>
      <c r="AW10" s="27">
        <f>SUM(AW13:AW47)</f>
        <v>0</v>
      </c>
      <c r="AX10" s="27">
        <f>SUM(AX13:AX47)</f>
        <v>0</v>
      </c>
      <c r="AY10" s="27">
        <f>SUM(AY13:AY47)</f>
        <v>0</v>
      </c>
      <c r="AZ10" s="27">
        <f>SUM(AZ13:AZ47)</f>
        <v>0</v>
      </c>
      <c r="BA10" s="27">
        <f>SUM(BA13:BA47)</f>
        <v>0</v>
      </c>
      <c r="BB10" s="27">
        <f>SUM(BB13:BB47)</f>
        <v>0</v>
      </c>
      <c r="BC10" s="27">
        <f>SUM(BC13:BC47)</f>
        <v>0</v>
      </c>
      <c r="BD10" s="27">
        <f>SUM(BD13:BD47)</f>
        <v>0</v>
      </c>
      <c r="BE10" s="27">
        <f>SUM(BE13:BE47)</f>
        <v>0</v>
      </c>
      <c r="BF10" s="42"/>
      <c r="BG10" s="43"/>
      <c r="BH10" s="43"/>
      <c r="BI10" s="43"/>
      <c r="BJ10" s="43"/>
    </row>
    <row r="11" spans="1:62" ht="15.75" x14ac:dyDescent="0.25">
      <c r="A11" s="29" t="s">
        <v>31</v>
      </c>
      <c r="B11" s="30" t="s">
        <v>32</v>
      </c>
      <c r="C11" s="33">
        <v>1500</v>
      </c>
      <c r="D11" s="33"/>
      <c r="E11" s="33"/>
      <c r="F11" s="32"/>
      <c r="G11" s="34">
        <f t="shared" ref="G11:I25" si="9">S11+V11+Y11+AB11+AE11+AH11+AK11+AN11+AQ11+AT11+AW11+AZ11</f>
        <v>0</v>
      </c>
      <c r="H11" s="34">
        <f t="shared" si="9"/>
        <v>0</v>
      </c>
      <c r="I11" s="34">
        <f t="shared" si="9"/>
        <v>0</v>
      </c>
      <c r="J11" s="22">
        <f t="shared" si="3"/>
        <v>0</v>
      </c>
      <c r="K11" s="22">
        <f t="shared" si="3"/>
        <v>0</v>
      </c>
      <c r="L11" s="22">
        <f t="shared" si="3"/>
        <v>0</v>
      </c>
      <c r="M11" s="34">
        <f t="shared" ref="M11:N25" si="10">C11-G11</f>
        <v>1500</v>
      </c>
      <c r="N11" s="34">
        <f t="shared" si="10"/>
        <v>0</v>
      </c>
      <c r="O11" s="34">
        <f t="shared" ref="O11:O47" si="11">F11-I11</f>
        <v>0</v>
      </c>
      <c r="P11" s="44">
        <f t="shared" si="7"/>
        <v>0</v>
      </c>
      <c r="Q11" s="35" t="e">
        <f t="shared" si="7"/>
        <v>#DIV/0!</v>
      </c>
      <c r="R11" s="35" t="e">
        <f t="shared" si="8"/>
        <v>#DIV/0!</v>
      </c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>
        <v>0</v>
      </c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>
        <v>0</v>
      </c>
      <c r="BA11" s="33"/>
      <c r="BB11" s="33"/>
      <c r="BC11" s="33"/>
      <c r="BD11" s="33"/>
      <c r="BE11" s="33"/>
      <c r="BF11" s="36"/>
      <c r="BG11" s="37"/>
      <c r="BH11" s="37"/>
      <c r="BI11" s="37"/>
      <c r="BJ11" s="37"/>
    </row>
    <row r="12" spans="1:62" ht="15.75" hidden="1" customHeight="1" x14ac:dyDescent="0.25">
      <c r="A12" s="29" t="s">
        <v>41</v>
      </c>
      <c r="B12" s="30" t="s">
        <v>42</v>
      </c>
      <c r="C12" s="32"/>
      <c r="D12" s="33"/>
      <c r="E12" s="33"/>
      <c r="F12" s="32"/>
      <c r="G12" s="34">
        <f t="shared" si="9"/>
        <v>0</v>
      </c>
      <c r="H12" s="34">
        <f t="shared" si="9"/>
        <v>0</v>
      </c>
      <c r="I12" s="34">
        <f t="shared" si="9"/>
        <v>0</v>
      </c>
      <c r="J12" s="22">
        <f t="shared" si="3"/>
        <v>0</v>
      </c>
      <c r="K12" s="22">
        <f t="shared" si="3"/>
        <v>0</v>
      </c>
      <c r="L12" s="22">
        <f t="shared" si="3"/>
        <v>0</v>
      </c>
      <c r="M12" s="34">
        <f t="shared" si="10"/>
        <v>0</v>
      </c>
      <c r="N12" s="34">
        <f t="shared" si="10"/>
        <v>0</v>
      </c>
      <c r="O12" s="34">
        <f t="shared" si="11"/>
        <v>0</v>
      </c>
      <c r="P12" s="34" t="e">
        <f t="shared" si="7"/>
        <v>#DIV/0!</v>
      </c>
      <c r="Q12" s="35" t="e">
        <f t="shared" si="7"/>
        <v>#DIV/0!</v>
      </c>
      <c r="R12" s="35" t="e">
        <f t="shared" si="8"/>
        <v>#DIV/0!</v>
      </c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>
        <v>0</v>
      </c>
      <c r="BA12" s="33"/>
      <c r="BB12" s="33"/>
      <c r="BC12" s="33"/>
      <c r="BD12" s="33"/>
      <c r="BE12" s="33"/>
      <c r="BF12" s="36"/>
      <c r="BG12" s="37"/>
      <c r="BH12" s="37"/>
      <c r="BI12" s="37"/>
      <c r="BJ12" s="37"/>
    </row>
    <row r="13" spans="1:62" ht="15.75" customHeight="1" x14ac:dyDescent="0.25">
      <c r="A13" s="38" t="s">
        <v>43</v>
      </c>
      <c r="B13" s="45" t="s">
        <v>177</v>
      </c>
      <c r="C13" s="33"/>
      <c r="D13" s="46">
        <v>194909.32</v>
      </c>
      <c r="E13" s="46"/>
      <c r="F13" s="47"/>
      <c r="G13" s="34">
        <f t="shared" si="9"/>
        <v>0</v>
      </c>
      <c r="H13" s="34">
        <f t="shared" si="9"/>
        <v>13902.720000000001</v>
      </c>
      <c r="I13" s="34">
        <f t="shared" si="9"/>
        <v>0</v>
      </c>
      <c r="J13" s="22">
        <f t="shared" si="3"/>
        <v>0</v>
      </c>
      <c r="K13" s="22">
        <f t="shared" si="3"/>
        <v>13902.720000000001</v>
      </c>
      <c r="L13" s="22">
        <f t="shared" si="3"/>
        <v>0</v>
      </c>
      <c r="M13" s="34">
        <f t="shared" si="10"/>
        <v>0</v>
      </c>
      <c r="N13" s="34">
        <f t="shared" si="10"/>
        <v>181006.6</v>
      </c>
      <c r="O13" s="34">
        <f t="shared" si="11"/>
        <v>0</v>
      </c>
      <c r="P13" s="35" t="e">
        <f t="shared" si="7"/>
        <v>#DIV/0!</v>
      </c>
      <c r="Q13" s="35">
        <f t="shared" si="7"/>
        <v>7.1329169892953306E-2</v>
      </c>
      <c r="R13" s="35" t="e">
        <f t="shared" si="8"/>
        <v>#DIV/0!</v>
      </c>
      <c r="S13" s="33"/>
      <c r="T13" s="33">
        <v>7679.93</v>
      </c>
      <c r="U13" s="33"/>
      <c r="V13" s="48"/>
      <c r="W13" s="48">
        <v>6222.79</v>
      </c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6"/>
      <c r="BG13" s="37"/>
      <c r="BH13" s="37"/>
      <c r="BI13" s="37"/>
      <c r="BJ13" s="37"/>
    </row>
    <row r="14" spans="1:62" ht="15.75" customHeight="1" x14ac:dyDescent="0.25">
      <c r="A14" s="38" t="s">
        <v>44</v>
      </c>
      <c r="B14" s="49" t="s">
        <v>178</v>
      </c>
      <c r="C14" s="33"/>
      <c r="D14" s="46">
        <f>2600+2712.58</f>
        <v>5312.58</v>
      </c>
      <c r="E14" s="46"/>
      <c r="F14" s="47"/>
      <c r="G14" s="34">
        <f t="shared" si="9"/>
        <v>0</v>
      </c>
      <c r="H14" s="34">
        <f t="shared" si="9"/>
        <v>0</v>
      </c>
      <c r="I14" s="34">
        <f t="shared" si="9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  <c r="M14" s="34">
        <f t="shared" si="10"/>
        <v>0</v>
      </c>
      <c r="N14" s="34">
        <f t="shared" si="10"/>
        <v>5312.58</v>
      </c>
      <c r="O14" s="34">
        <f t="shared" si="11"/>
        <v>0</v>
      </c>
      <c r="P14" s="35" t="e">
        <f t="shared" si="7"/>
        <v>#DIV/0!</v>
      </c>
      <c r="Q14" s="35">
        <f t="shared" si="7"/>
        <v>0</v>
      </c>
      <c r="R14" s="35" t="e">
        <f t="shared" si="8"/>
        <v>#DIV/0!</v>
      </c>
      <c r="S14" s="33"/>
      <c r="T14" s="33"/>
      <c r="U14" s="33"/>
      <c r="V14" s="48"/>
      <c r="W14" s="48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6"/>
      <c r="BG14" s="37"/>
      <c r="BH14" s="37"/>
      <c r="BI14" s="37"/>
      <c r="BJ14" s="37"/>
    </row>
    <row r="15" spans="1:62" ht="15.75" customHeight="1" x14ac:dyDescent="0.25">
      <c r="A15" s="38" t="s">
        <v>45</v>
      </c>
      <c r="B15" s="49" t="s">
        <v>179</v>
      </c>
      <c r="C15" s="33">
        <v>0</v>
      </c>
      <c r="D15" s="46">
        <f>12487.09</f>
        <v>12487.09</v>
      </c>
      <c r="E15" s="46"/>
      <c r="F15" s="47"/>
      <c r="G15" s="34">
        <f t="shared" si="9"/>
        <v>0</v>
      </c>
      <c r="H15" s="34">
        <f t="shared" si="9"/>
        <v>0</v>
      </c>
      <c r="I15" s="34">
        <f t="shared" si="9"/>
        <v>0</v>
      </c>
      <c r="J15" s="22">
        <f t="shared" si="3"/>
        <v>0</v>
      </c>
      <c r="K15" s="22">
        <f t="shared" si="3"/>
        <v>0</v>
      </c>
      <c r="L15" s="22">
        <f t="shared" si="3"/>
        <v>0</v>
      </c>
      <c r="M15" s="22">
        <f t="shared" ref="M15" si="12">IF(BF15=0,SUM(V15+Y15+AB15+AE15+AH15+AK15+AN15+AQ15+AT15+AW15+AZ15+BC15),BF15)</f>
        <v>0</v>
      </c>
      <c r="N15" s="22">
        <f t="shared" ref="N15" si="13">IF(BG15=0,SUM(W15+Z15+AC15+AF15+AI15+AL15+AO15+AR15+AU15+AX15+BA15+BD15),BG15)</f>
        <v>0</v>
      </c>
      <c r="O15" s="22">
        <f t="shared" ref="O15" si="14">IF(BH15=0,SUM(X15+AA15+AD15+AG15+AJ15+AM15+AP15+AS15+AV15+AY15+BB15+BE15),BH15)</f>
        <v>0</v>
      </c>
      <c r="P15" s="22">
        <f t="shared" ref="P15" si="15">IF(BI15=0,SUM(Y15+AB15+AE15+AH15+AK15+AN15+AQ15+AT15+AW15+AZ15+BC15+BF15),BI15)</f>
        <v>0</v>
      </c>
      <c r="Q15" s="22">
        <f t="shared" ref="Q15" si="16">IF(BJ15=0,SUM(Z15+AC15+AF15+AI15+AL15+AO15+AR15+AU15+AX15+BA15+BD15+BG15),BJ15)</f>
        <v>0</v>
      </c>
      <c r="R15" s="22">
        <f t="shared" ref="R15" si="17">IF(BK15=0,SUM(AA15+AD15+AG15+AJ15+AM15+AP15+AS15+AV15+AY15+BB15+BE15+BH15),BK15)</f>
        <v>0</v>
      </c>
      <c r="S15" s="22">
        <f t="shared" ref="S15" si="18">IF(BL15=0,SUM(AB15+AE15+AH15+AK15+AN15+AQ15+AT15+AW15+AZ15+BC15+BF15+BI15),BL15)</f>
        <v>0</v>
      </c>
      <c r="T15" s="22">
        <f t="shared" ref="T15" si="19">IF(BM15=0,SUM(AC15+AF15+AI15+AL15+AO15+AR15+AU15+AX15+BA15+BD15+BG15+BJ15),BM15)</f>
        <v>0</v>
      </c>
      <c r="U15" s="22">
        <f t="shared" ref="U15" si="20">IF(BN15=0,SUM(AD15+AG15+AJ15+AM15+AP15+AS15+AV15+AY15+BB15+BE15+BH15+BK15),BN15)</f>
        <v>0</v>
      </c>
      <c r="V15" s="22">
        <f t="shared" ref="V15" si="21">IF(BO15=0,SUM(AE15+AH15+AK15+AN15+AQ15+AT15+AW15+AZ15+BC15+BF15+BI15+BL15),BO15)</f>
        <v>0</v>
      </c>
      <c r="W15" s="22">
        <f t="shared" ref="W15" si="22">IF(BP15=0,SUM(AF15+AI15+AL15+AO15+AR15+AU15+AX15+BA15+BD15+BG15+BJ15+BM15),BP15)</f>
        <v>0</v>
      </c>
      <c r="X15" s="22">
        <f t="shared" ref="X15" si="23">IF(BQ15=0,SUM(AG15+AJ15+AM15+AP15+AS15+AV15+AY15+BB15+BE15+BH15+BK15+BN15),BQ15)</f>
        <v>0</v>
      </c>
      <c r="Y15" s="22">
        <f t="shared" ref="Y15" si="24">IF(BR15=0,SUM(AH15+AK15+AN15+AQ15+AT15+AW15+AZ15+BC15+BF15+BI15+BL15+BO15),BR15)</f>
        <v>0</v>
      </c>
      <c r="Z15" s="22">
        <f t="shared" ref="Z15" si="25">IF(BS15=0,SUM(AI15+AL15+AO15+AR15+AU15+AX15+BA15+BD15+BG15+BJ15+BM15+BP15),BS15)</f>
        <v>0</v>
      </c>
      <c r="AA15" s="22">
        <f t="shared" ref="AA15" si="26">IF(BT15=0,SUM(AJ15+AM15+AP15+AS15+AV15+AY15+BB15+BE15+BH15+BK15+BN15+BQ15),BT15)</f>
        <v>0</v>
      </c>
      <c r="AB15" s="22">
        <f t="shared" ref="AB15" si="27">IF(BU15=0,SUM(AK15+AN15+AQ15+AT15+AW15+AZ15+BC15+BF15+BI15+BL15+BO15+BR15),BU15)</f>
        <v>0</v>
      </c>
      <c r="AC15" s="22">
        <f t="shared" ref="AC15" si="28">IF(BV15=0,SUM(AL15+AO15+AR15+AU15+AX15+BA15+BD15+BG15+BJ15+BM15+BP15+BS15),BV15)</f>
        <v>0</v>
      </c>
      <c r="AD15" s="22">
        <f t="shared" ref="AD15" si="29">IF(BW15=0,SUM(AM15+AP15+AS15+AV15+AY15+BB15+BE15+BH15+BK15+BN15+BQ15+BT15),BW15)</f>
        <v>0</v>
      </c>
      <c r="AE15" s="22">
        <f t="shared" ref="AE15" si="30">IF(BX15=0,SUM(AN15+AQ15+AT15+AW15+AZ15+BC15+BF15+BI15+BL15+BO15+BR15+BU15),BX15)</f>
        <v>0</v>
      </c>
      <c r="AF15" s="22">
        <f t="shared" ref="AF15" si="31">IF(BY15=0,SUM(AO15+AR15+AU15+AX15+BA15+BD15+BG15+BJ15+BM15+BP15+BS15+BV15),BY15)</f>
        <v>0</v>
      </c>
      <c r="AG15" s="22">
        <f t="shared" ref="AG15" si="32">IF(BZ15=0,SUM(AP15+AS15+AV15+AY15+BB15+BE15+BH15+BK15+BN15+BQ15+BT15+BW15),BZ15)</f>
        <v>0</v>
      </c>
      <c r="AH15" s="22">
        <f t="shared" ref="AH15" si="33">IF(CA15=0,SUM(AQ15+AT15+AW15+AZ15+BC15+BF15+BI15+BL15+BO15+BR15+BU15+BX15),CA15)</f>
        <v>0</v>
      </c>
      <c r="AI15" s="22">
        <f t="shared" ref="AI15" si="34">IF(CB15=0,SUM(AR15+AU15+AX15+BA15+BD15+BG15+BJ15+BM15+BP15+BS15+BV15+BY15),CB15)</f>
        <v>0</v>
      </c>
      <c r="AJ15" s="22">
        <f t="shared" ref="AJ15" si="35">IF(CC15=0,SUM(AS15+AV15+AY15+BB15+BE15+BH15+BK15+BN15+BQ15+BT15+BW15+BZ15),CC15)</f>
        <v>0</v>
      </c>
      <c r="AK15" s="22">
        <f t="shared" ref="AK15" si="36">IF(CD15=0,SUM(AT15+AW15+AZ15+BC15+BF15+BI15+BL15+BO15+BR15+BU15+BX15+CA15),CD15)</f>
        <v>0</v>
      </c>
      <c r="AL15" s="22">
        <f t="shared" ref="AL15" si="37">IF(CE15=0,SUM(AU15+AX15+BA15+BD15+BG15+BJ15+BM15+BP15+BS15+BV15+BY15+CB15),CE15)</f>
        <v>0</v>
      </c>
      <c r="AM15" s="22">
        <f t="shared" ref="AM15" si="38">IF(CF15=0,SUM(AV15+AY15+BB15+BE15+BH15+BK15+BN15+BQ15+BT15+BW15+BZ15+CC15),CF15)</f>
        <v>0</v>
      </c>
      <c r="AN15" s="22">
        <f t="shared" ref="AN15" si="39">IF(CG15=0,SUM(AW15+AZ15+BC15+BF15+BI15+BL15+BO15+BR15+BU15+BX15+CA15+CD15),CG15)</f>
        <v>0</v>
      </c>
      <c r="AO15" s="22">
        <f t="shared" ref="AO15" si="40">IF(CH15=0,SUM(AX15+BA15+BD15+BG15+BJ15+BM15+BP15+BS15+BV15+BY15+CB15+CE15),CH15)</f>
        <v>0</v>
      </c>
      <c r="AP15" s="22">
        <f t="shared" ref="AP15" si="41">IF(CI15=0,SUM(AY15+BB15+BE15+BH15+BK15+BN15+BQ15+BT15+BW15+BZ15+CC15+CF15),CI15)</f>
        <v>0</v>
      </c>
      <c r="AQ15" s="22">
        <f t="shared" ref="AQ15" si="42">IF(CJ15=0,SUM(AZ15+BC15+BF15+BI15+BL15+BO15+BR15+BU15+BX15+CA15+CD15+CG15),CJ15)</f>
        <v>0</v>
      </c>
      <c r="AR15" s="22">
        <f t="shared" ref="AR15" si="43">IF(CK15=0,SUM(BA15+BD15+BG15+BJ15+BM15+BP15+BS15+BV15+BY15+CB15+CE15+CH15),CK15)</f>
        <v>0</v>
      </c>
      <c r="AS15" s="22">
        <f t="shared" ref="AS15" si="44">IF(CL15=0,SUM(BB15+BE15+BH15+BK15+BN15+BQ15+BT15+BW15+BZ15+CC15+CF15+CI15),CL15)</f>
        <v>0</v>
      </c>
      <c r="AT15" s="22">
        <f t="shared" ref="AT15" si="45">IF(CM15=0,SUM(BC15+BF15+BI15+BL15+BO15+BR15+BU15+BX15+CA15+CD15+CG15+CJ15),CM15)</f>
        <v>0</v>
      </c>
      <c r="AU15" s="22">
        <f t="shared" ref="AU15" si="46">IF(CN15=0,SUM(BD15+BG15+BJ15+BM15+BP15+BS15+BV15+BY15+CB15+CE15+CH15+CK15),CN15)</f>
        <v>0</v>
      </c>
      <c r="AV15" s="22">
        <f t="shared" ref="AV15" si="47">IF(CO15=0,SUM(BE15+BH15+BK15+BN15+BQ15+BT15+BW15+BZ15+CC15+CF15+CI15+CL15),CO15)</f>
        <v>0</v>
      </c>
      <c r="AW15" s="22">
        <f t="shared" ref="AW15" si="48">IF(CP15=0,SUM(BF15+BI15+BL15+BO15+BR15+BU15+BX15+CA15+CD15+CG15+CJ15+CM15),CP15)</f>
        <v>0</v>
      </c>
      <c r="AX15" s="22">
        <f t="shared" ref="AX15" si="49">IF(CQ15=0,SUM(BG15+BJ15+BM15+BP15+BS15+BV15+BY15+CB15+CE15+CH15+CK15+CN15),CQ15)</f>
        <v>0</v>
      </c>
      <c r="AY15" s="22">
        <f t="shared" ref="AY15" si="50">IF(CR15=0,SUM(BH15+BK15+BN15+BQ15+BT15+BW15+BZ15+CC15+CF15+CI15+CL15+CO15),CR15)</f>
        <v>0</v>
      </c>
      <c r="AZ15" s="22">
        <f t="shared" ref="AZ15" si="51">IF(CS15=0,SUM(BI15+BL15+BO15+BR15+BU15+BX15+CA15+CD15+CG15+CJ15+CM15+CP15),CS15)</f>
        <v>0</v>
      </c>
      <c r="BA15" s="22">
        <f t="shared" ref="BA15" si="52">IF(CT15=0,SUM(BJ15+BM15+BP15+BS15+BV15+BY15+CB15+CE15+CH15+CK15+CN15+CQ15),CT15)</f>
        <v>0</v>
      </c>
      <c r="BB15" s="22">
        <f t="shared" ref="BB15" si="53">IF(CU15=0,SUM(BK15+BN15+BQ15+BT15+BW15+BZ15+CC15+CF15+CI15+CL15+CO15+CR15),CU15)</f>
        <v>0</v>
      </c>
      <c r="BC15" s="22">
        <f t="shared" ref="BC15" si="54">IF(CV15=0,SUM(BL15+BO15+BR15+BU15+BX15+CA15+CD15+CG15+CJ15+CM15+CP15+CS15),CV15)</f>
        <v>0</v>
      </c>
      <c r="BD15" s="22">
        <f t="shared" ref="BD15" si="55">IF(CW15=0,SUM(BM15+BP15+BS15+BV15+BY15+CB15+CE15+CH15+CK15+CN15+CQ15+CT15),CW15)</f>
        <v>0</v>
      </c>
      <c r="BE15" s="22">
        <f t="shared" ref="BE15" si="56">IF(CX15=0,SUM(BN15+BQ15+BT15+BW15+BZ15+CC15+CF15+CI15+CL15+CO15+CR15+CU15),CX15)</f>
        <v>0</v>
      </c>
      <c r="BF15" s="36"/>
      <c r="BG15" s="37"/>
      <c r="BH15" s="37"/>
      <c r="BI15" s="37"/>
      <c r="BJ15" s="37"/>
    </row>
    <row r="16" spans="1:62" ht="15.75" customHeight="1" x14ac:dyDescent="0.25">
      <c r="A16" s="38" t="s">
        <v>45</v>
      </c>
      <c r="B16" s="49" t="s">
        <v>179</v>
      </c>
      <c r="C16" s="33"/>
      <c r="D16" s="46">
        <v>93746.62</v>
      </c>
      <c r="E16" s="46"/>
      <c r="F16" s="47"/>
      <c r="G16" s="34">
        <f t="shared" si="9"/>
        <v>0</v>
      </c>
      <c r="H16" s="34">
        <f t="shared" si="9"/>
        <v>35599.980000000003</v>
      </c>
      <c r="I16" s="34">
        <f t="shared" si="9"/>
        <v>0</v>
      </c>
      <c r="J16" s="22">
        <f t="shared" si="3"/>
        <v>0</v>
      </c>
      <c r="K16" s="22">
        <f t="shared" si="3"/>
        <v>35599.980000000003</v>
      </c>
      <c r="L16" s="22">
        <f t="shared" si="3"/>
        <v>0</v>
      </c>
      <c r="M16" s="34">
        <f t="shared" si="10"/>
        <v>0</v>
      </c>
      <c r="N16" s="34">
        <f t="shared" si="10"/>
        <v>58146.639999999992</v>
      </c>
      <c r="O16" s="34">
        <f t="shared" si="11"/>
        <v>0</v>
      </c>
      <c r="P16" s="35" t="e">
        <f t="shared" si="7"/>
        <v>#DIV/0!</v>
      </c>
      <c r="Q16" s="35">
        <f t="shared" si="7"/>
        <v>0.37974681113836428</v>
      </c>
      <c r="R16" s="35" t="e">
        <f t="shared" si="8"/>
        <v>#DIV/0!</v>
      </c>
      <c r="S16" s="33"/>
      <c r="T16" s="33">
        <v>17799.990000000002</v>
      </c>
      <c r="U16" s="33"/>
      <c r="V16" s="48"/>
      <c r="W16" s="48">
        <f>17799.99</f>
        <v>17799.990000000002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6"/>
      <c r="BG16" s="37"/>
      <c r="BH16" s="37"/>
      <c r="BI16" s="37"/>
      <c r="BJ16" s="37"/>
    </row>
    <row r="17" spans="1:62" ht="15.75" customHeight="1" x14ac:dyDescent="0.25">
      <c r="A17" s="38" t="s">
        <v>46</v>
      </c>
      <c r="B17" s="49" t="s">
        <v>180</v>
      </c>
      <c r="C17" s="33"/>
      <c r="D17" s="46">
        <v>180180.54</v>
      </c>
      <c r="E17" s="46"/>
      <c r="F17" s="47"/>
      <c r="G17" s="34">
        <f t="shared" si="9"/>
        <v>0</v>
      </c>
      <c r="H17" s="34">
        <f>T17+W17+AC17+AI17+AL17+AO17+AR17+AU17+AX17+BA17</f>
        <v>59125.919999999998</v>
      </c>
      <c r="I17" s="34">
        <f>U17+X17+AA17+AD17+AG17+AJ17+AM17+AP17+AS17+AV17+AY17+BB17</f>
        <v>0</v>
      </c>
      <c r="J17" s="22">
        <f t="shared" si="3"/>
        <v>0</v>
      </c>
      <c r="K17" s="22">
        <f t="shared" si="3"/>
        <v>59125.919999999998</v>
      </c>
      <c r="L17" s="22">
        <f t="shared" si="3"/>
        <v>0</v>
      </c>
      <c r="M17" s="34">
        <f t="shared" si="10"/>
        <v>0</v>
      </c>
      <c r="N17" s="34">
        <f t="shared" si="10"/>
        <v>121054.62000000001</v>
      </c>
      <c r="O17" s="34">
        <f t="shared" si="11"/>
        <v>0</v>
      </c>
      <c r="P17" s="35" t="e">
        <f t="shared" si="7"/>
        <v>#DIV/0!</v>
      </c>
      <c r="Q17" s="35">
        <f t="shared" si="7"/>
        <v>0.32814820068804318</v>
      </c>
      <c r="R17" s="35" t="e">
        <f t="shared" si="8"/>
        <v>#DIV/0!</v>
      </c>
      <c r="S17" s="33"/>
      <c r="T17" s="33">
        <v>20020.060000000001</v>
      </c>
      <c r="U17" s="50"/>
      <c r="V17" s="48"/>
      <c r="W17" s="48">
        <v>39105.86</v>
      </c>
      <c r="X17" s="33"/>
      <c r="Y17" s="33"/>
      <c r="Z17" s="33"/>
      <c r="AA17" s="33"/>
      <c r="AB17" s="33"/>
      <c r="AC17" s="33"/>
      <c r="AD17" s="33"/>
      <c r="AE17" s="33"/>
      <c r="AF17" s="51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6"/>
      <c r="BG17" s="37"/>
      <c r="BH17" s="37"/>
      <c r="BI17" s="37"/>
      <c r="BJ17" s="37"/>
    </row>
    <row r="18" spans="1:62" ht="15.75" x14ac:dyDescent="0.25">
      <c r="A18" s="38" t="s">
        <v>47</v>
      </c>
      <c r="B18" s="30" t="s">
        <v>181</v>
      </c>
      <c r="C18" s="33"/>
      <c r="D18" s="46">
        <v>20565.900000000001</v>
      </c>
      <c r="E18" s="46"/>
      <c r="F18" s="47"/>
      <c r="G18" s="34">
        <f t="shared" si="9"/>
        <v>0</v>
      </c>
      <c r="H18" s="34">
        <f t="shared" si="9"/>
        <v>6590.3899999999994</v>
      </c>
      <c r="I18" s="34">
        <f t="shared" si="9"/>
        <v>0</v>
      </c>
      <c r="J18" s="22">
        <f t="shared" ref="J18:L31" si="57">IF(BC18=0,SUM(S18+V18+Y18+AB18+AE18+AH18+AK18+AN18+AQ18+AT18+AW18+AZ18),BC18)</f>
        <v>0</v>
      </c>
      <c r="K18" s="22">
        <f t="shared" si="57"/>
        <v>6590.3899999999994</v>
      </c>
      <c r="L18" s="22">
        <f t="shared" si="57"/>
        <v>0</v>
      </c>
      <c r="M18" s="34">
        <f t="shared" si="10"/>
        <v>0</v>
      </c>
      <c r="N18" s="34">
        <f t="shared" si="10"/>
        <v>13975.510000000002</v>
      </c>
      <c r="O18" s="34">
        <f t="shared" si="11"/>
        <v>0</v>
      </c>
      <c r="P18" s="35" t="e">
        <f t="shared" si="7"/>
        <v>#DIV/0!</v>
      </c>
      <c r="Q18" s="35">
        <f t="shared" si="7"/>
        <v>0.32045230211174802</v>
      </c>
      <c r="R18" s="35" t="e">
        <f t="shared" si="8"/>
        <v>#DIV/0!</v>
      </c>
      <c r="S18" s="33"/>
      <c r="T18" s="33">
        <v>3427.65</v>
      </c>
      <c r="U18" s="33"/>
      <c r="V18" s="48"/>
      <c r="W18" s="48">
        <f>2856.37+306.37</f>
        <v>3162.74</v>
      </c>
      <c r="X18" s="33"/>
      <c r="Y18" s="33"/>
      <c r="Z18" s="51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6"/>
      <c r="BG18" s="37"/>
      <c r="BH18" s="37"/>
      <c r="BI18" s="37"/>
      <c r="BJ18" s="37"/>
    </row>
    <row r="19" spans="1:62" ht="15.75" customHeight="1" x14ac:dyDescent="0.25">
      <c r="A19" s="38" t="s">
        <v>48</v>
      </c>
      <c r="B19" s="30" t="s">
        <v>182</v>
      </c>
      <c r="C19" s="33"/>
      <c r="D19" s="46">
        <v>1838.67</v>
      </c>
      <c r="E19" s="46"/>
      <c r="F19" s="47"/>
      <c r="G19" s="34">
        <f t="shared" si="9"/>
        <v>0</v>
      </c>
      <c r="H19" s="34">
        <f t="shared" si="9"/>
        <v>0</v>
      </c>
      <c r="I19" s="34">
        <f t="shared" si="9"/>
        <v>0</v>
      </c>
      <c r="J19" s="22">
        <f t="shared" si="57"/>
        <v>0</v>
      </c>
      <c r="K19" s="22">
        <f t="shared" si="57"/>
        <v>0</v>
      </c>
      <c r="L19" s="22">
        <f t="shared" si="57"/>
        <v>0</v>
      </c>
      <c r="M19" s="34">
        <f t="shared" si="10"/>
        <v>0</v>
      </c>
      <c r="N19" s="34">
        <f t="shared" si="10"/>
        <v>1838.67</v>
      </c>
      <c r="O19" s="34">
        <f t="shared" si="11"/>
        <v>0</v>
      </c>
      <c r="P19" s="35" t="e">
        <f t="shared" si="7"/>
        <v>#DIV/0!</v>
      </c>
      <c r="Q19" s="35">
        <f t="shared" si="7"/>
        <v>0</v>
      </c>
      <c r="R19" s="35" t="e">
        <f t="shared" si="8"/>
        <v>#DIV/0!</v>
      </c>
      <c r="S19" s="33"/>
      <c r="T19" s="33"/>
      <c r="U19" s="33"/>
      <c r="V19" s="48"/>
      <c r="W19" s="48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6"/>
      <c r="BG19" s="37"/>
      <c r="BH19" s="37"/>
      <c r="BI19" s="37"/>
      <c r="BJ19" s="37"/>
    </row>
    <row r="20" spans="1:62" ht="15.75" customHeight="1" x14ac:dyDescent="0.25">
      <c r="A20" s="38" t="s">
        <v>47</v>
      </c>
      <c r="B20" s="49" t="s">
        <v>183</v>
      </c>
      <c r="C20" s="33">
        <v>4393.9399999999996</v>
      </c>
      <c r="D20" s="46">
        <v>16833.330000000002</v>
      </c>
      <c r="E20" s="46"/>
      <c r="F20" s="47"/>
      <c r="G20" s="34">
        <f t="shared" si="9"/>
        <v>0</v>
      </c>
      <c r="H20" s="34">
        <f t="shared" si="9"/>
        <v>10872.44</v>
      </c>
      <c r="I20" s="34">
        <f t="shared" si="9"/>
        <v>0</v>
      </c>
      <c r="J20" s="22">
        <f t="shared" si="57"/>
        <v>0</v>
      </c>
      <c r="K20" s="22">
        <f t="shared" si="57"/>
        <v>10872.44</v>
      </c>
      <c r="L20" s="22">
        <f t="shared" si="57"/>
        <v>0</v>
      </c>
      <c r="M20" s="34">
        <f t="shared" si="10"/>
        <v>4393.9399999999996</v>
      </c>
      <c r="N20" s="34">
        <f t="shared" si="10"/>
        <v>5960.8900000000012</v>
      </c>
      <c r="O20" s="34">
        <f t="shared" si="11"/>
        <v>0</v>
      </c>
      <c r="P20" s="35">
        <f t="shared" ref="P20:Q32" si="58">G20/C20</f>
        <v>0</v>
      </c>
      <c r="Q20" s="35">
        <f t="shared" si="58"/>
        <v>0.64588765265102033</v>
      </c>
      <c r="R20" s="35" t="e">
        <f t="shared" si="8"/>
        <v>#DIV/0!</v>
      </c>
      <c r="S20" s="33"/>
      <c r="T20" s="33">
        <f>3725.61+3078.02</f>
        <v>6803.63</v>
      </c>
      <c r="U20" s="33"/>
      <c r="V20" s="48"/>
      <c r="W20" s="48">
        <v>4068.81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6"/>
      <c r="BG20" s="37"/>
      <c r="BH20" s="37"/>
      <c r="BI20" s="37"/>
      <c r="BJ20" s="37"/>
    </row>
    <row r="21" spans="1:62" ht="15.75" customHeight="1" x14ac:dyDescent="0.25">
      <c r="A21" s="38" t="s">
        <v>47</v>
      </c>
      <c r="B21" s="49" t="s">
        <v>184</v>
      </c>
      <c r="C21" s="33"/>
      <c r="D21" s="46">
        <v>18798.599999999999</v>
      </c>
      <c r="E21" s="46"/>
      <c r="F21" s="47"/>
      <c r="G21" s="34">
        <f t="shared" si="9"/>
        <v>0</v>
      </c>
      <c r="H21" s="34">
        <f t="shared" si="9"/>
        <v>6266.2</v>
      </c>
      <c r="I21" s="34">
        <f t="shared" si="9"/>
        <v>0</v>
      </c>
      <c r="J21" s="22">
        <f t="shared" si="57"/>
        <v>0</v>
      </c>
      <c r="K21" s="22">
        <f t="shared" si="57"/>
        <v>6266.2</v>
      </c>
      <c r="L21" s="22">
        <f t="shared" si="57"/>
        <v>0</v>
      </c>
      <c r="M21" s="34">
        <f t="shared" si="10"/>
        <v>0</v>
      </c>
      <c r="N21" s="34">
        <f t="shared" si="10"/>
        <v>12532.399999999998</v>
      </c>
      <c r="O21" s="34">
        <f t="shared" si="11"/>
        <v>0</v>
      </c>
      <c r="P21" s="35" t="e">
        <f t="shared" si="58"/>
        <v>#DIV/0!</v>
      </c>
      <c r="Q21" s="35">
        <f t="shared" si="58"/>
        <v>0.33333333333333337</v>
      </c>
      <c r="R21" s="35" t="e">
        <f t="shared" si="8"/>
        <v>#DIV/0!</v>
      </c>
      <c r="S21" s="33"/>
      <c r="T21" s="33">
        <v>3133.1</v>
      </c>
      <c r="U21" s="33"/>
      <c r="V21" s="48"/>
      <c r="W21" s="48">
        <f>3133.1</f>
        <v>3133.1</v>
      </c>
      <c r="X21" s="33"/>
      <c r="Y21" s="33"/>
      <c r="Z21" s="52"/>
      <c r="AA21" s="53"/>
      <c r="AB21" s="33"/>
      <c r="AC21" s="53"/>
      <c r="AD21" s="53"/>
      <c r="AE21" s="33"/>
      <c r="AF21" s="53"/>
      <c r="AG21" s="5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6"/>
      <c r="BG21" s="37"/>
      <c r="BH21" s="37"/>
      <c r="BI21" s="37"/>
      <c r="BJ21" s="37"/>
    </row>
    <row r="22" spans="1:62" ht="15.75" hidden="1" customHeight="1" x14ac:dyDescent="0.25">
      <c r="A22" s="38" t="s">
        <v>47</v>
      </c>
      <c r="B22" s="49" t="s">
        <v>49</v>
      </c>
      <c r="C22" s="33"/>
      <c r="D22" s="46"/>
      <c r="E22" s="46"/>
      <c r="F22" s="47"/>
      <c r="G22" s="34">
        <f t="shared" si="9"/>
        <v>0</v>
      </c>
      <c r="H22" s="34">
        <f t="shared" si="9"/>
        <v>0</v>
      </c>
      <c r="I22" s="34">
        <f t="shared" si="9"/>
        <v>0</v>
      </c>
      <c r="J22" s="22">
        <f t="shared" si="57"/>
        <v>0</v>
      </c>
      <c r="K22" s="22">
        <f t="shared" si="57"/>
        <v>0</v>
      </c>
      <c r="L22" s="22">
        <f t="shared" si="57"/>
        <v>0</v>
      </c>
      <c r="M22" s="34">
        <f t="shared" si="10"/>
        <v>0</v>
      </c>
      <c r="N22" s="34">
        <f t="shared" si="10"/>
        <v>0</v>
      </c>
      <c r="O22" s="34">
        <f t="shared" si="11"/>
        <v>0</v>
      </c>
      <c r="P22" s="35" t="e">
        <f t="shared" si="58"/>
        <v>#DIV/0!</v>
      </c>
      <c r="Q22" s="35" t="e">
        <f t="shared" si="58"/>
        <v>#DIV/0!</v>
      </c>
      <c r="R22" s="35" t="e">
        <f t="shared" si="8"/>
        <v>#DIV/0!</v>
      </c>
      <c r="S22" s="33"/>
      <c r="T22" s="33"/>
      <c r="U22" s="33"/>
      <c r="V22" s="48"/>
      <c r="W22" s="48"/>
      <c r="X22" s="33"/>
      <c r="Y22" s="33"/>
      <c r="Z22" s="52"/>
      <c r="AA22" s="53"/>
      <c r="AB22" s="33"/>
      <c r="AC22" s="53"/>
      <c r="AD22" s="53"/>
      <c r="AE22" s="33"/>
      <c r="AF22" s="53"/>
      <c r="AG22" s="5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6"/>
      <c r="BG22" s="37"/>
      <c r="BH22" s="37"/>
      <c r="BI22" s="37"/>
      <c r="BJ22" s="37"/>
    </row>
    <row r="23" spans="1:62" ht="15.75" customHeight="1" x14ac:dyDescent="0.25">
      <c r="A23" s="38" t="s">
        <v>50</v>
      </c>
      <c r="B23" s="30" t="s">
        <v>185</v>
      </c>
      <c r="C23" s="33"/>
      <c r="D23" s="46">
        <v>5583.4</v>
      </c>
      <c r="E23" s="46"/>
      <c r="F23" s="47"/>
      <c r="G23" s="34">
        <f t="shared" si="9"/>
        <v>0</v>
      </c>
      <c r="H23" s="34">
        <f t="shared" si="9"/>
        <v>0</v>
      </c>
      <c r="I23" s="34">
        <f t="shared" si="9"/>
        <v>0</v>
      </c>
      <c r="J23" s="22">
        <f t="shared" si="57"/>
        <v>0</v>
      </c>
      <c r="K23" s="22">
        <f t="shared" si="57"/>
        <v>0</v>
      </c>
      <c r="L23" s="22">
        <f t="shared" si="57"/>
        <v>0</v>
      </c>
      <c r="M23" s="34">
        <f t="shared" si="10"/>
        <v>0</v>
      </c>
      <c r="N23" s="34">
        <f t="shared" si="10"/>
        <v>5583.4</v>
      </c>
      <c r="O23" s="34">
        <f t="shared" si="11"/>
        <v>0</v>
      </c>
      <c r="P23" s="35" t="e">
        <f t="shared" si="58"/>
        <v>#DIV/0!</v>
      </c>
      <c r="Q23" s="35">
        <f t="shared" si="58"/>
        <v>0</v>
      </c>
      <c r="R23" s="35" t="e">
        <f t="shared" si="8"/>
        <v>#DIV/0!</v>
      </c>
      <c r="S23" s="33"/>
      <c r="T23" s="33"/>
      <c r="U23" s="33"/>
      <c r="V23" s="48"/>
      <c r="W23" s="48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6"/>
      <c r="BG23" s="37"/>
      <c r="BH23" s="37"/>
      <c r="BI23" s="37"/>
      <c r="BJ23" s="37"/>
    </row>
    <row r="24" spans="1:62" ht="15.75" customHeight="1" x14ac:dyDescent="0.25">
      <c r="A24" s="38" t="s">
        <v>52</v>
      </c>
      <c r="B24" s="30" t="s">
        <v>53</v>
      </c>
      <c r="C24" s="33"/>
      <c r="D24" s="46">
        <v>13095</v>
      </c>
      <c r="E24" s="46"/>
      <c r="F24" s="47"/>
      <c r="G24" s="34">
        <f t="shared" si="9"/>
        <v>0</v>
      </c>
      <c r="H24" s="34">
        <f t="shared" si="9"/>
        <v>13095</v>
      </c>
      <c r="I24" s="34">
        <f t="shared" si="9"/>
        <v>0</v>
      </c>
      <c r="J24" s="22">
        <f t="shared" si="57"/>
        <v>0</v>
      </c>
      <c r="K24" s="22">
        <f t="shared" si="57"/>
        <v>13095</v>
      </c>
      <c r="L24" s="22">
        <f t="shared" si="57"/>
        <v>0</v>
      </c>
      <c r="M24" s="34">
        <f t="shared" si="10"/>
        <v>0</v>
      </c>
      <c r="N24" s="34">
        <f t="shared" si="10"/>
        <v>0</v>
      </c>
      <c r="O24" s="34">
        <f t="shared" si="11"/>
        <v>0</v>
      </c>
      <c r="P24" s="35" t="e">
        <f t="shared" si="58"/>
        <v>#DIV/0!</v>
      </c>
      <c r="Q24" s="35">
        <f t="shared" si="58"/>
        <v>1</v>
      </c>
      <c r="R24" s="35" t="e">
        <f t="shared" si="8"/>
        <v>#DIV/0!</v>
      </c>
      <c r="S24" s="33"/>
      <c r="T24" s="33">
        <f>13095</f>
        <v>13095</v>
      </c>
      <c r="U24" s="33"/>
      <c r="V24" s="48"/>
      <c r="W24" s="48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6"/>
      <c r="BG24" s="37"/>
      <c r="BH24" s="37"/>
      <c r="BI24" s="37"/>
      <c r="BJ24" s="37"/>
    </row>
    <row r="25" spans="1:62" ht="15.75" customHeight="1" x14ac:dyDescent="0.25">
      <c r="A25" s="38" t="s">
        <v>50</v>
      </c>
      <c r="B25" s="30" t="s">
        <v>54</v>
      </c>
      <c r="C25" s="33"/>
      <c r="D25" s="46">
        <v>16850</v>
      </c>
      <c r="E25" s="46"/>
      <c r="F25" s="47"/>
      <c r="G25" s="34">
        <f t="shared" si="9"/>
        <v>0</v>
      </c>
      <c r="H25" s="34">
        <f t="shared" si="9"/>
        <v>5229.5</v>
      </c>
      <c r="I25" s="34">
        <f t="shared" si="9"/>
        <v>0</v>
      </c>
      <c r="J25" s="22">
        <f t="shared" si="57"/>
        <v>0</v>
      </c>
      <c r="K25" s="22">
        <f t="shared" si="57"/>
        <v>5229.5</v>
      </c>
      <c r="L25" s="22">
        <f t="shared" si="57"/>
        <v>0</v>
      </c>
      <c r="M25" s="34">
        <f t="shared" si="10"/>
        <v>0</v>
      </c>
      <c r="N25" s="34">
        <f t="shared" si="10"/>
        <v>11620.5</v>
      </c>
      <c r="O25" s="34">
        <f t="shared" si="11"/>
        <v>0</v>
      </c>
      <c r="P25" s="35" t="e">
        <f t="shared" si="58"/>
        <v>#DIV/0!</v>
      </c>
      <c r="Q25" s="35">
        <f t="shared" si="58"/>
        <v>0.31035608308605339</v>
      </c>
      <c r="R25" s="35" t="e">
        <f t="shared" si="8"/>
        <v>#DIV/0!</v>
      </c>
      <c r="S25" s="33"/>
      <c r="T25" s="33"/>
      <c r="U25" s="33"/>
      <c r="V25" s="48"/>
      <c r="W25" s="48">
        <v>5229.5</v>
      </c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6"/>
      <c r="BG25" s="37"/>
      <c r="BH25" s="37"/>
      <c r="BI25" s="37"/>
      <c r="BJ25" s="37"/>
    </row>
    <row r="26" spans="1:62" ht="15.75" hidden="1" customHeight="1" x14ac:dyDescent="0.25">
      <c r="A26" s="38" t="s">
        <v>51</v>
      </c>
      <c r="B26" s="30" t="s">
        <v>55</v>
      </c>
      <c r="C26" s="33"/>
      <c r="D26" s="46"/>
      <c r="E26" s="46"/>
      <c r="F26" s="47"/>
      <c r="G26" s="34">
        <f t="shared" ref="G26:I47" si="59">S26+V26+Y26+AB26+AE26+AH26+AK26+AN26+AQ26+AT26+AW26+AZ26</f>
        <v>0</v>
      </c>
      <c r="H26" s="34">
        <f t="shared" si="59"/>
        <v>0</v>
      </c>
      <c r="I26" s="34">
        <f t="shared" si="59"/>
        <v>0</v>
      </c>
      <c r="J26" s="22">
        <f t="shared" si="57"/>
        <v>0</v>
      </c>
      <c r="K26" s="22">
        <f t="shared" si="57"/>
        <v>0</v>
      </c>
      <c r="L26" s="22">
        <f t="shared" si="57"/>
        <v>0</v>
      </c>
      <c r="M26" s="34">
        <f t="shared" ref="M26:N38" si="60">C26-G26</f>
        <v>0</v>
      </c>
      <c r="N26" s="34">
        <f t="shared" si="60"/>
        <v>0</v>
      </c>
      <c r="O26" s="34">
        <f t="shared" si="11"/>
        <v>0</v>
      </c>
      <c r="P26" s="35" t="e">
        <f t="shared" si="58"/>
        <v>#DIV/0!</v>
      </c>
      <c r="Q26" s="35" t="e">
        <f t="shared" si="58"/>
        <v>#DIV/0!</v>
      </c>
      <c r="R26" s="35" t="e">
        <f t="shared" si="8"/>
        <v>#DIV/0!</v>
      </c>
      <c r="S26" s="33"/>
      <c r="T26" s="54"/>
      <c r="U26" s="33"/>
      <c r="V26" s="48"/>
      <c r="W26" s="48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6"/>
      <c r="BG26" s="37"/>
      <c r="BH26" s="37"/>
      <c r="BI26" s="37"/>
      <c r="BJ26" s="37"/>
    </row>
    <row r="27" spans="1:62" ht="15.75" customHeight="1" x14ac:dyDescent="0.25">
      <c r="A27" s="38" t="s">
        <v>50</v>
      </c>
      <c r="B27" s="30" t="s">
        <v>186</v>
      </c>
      <c r="C27" s="33"/>
      <c r="D27" s="46">
        <f>2515+5718.85</f>
        <v>8233.85</v>
      </c>
      <c r="E27" s="46"/>
      <c r="F27" s="47"/>
      <c r="G27" s="34">
        <f t="shared" si="59"/>
        <v>0</v>
      </c>
      <c r="H27" s="34">
        <f t="shared" si="59"/>
        <v>0</v>
      </c>
      <c r="I27" s="34">
        <f t="shared" si="59"/>
        <v>0</v>
      </c>
      <c r="J27" s="22">
        <f t="shared" si="57"/>
        <v>0</v>
      </c>
      <c r="K27" s="22">
        <f t="shared" si="57"/>
        <v>0</v>
      </c>
      <c r="L27" s="22">
        <f t="shared" si="57"/>
        <v>0</v>
      </c>
      <c r="M27" s="34">
        <f t="shared" si="60"/>
        <v>0</v>
      </c>
      <c r="N27" s="34">
        <f t="shared" si="60"/>
        <v>8233.85</v>
      </c>
      <c r="O27" s="34">
        <f t="shared" si="11"/>
        <v>0</v>
      </c>
      <c r="P27" s="35" t="e">
        <f t="shared" si="58"/>
        <v>#DIV/0!</v>
      </c>
      <c r="Q27" s="35">
        <f t="shared" si="58"/>
        <v>0</v>
      </c>
      <c r="R27" s="35" t="e">
        <f t="shared" si="8"/>
        <v>#DIV/0!</v>
      </c>
      <c r="S27" s="33"/>
      <c r="T27" s="33"/>
      <c r="U27" s="33"/>
      <c r="V27" s="48"/>
      <c r="W27" s="48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6"/>
      <c r="BG27" s="37"/>
      <c r="BH27" s="37"/>
      <c r="BI27" s="37"/>
      <c r="BJ27" s="37"/>
    </row>
    <row r="28" spans="1:62" ht="15.75" customHeight="1" x14ac:dyDescent="0.25">
      <c r="A28" s="38" t="s">
        <v>50</v>
      </c>
      <c r="B28" s="55" t="s">
        <v>187</v>
      </c>
      <c r="C28" s="33"/>
      <c r="D28" s="46">
        <f>977.38+2861.28</f>
        <v>3838.6600000000003</v>
      </c>
      <c r="E28" s="46"/>
      <c r="F28" s="47"/>
      <c r="G28" s="34">
        <f t="shared" si="59"/>
        <v>0</v>
      </c>
      <c r="H28" s="34">
        <f t="shared" si="59"/>
        <v>0</v>
      </c>
      <c r="I28" s="34">
        <f t="shared" si="59"/>
        <v>0</v>
      </c>
      <c r="J28" s="22">
        <f t="shared" si="57"/>
        <v>0</v>
      </c>
      <c r="K28" s="22">
        <f t="shared" si="57"/>
        <v>0</v>
      </c>
      <c r="L28" s="22">
        <f t="shared" si="57"/>
        <v>0</v>
      </c>
      <c r="M28" s="34">
        <f t="shared" si="60"/>
        <v>0</v>
      </c>
      <c r="N28" s="34">
        <f t="shared" si="60"/>
        <v>3838.6600000000003</v>
      </c>
      <c r="O28" s="34">
        <f t="shared" si="11"/>
        <v>0</v>
      </c>
      <c r="P28" s="35" t="e">
        <f t="shared" si="58"/>
        <v>#DIV/0!</v>
      </c>
      <c r="Q28" s="35">
        <f t="shared" si="58"/>
        <v>0</v>
      </c>
      <c r="R28" s="35" t="e">
        <f t="shared" si="8"/>
        <v>#DIV/0!</v>
      </c>
      <c r="S28" s="33"/>
      <c r="T28" s="33"/>
      <c r="U28" s="33"/>
      <c r="V28" s="48"/>
      <c r="W28" s="48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6"/>
      <c r="BG28" s="37"/>
      <c r="BH28" s="37"/>
      <c r="BI28" s="37"/>
      <c r="BJ28" s="37"/>
    </row>
    <row r="29" spans="1:62" ht="15.75" customHeight="1" x14ac:dyDescent="0.25">
      <c r="A29" s="38" t="s">
        <v>48</v>
      </c>
      <c r="B29" s="30" t="s">
        <v>56</v>
      </c>
      <c r="C29" s="33"/>
      <c r="D29" s="46">
        <v>3374.7</v>
      </c>
      <c r="E29" s="46"/>
      <c r="F29" s="47"/>
      <c r="G29" s="34">
        <f t="shared" si="59"/>
        <v>0</v>
      </c>
      <c r="H29" s="34">
        <f t="shared" si="59"/>
        <v>3374.7</v>
      </c>
      <c r="I29" s="34">
        <f t="shared" si="59"/>
        <v>0</v>
      </c>
      <c r="J29" s="22">
        <f t="shared" si="57"/>
        <v>0</v>
      </c>
      <c r="K29" s="22">
        <f t="shared" si="57"/>
        <v>3374.7</v>
      </c>
      <c r="L29" s="22">
        <f t="shared" si="57"/>
        <v>0</v>
      </c>
      <c r="M29" s="34">
        <f t="shared" si="60"/>
        <v>0</v>
      </c>
      <c r="N29" s="34">
        <f t="shared" si="60"/>
        <v>0</v>
      </c>
      <c r="O29" s="34">
        <f t="shared" si="11"/>
        <v>0</v>
      </c>
      <c r="P29" s="35" t="e">
        <f t="shared" si="58"/>
        <v>#DIV/0!</v>
      </c>
      <c r="Q29" s="35">
        <f t="shared" si="58"/>
        <v>1</v>
      </c>
      <c r="R29" s="35" t="e">
        <f t="shared" si="8"/>
        <v>#DIV/0!</v>
      </c>
      <c r="S29" s="33"/>
      <c r="T29" s="33"/>
      <c r="U29" s="33"/>
      <c r="V29" s="48"/>
      <c r="W29" s="48">
        <v>3374.7</v>
      </c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6"/>
      <c r="BG29" s="37"/>
      <c r="BH29" s="37"/>
      <c r="BI29" s="37"/>
      <c r="BJ29" s="37"/>
    </row>
    <row r="30" spans="1:62" ht="15.75" customHeight="1" x14ac:dyDescent="0.25">
      <c r="A30" s="38" t="s">
        <v>57</v>
      </c>
      <c r="B30" s="49" t="s">
        <v>58</v>
      </c>
      <c r="C30" s="56"/>
      <c r="D30" s="46">
        <v>4100</v>
      </c>
      <c r="E30" s="46"/>
      <c r="F30" s="47"/>
      <c r="G30" s="34">
        <f t="shared" si="59"/>
        <v>0</v>
      </c>
      <c r="H30" s="34">
        <f t="shared" si="59"/>
        <v>0</v>
      </c>
      <c r="I30" s="34">
        <f t="shared" si="59"/>
        <v>0</v>
      </c>
      <c r="J30" s="22">
        <f t="shared" si="57"/>
        <v>0</v>
      </c>
      <c r="K30" s="22">
        <f t="shared" si="57"/>
        <v>0</v>
      </c>
      <c r="L30" s="22">
        <f t="shared" si="57"/>
        <v>0</v>
      </c>
      <c r="M30" s="57">
        <f t="shared" si="60"/>
        <v>0</v>
      </c>
      <c r="N30" s="34">
        <f t="shared" si="60"/>
        <v>4100</v>
      </c>
      <c r="O30" s="34">
        <f t="shared" si="11"/>
        <v>0</v>
      </c>
      <c r="P30" s="35" t="e">
        <f t="shared" si="58"/>
        <v>#DIV/0!</v>
      </c>
      <c r="Q30" s="35">
        <f t="shared" si="58"/>
        <v>0</v>
      </c>
      <c r="R30" s="35" t="e">
        <f t="shared" si="8"/>
        <v>#DIV/0!</v>
      </c>
      <c r="S30" s="48"/>
      <c r="T30" s="33"/>
      <c r="U30" s="33"/>
      <c r="V30" s="48"/>
      <c r="W30" s="48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6"/>
      <c r="BG30" s="37"/>
      <c r="BH30" s="37"/>
      <c r="BI30" s="37"/>
      <c r="BJ30" s="37"/>
    </row>
    <row r="31" spans="1:62" ht="15.75" customHeight="1" x14ac:dyDescent="0.25">
      <c r="A31" s="38" t="s">
        <v>59</v>
      </c>
      <c r="B31" s="49" t="s">
        <v>60</v>
      </c>
      <c r="C31" s="33"/>
      <c r="D31" s="46">
        <f>19903.04+4541.3+16240</f>
        <v>40684.339999999997</v>
      </c>
      <c r="E31" s="46">
        <v>16240</v>
      </c>
      <c r="F31" s="47"/>
      <c r="G31" s="34">
        <f t="shared" si="59"/>
        <v>0</v>
      </c>
      <c r="H31" s="34">
        <f t="shared" si="59"/>
        <v>19903.04</v>
      </c>
      <c r="I31" s="34">
        <f t="shared" si="59"/>
        <v>0</v>
      </c>
      <c r="J31" s="22">
        <f t="shared" si="57"/>
        <v>0</v>
      </c>
      <c r="K31" s="22">
        <f t="shared" si="57"/>
        <v>19903.04</v>
      </c>
      <c r="L31" s="22">
        <f t="shared" si="57"/>
        <v>0</v>
      </c>
      <c r="M31" s="34">
        <f t="shared" si="60"/>
        <v>0</v>
      </c>
      <c r="N31" s="34">
        <f t="shared" si="60"/>
        <v>20781.299999999996</v>
      </c>
      <c r="O31" s="34">
        <f t="shared" si="11"/>
        <v>0</v>
      </c>
      <c r="P31" s="35" t="e">
        <f t="shared" si="58"/>
        <v>#DIV/0!</v>
      </c>
      <c r="Q31" s="35">
        <f t="shared" si="58"/>
        <v>0.48920641209861099</v>
      </c>
      <c r="R31" s="35" t="e">
        <f t="shared" si="8"/>
        <v>#DIV/0!</v>
      </c>
      <c r="S31" s="33"/>
      <c r="T31" s="33"/>
      <c r="U31" s="33"/>
      <c r="V31" s="48"/>
      <c r="W31" s="48">
        <f>19903.04</f>
        <v>19903.04</v>
      </c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6"/>
      <c r="BG31" s="37"/>
      <c r="BH31" s="37"/>
      <c r="BI31" s="37"/>
      <c r="BJ31" s="37"/>
    </row>
    <row r="32" spans="1:62" ht="15.75" customHeight="1" x14ac:dyDescent="0.25">
      <c r="A32" s="38" t="s">
        <v>61</v>
      </c>
      <c r="B32" s="49" t="s">
        <v>62</v>
      </c>
      <c r="C32" s="33"/>
      <c r="D32" s="46">
        <v>949.5</v>
      </c>
      <c r="E32" s="46"/>
      <c r="F32" s="47"/>
      <c r="G32" s="34">
        <f t="shared" si="59"/>
        <v>0</v>
      </c>
      <c r="H32" s="34">
        <f t="shared" si="59"/>
        <v>949.5</v>
      </c>
      <c r="I32" s="34">
        <f t="shared" si="59"/>
        <v>0</v>
      </c>
      <c r="J32" s="22">
        <f t="shared" ref="J32:L45" si="61">IF(BC32=0,SUM(S32+V32+Y32+AB32+AE32+AH32+AK32+AN32+AQ32+AT32+AW32+AZ32),BC32)</f>
        <v>0</v>
      </c>
      <c r="K32" s="22">
        <f t="shared" si="61"/>
        <v>949.5</v>
      </c>
      <c r="L32" s="22">
        <f t="shared" si="61"/>
        <v>0</v>
      </c>
      <c r="M32" s="34">
        <f t="shared" si="60"/>
        <v>0</v>
      </c>
      <c r="N32" s="34">
        <f t="shared" si="60"/>
        <v>0</v>
      </c>
      <c r="O32" s="34">
        <f t="shared" si="11"/>
        <v>0</v>
      </c>
      <c r="P32" s="35" t="e">
        <f t="shared" si="58"/>
        <v>#DIV/0!</v>
      </c>
      <c r="Q32" s="35">
        <f t="shared" si="58"/>
        <v>1</v>
      </c>
      <c r="R32" s="35" t="e">
        <f t="shared" si="8"/>
        <v>#DIV/0!</v>
      </c>
      <c r="S32" s="33"/>
      <c r="T32" s="33"/>
      <c r="U32" s="33"/>
      <c r="V32" s="48"/>
      <c r="W32" s="48">
        <v>949.5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6"/>
      <c r="BG32" s="37"/>
      <c r="BH32" s="37"/>
      <c r="BI32" s="37"/>
      <c r="BJ32" s="37"/>
    </row>
    <row r="33" spans="1:62" ht="15.75" customHeight="1" x14ac:dyDescent="0.25">
      <c r="A33" s="38" t="s">
        <v>44</v>
      </c>
      <c r="B33" s="30" t="s">
        <v>188</v>
      </c>
      <c r="C33" s="33"/>
      <c r="D33" s="46">
        <v>1424.02</v>
      </c>
      <c r="E33" s="46"/>
      <c r="F33" s="47"/>
      <c r="G33" s="34">
        <f t="shared" si="59"/>
        <v>0</v>
      </c>
      <c r="H33" s="34">
        <f t="shared" si="59"/>
        <v>0</v>
      </c>
      <c r="I33" s="34">
        <f t="shared" si="59"/>
        <v>0</v>
      </c>
      <c r="J33" s="22">
        <f t="shared" si="61"/>
        <v>0</v>
      </c>
      <c r="K33" s="22">
        <f t="shared" si="61"/>
        <v>0</v>
      </c>
      <c r="L33" s="22">
        <f t="shared" si="61"/>
        <v>0</v>
      </c>
      <c r="M33" s="34">
        <f t="shared" si="60"/>
        <v>0</v>
      </c>
      <c r="N33" s="34">
        <f t="shared" si="60"/>
        <v>1424.02</v>
      </c>
      <c r="O33" s="34">
        <f t="shared" si="11"/>
        <v>0</v>
      </c>
      <c r="P33" s="35" t="e">
        <f t="shared" ref="P33:Q46" si="62">G33/C33</f>
        <v>#DIV/0!</v>
      </c>
      <c r="Q33" s="35">
        <f t="shared" si="62"/>
        <v>0</v>
      </c>
      <c r="R33" s="35" t="e">
        <f t="shared" si="8"/>
        <v>#DIV/0!</v>
      </c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6"/>
      <c r="BG33" s="37"/>
      <c r="BH33" s="37"/>
      <c r="BI33" s="37"/>
      <c r="BJ33" s="37"/>
    </row>
    <row r="34" spans="1:62" ht="15.75" customHeight="1" x14ac:dyDescent="0.25">
      <c r="A34" s="38" t="s">
        <v>63</v>
      </c>
      <c r="B34" s="30" t="s">
        <v>64</v>
      </c>
      <c r="C34" s="33">
        <v>34.909999999999997</v>
      </c>
      <c r="D34" s="46">
        <v>576.45000000000005</v>
      </c>
      <c r="E34" s="46"/>
      <c r="F34" s="47"/>
      <c r="G34" s="34">
        <f t="shared" si="59"/>
        <v>0</v>
      </c>
      <c r="H34" s="34">
        <f t="shared" si="59"/>
        <v>0</v>
      </c>
      <c r="I34" s="34">
        <f t="shared" si="59"/>
        <v>0</v>
      </c>
      <c r="J34" s="22">
        <f t="shared" si="61"/>
        <v>0</v>
      </c>
      <c r="K34" s="22">
        <f t="shared" si="61"/>
        <v>0</v>
      </c>
      <c r="L34" s="22">
        <f t="shared" si="61"/>
        <v>0</v>
      </c>
      <c r="M34" s="34">
        <f t="shared" si="60"/>
        <v>34.909999999999997</v>
      </c>
      <c r="N34" s="34">
        <f t="shared" si="60"/>
        <v>576.45000000000005</v>
      </c>
      <c r="O34" s="34">
        <f t="shared" si="11"/>
        <v>0</v>
      </c>
      <c r="P34" s="35">
        <f t="shared" si="62"/>
        <v>0</v>
      </c>
      <c r="Q34" s="35">
        <f t="shared" si="62"/>
        <v>0</v>
      </c>
      <c r="R34" s="35" t="e">
        <f t="shared" si="8"/>
        <v>#DIV/0!</v>
      </c>
      <c r="S34" s="33"/>
      <c r="T34" s="33"/>
      <c r="U34" s="33"/>
      <c r="V34" s="48"/>
      <c r="W34" s="48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6"/>
      <c r="BG34" s="37"/>
      <c r="BH34" s="37"/>
      <c r="BI34" s="37"/>
      <c r="BJ34" s="37"/>
    </row>
    <row r="35" spans="1:62" ht="15.75" customHeight="1" x14ac:dyDescent="0.25">
      <c r="A35" s="38" t="s">
        <v>65</v>
      </c>
      <c r="B35" s="30" t="s">
        <v>189</v>
      </c>
      <c r="C35" s="33"/>
      <c r="D35" s="46"/>
      <c r="E35" s="46"/>
      <c r="F35" s="47"/>
      <c r="G35" s="34">
        <f t="shared" si="59"/>
        <v>0</v>
      </c>
      <c r="H35" s="34">
        <f t="shared" si="59"/>
        <v>0</v>
      </c>
      <c r="I35" s="34">
        <f t="shared" si="59"/>
        <v>0</v>
      </c>
      <c r="J35" s="22">
        <f t="shared" si="61"/>
        <v>0</v>
      </c>
      <c r="K35" s="22">
        <f t="shared" si="61"/>
        <v>0</v>
      </c>
      <c r="L35" s="22">
        <f t="shared" si="61"/>
        <v>0</v>
      </c>
      <c r="M35" s="34">
        <f t="shared" si="60"/>
        <v>0</v>
      </c>
      <c r="N35" s="34">
        <f t="shared" si="60"/>
        <v>0</v>
      </c>
      <c r="O35" s="34">
        <f t="shared" si="11"/>
        <v>0</v>
      </c>
      <c r="P35" s="35" t="e">
        <f t="shared" si="62"/>
        <v>#DIV/0!</v>
      </c>
      <c r="Q35" s="35" t="e">
        <f t="shared" si="62"/>
        <v>#DIV/0!</v>
      </c>
      <c r="R35" s="35" t="e">
        <f t="shared" si="8"/>
        <v>#DIV/0!</v>
      </c>
      <c r="S35" s="33"/>
      <c r="T35" s="33"/>
      <c r="U35" s="33"/>
      <c r="V35" s="48"/>
      <c r="W35" s="48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6"/>
      <c r="BG35" s="37"/>
      <c r="BH35" s="37"/>
      <c r="BI35" s="37"/>
      <c r="BJ35" s="37"/>
    </row>
    <row r="36" spans="1:62" ht="15.75" customHeight="1" x14ac:dyDescent="0.25">
      <c r="A36" s="38" t="s">
        <v>66</v>
      </c>
      <c r="B36" s="30" t="s">
        <v>190</v>
      </c>
      <c r="C36" s="33">
        <f>17500</f>
        <v>17500</v>
      </c>
      <c r="D36" s="46">
        <v>362.4</v>
      </c>
      <c r="E36" s="46"/>
      <c r="F36" s="47"/>
      <c r="G36" s="34">
        <f t="shared" si="59"/>
        <v>0</v>
      </c>
      <c r="H36" s="34">
        <f t="shared" si="59"/>
        <v>0</v>
      </c>
      <c r="I36" s="34">
        <f t="shared" si="59"/>
        <v>0</v>
      </c>
      <c r="J36" s="22">
        <f t="shared" si="61"/>
        <v>0</v>
      </c>
      <c r="K36" s="22">
        <f t="shared" si="61"/>
        <v>0</v>
      </c>
      <c r="L36" s="22">
        <f t="shared" si="61"/>
        <v>0</v>
      </c>
      <c r="M36" s="34">
        <f t="shared" si="60"/>
        <v>17500</v>
      </c>
      <c r="N36" s="34">
        <f t="shared" si="60"/>
        <v>362.4</v>
      </c>
      <c r="O36" s="34">
        <f t="shared" si="11"/>
        <v>0</v>
      </c>
      <c r="P36" s="35">
        <f t="shared" si="62"/>
        <v>0</v>
      </c>
      <c r="Q36" s="35">
        <f t="shared" si="62"/>
        <v>0</v>
      </c>
      <c r="R36" s="35" t="e">
        <f t="shared" si="8"/>
        <v>#DIV/0!</v>
      </c>
      <c r="S36" s="33"/>
      <c r="T36" s="33"/>
      <c r="U36" s="33"/>
      <c r="V36" s="48"/>
      <c r="W36" s="48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6"/>
      <c r="BG36" s="37"/>
      <c r="BH36" s="37"/>
      <c r="BI36" s="37"/>
      <c r="BJ36" s="37"/>
    </row>
    <row r="37" spans="1:62" ht="15.75" customHeight="1" x14ac:dyDescent="0.25">
      <c r="A37" s="38" t="s">
        <v>67</v>
      </c>
      <c r="B37" s="30" t="s">
        <v>68</v>
      </c>
      <c r="C37" s="33"/>
      <c r="D37" s="46">
        <f>1256.9+740+1407.15+678.68+610.54+4654.38+742.72+1006.2+186.96</f>
        <v>11283.53</v>
      </c>
      <c r="E37" s="46"/>
      <c r="F37" s="47"/>
      <c r="G37" s="34">
        <f t="shared" si="59"/>
        <v>0</v>
      </c>
      <c r="H37" s="34">
        <f t="shared" si="59"/>
        <v>427.8</v>
      </c>
      <c r="I37" s="34">
        <f t="shared" si="59"/>
        <v>0</v>
      </c>
      <c r="J37" s="22">
        <f t="shared" si="61"/>
        <v>0</v>
      </c>
      <c r="K37" s="22">
        <f t="shared" si="61"/>
        <v>427.8</v>
      </c>
      <c r="L37" s="22">
        <f t="shared" si="61"/>
        <v>0</v>
      </c>
      <c r="M37" s="34">
        <f t="shared" si="60"/>
        <v>0</v>
      </c>
      <c r="N37" s="34">
        <f t="shared" si="60"/>
        <v>10855.730000000001</v>
      </c>
      <c r="O37" s="34">
        <f t="shared" si="11"/>
        <v>0</v>
      </c>
      <c r="P37" s="35" t="e">
        <f t="shared" si="62"/>
        <v>#DIV/0!</v>
      </c>
      <c r="Q37" s="35">
        <f t="shared" si="62"/>
        <v>3.791366708822505E-2</v>
      </c>
      <c r="R37" s="35" t="e">
        <f t="shared" si="8"/>
        <v>#DIV/0!</v>
      </c>
      <c r="S37" s="33"/>
      <c r="T37" s="33"/>
      <c r="U37" s="33"/>
      <c r="V37" s="48"/>
      <c r="W37" s="48">
        <f>427.8</f>
        <v>427.8</v>
      </c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6"/>
      <c r="BG37" s="37"/>
      <c r="BH37" s="37"/>
      <c r="BI37" s="37"/>
      <c r="BJ37" s="37"/>
    </row>
    <row r="38" spans="1:62" ht="15.75" customHeight="1" x14ac:dyDescent="0.25">
      <c r="A38" s="38" t="s">
        <v>66</v>
      </c>
      <c r="B38" s="30" t="s">
        <v>69</v>
      </c>
      <c r="C38" s="60">
        <f>1890+2443+727.8</f>
        <v>5060.8</v>
      </c>
      <c r="D38" s="46">
        <f>4740+413+1266+3806.39</f>
        <v>10225.39</v>
      </c>
      <c r="E38" s="46"/>
      <c r="F38" s="47"/>
      <c r="G38" s="34">
        <f t="shared" si="59"/>
        <v>0</v>
      </c>
      <c r="H38" s="34">
        <f t="shared" si="59"/>
        <v>4740</v>
      </c>
      <c r="I38" s="34">
        <f t="shared" si="59"/>
        <v>0</v>
      </c>
      <c r="J38" s="22">
        <f t="shared" si="61"/>
        <v>0</v>
      </c>
      <c r="K38" s="22">
        <f t="shared" si="61"/>
        <v>4740</v>
      </c>
      <c r="L38" s="22">
        <f t="shared" si="61"/>
        <v>0</v>
      </c>
      <c r="M38" s="34">
        <f t="shared" si="60"/>
        <v>5060.8</v>
      </c>
      <c r="N38" s="34">
        <f t="shared" si="60"/>
        <v>5485.3899999999994</v>
      </c>
      <c r="O38" s="34">
        <f t="shared" si="11"/>
        <v>0</v>
      </c>
      <c r="P38" s="35">
        <f t="shared" si="62"/>
        <v>0</v>
      </c>
      <c r="Q38" s="35">
        <f t="shared" si="62"/>
        <v>0.46355200143955394</v>
      </c>
      <c r="R38" s="35" t="e">
        <f t="shared" si="8"/>
        <v>#DIV/0!</v>
      </c>
      <c r="S38" s="54"/>
      <c r="T38" s="33">
        <v>4740</v>
      </c>
      <c r="U38" s="54"/>
      <c r="V38" s="48"/>
      <c r="W38" s="48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36"/>
      <c r="BG38" s="37"/>
      <c r="BH38" s="37"/>
      <c r="BI38" s="37"/>
      <c r="BJ38" s="37"/>
    </row>
    <row r="39" spans="1:62" ht="15.75" hidden="1" customHeight="1" x14ac:dyDescent="0.25">
      <c r="A39" s="38" t="s">
        <v>70</v>
      </c>
      <c r="B39" s="30" t="s">
        <v>71</v>
      </c>
      <c r="C39" s="33"/>
      <c r="D39" s="46"/>
      <c r="E39" s="46"/>
      <c r="F39" s="47"/>
      <c r="G39" s="34">
        <f t="shared" si="59"/>
        <v>0</v>
      </c>
      <c r="H39" s="34">
        <f>W39+Z39+AC39+AF39+AI39+AL39+AO39+AR39+AU39+AX39+BA39</f>
        <v>0</v>
      </c>
      <c r="I39" s="34">
        <f>U39+X39+AA39+AD39+AG39+AJ39+AM39+AP39+AS39+AV39+AY39+BB39</f>
        <v>0</v>
      </c>
      <c r="J39" s="22">
        <f t="shared" si="61"/>
        <v>0</v>
      </c>
      <c r="K39" s="22">
        <f t="shared" si="61"/>
        <v>0</v>
      </c>
      <c r="L39" s="22">
        <f t="shared" si="61"/>
        <v>0</v>
      </c>
      <c r="M39" s="34">
        <f t="shared" ref="M39:N47" si="63">C39-G39</f>
        <v>0</v>
      </c>
      <c r="N39" s="34">
        <f t="shared" si="63"/>
        <v>0</v>
      </c>
      <c r="O39" s="34">
        <f t="shared" si="11"/>
        <v>0</v>
      </c>
      <c r="P39" s="35" t="e">
        <f t="shared" si="62"/>
        <v>#DIV/0!</v>
      </c>
      <c r="Q39" s="35" t="e">
        <f t="shared" si="62"/>
        <v>#DIV/0!</v>
      </c>
      <c r="R39" s="35" t="e">
        <f t="shared" si="8"/>
        <v>#DIV/0!</v>
      </c>
      <c r="S39" s="54"/>
      <c r="T39" s="51"/>
      <c r="U39" s="54"/>
      <c r="V39" s="48"/>
      <c r="W39" s="48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36"/>
      <c r="BG39" s="37"/>
      <c r="BH39" s="37"/>
      <c r="BI39" s="37"/>
      <c r="BJ39" s="37"/>
    </row>
    <row r="40" spans="1:62" ht="15.75" customHeight="1" x14ac:dyDescent="0.25">
      <c r="A40" s="38" t="s">
        <v>72</v>
      </c>
      <c r="B40" s="49" t="s">
        <v>191</v>
      </c>
      <c r="C40" s="33"/>
      <c r="D40" s="46">
        <v>22098.39</v>
      </c>
      <c r="E40" s="46"/>
      <c r="F40" s="47"/>
      <c r="G40" s="34">
        <f t="shared" si="59"/>
        <v>0</v>
      </c>
      <c r="H40" s="34">
        <f t="shared" si="59"/>
        <v>0</v>
      </c>
      <c r="I40" s="34">
        <f t="shared" si="59"/>
        <v>0</v>
      </c>
      <c r="J40" s="22">
        <f t="shared" si="61"/>
        <v>0</v>
      </c>
      <c r="K40" s="22">
        <f t="shared" si="61"/>
        <v>0</v>
      </c>
      <c r="L40" s="22">
        <f t="shared" si="61"/>
        <v>0</v>
      </c>
      <c r="M40" s="34">
        <f t="shared" si="63"/>
        <v>0</v>
      </c>
      <c r="N40" s="34">
        <f t="shared" si="63"/>
        <v>22098.39</v>
      </c>
      <c r="O40" s="34">
        <f t="shared" si="11"/>
        <v>0</v>
      </c>
      <c r="P40" s="35" t="e">
        <f t="shared" si="62"/>
        <v>#DIV/0!</v>
      </c>
      <c r="Q40" s="35">
        <f t="shared" si="62"/>
        <v>0</v>
      </c>
      <c r="R40" s="35" t="e">
        <f t="shared" si="8"/>
        <v>#DIV/0!</v>
      </c>
      <c r="S40" s="54"/>
      <c r="T40" s="33"/>
      <c r="U40" s="54"/>
      <c r="V40" s="48"/>
      <c r="W40" s="48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36"/>
      <c r="BG40" s="37"/>
      <c r="BH40" s="37"/>
      <c r="BI40" s="37"/>
      <c r="BJ40" s="37"/>
    </row>
    <row r="41" spans="1:62" ht="15.75" customHeight="1" x14ac:dyDescent="0.25">
      <c r="A41" s="38" t="s">
        <v>72</v>
      </c>
      <c r="B41" s="30" t="s">
        <v>192</v>
      </c>
      <c r="C41" s="33"/>
      <c r="D41" s="46">
        <f>50068.66+42203.34</f>
        <v>92272</v>
      </c>
      <c r="E41" s="46"/>
      <c r="F41" s="33"/>
      <c r="G41" s="34">
        <f t="shared" si="59"/>
        <v>0</v>
      </c>
      <c r="H41" s="34">
        <f t="shared" si="59"/>
        <v>49298.9</v>
      </c>
      <c r="I41" s="34">
        <f t="shared" si="59"/>
        <v>0</v>
      </c>
      <c r="J41" s="22">
        <f t="shared" si="61"/>
        <v>0</v>
      </c>
      <c r="K41" s="22">
        <f t="shared" si="61"/>
        <v>49298.9</v>
      </c>
      <c r="L41" s="22">
        <f t="shared" si="61"/>
        <v>0</v>
      </c>
      <c r="M41" s="34">
        <f t="shared" si="63"/>
        <v>0</v>
      </c>
      <c r="N41" s="34">
        <f t="shared" si="63"/>
        <v>42973.1</v>
      </c>
      <c r="O41" s="34">
        <f t="shared" si="11"/>
        <v>0</v>
      </c>
      <c r="P41" s="35" t="e">
        <f t="shared" si="62"/>
        <v>#DIV/0!</v>
      </c>
      <c r="Q41" s="35">
        <f t="shared" si="62"/>
        <v>0.5342780041616092</v>
      </c>
      <c r="R41" s="35" t="e">
        <f t="shared" si="8"/>
        <v>#DIV/0!</v>
      </c>
      <c r="S41" s="54"/>
      <c r="T41" s="33">
        <v>49298.9</v>
      </c>
      <c r="U41" s="54"/>
      <c r="V41" s="48"/>
      <c r="W41" s="48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36"/>
      <c r="BG41" s="37"/>
      <c r="BH41" s="37"/>
      <c r="BI41" s="37"/>
      <c r="BJ41" s="37"/>
    </row>
    <row r="42" spans="1:62" ht="15.75" customHeight="1" x14ac:dyDescent="0.25">
      <c r="A42" s="38" t="s">
        <v>72</v>
      </c>
      <c r="B42" s="30" t="s">
        <v>193</v>
      </c>
      <c r="C42" s="33"/>
      <c r="D42" s="46">
        <v>6782.31</v>
      </c>
      <c r="E42" s="46"/>
      <c r="F42" s="33"/>
      <c r="G42" s="34">
        <f t="shared" si="59"/>
        <v>0</v>
      </c>
      <c r="H42" s="34">
        <f t="shared" si="59"/>
        <v>0</v>
      </c>
      <c r="I42" s="34">
        <f t="shared" si="59"/>
        <v>0</v>
      </c>
      <c r="J42" s="22">
        <f t="shared" si="61"/>
        <v>0</v>
      </c>
      <c r="K42" s="22">
        <f t="shared" si="61"/>
        <v>0</v>
      </c>
      <c r="L42" s="22">
        <f t="shared" si="61"/>
        <v>0</v>
      </c>
      <c r="M42" s="34">
        <f t="shared" si="63"/>
        <v>0</v>
      </c>
      <c r="N42" s="34">
        <f t="shared" si="63"/>
        <v>6782.31</v>
      </c>
      <c r="O42" s="34">
        <f t="shared" si="11"/>
        <v>0</v>
      </c>
      <c r="P42" s="35" t="e">
        <f t="shared" si="62"/>
        <v>#DIV/0!</v>
      </c>
      <c r="Q42" s="35">
        <f t="shared" si="62"/>
        <v>0</v>
      </c>
      <c r="R42" s="35" t="e">
        <f t="shared" si="8"/>
        <v>#DIV/0!</v>
      </c>
      <c r="S42" s="54"/>
      <c r="T42" s="33"/>
      <c r="U42" s="54"/>
      <c r="V42" s="48"/>
      <c r="W42" s="48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36"/>
      <c r="BG42" s="37"/>
      <c r="BH42" s="37"/>
      <c r="BI42" s="37"/>
      <c r="BJ42" s="37"/>
    </row>
    <row r="43" spans="1:62" ht="15.75" customHeight="1" x14ac:dyDescent="0.25">
      <c r="A43" s="38" t="s">
        <v>51</v>
      </c>
      <c r="B43" s="30" t="s">
        <v>194</v>
      </c>
      <c r="C43" s="56"/>
      <c r="D43" s="46">
        <f>51880+30383</f>
        <v>82263</v>
      </c>
      <c r="E43" s="46"/>
      <c r="F43" s="33"/>
      <c r="G43" s="34">
        <f t="shared" si="59"/>
        <v>0</v>
      </c>
      <c r="H43" s="34">
        <f t="shared" si="59"/>
        <v>43160</v>
      </c>
      <c r="I43" s="34">
        <f t="shared" si="59"/>
        <v>0</v>
      </c>
      <c r="J43" s="22">
        <f t="shared" si="61"/>
        <v>0</v>
      </c>
      <c r="K43" s="22">
        <f t="shared" si="61"/>
        <v>43160</v>
      </c>
      <c r="L43" s="22">
        <f t="shared" si="61"/>
        <v>0</v>
      </c>
      <c r="M43" s="34">
        <f t="shared" si="63"/>
        <v>0</v>
      </c>
      <c r="N43" s="34">
        <f t="shared" si="63"/>
        <v>39103</v>
      </c>
      <c r="O43" s="34">
        <f t="shared" si="11"/>
        <v>0</v>
      </c>
      <c r="P43" s="35" t="e">
        <f t="shared" si="62"/>
        <v>#DIV/0!</v>
      </c>
      <c r="Q43" s="35">
        <f t="shared" si="62"/>
        <v>0.52465871655543805</v>
      </c>
      <c r="R43" s="35" t="e">
        <f t="shared" si="8"/>
        <v>#DIV/0!</v>
      </c>
      <c r="S43" s="54"/>
      <c r="T43" s="33"/>
      <c r="U43" s="54"/>
      <c r="V43" s="48"/>
      <c r="W43" s="48">
        <f>11880+31280</f>
        <v>43160</v>
      </c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36"/>
      <c r="BG43" s="37"/>
      <c r="BH43" s="37"/>
      <c r="BI43" s="37"/>
      <c r="BJ43" s="37"/>
    </row>
    <row r="44" spans="1:62" ht="15.75" customHeight="1" x14ac:dyDescent="0.25">
      <c r="A44" s="38" t="s">
        <v>72</v>
      </c>
      <c r="B44" s="30" t="s">
        <v>195</v>
      </c>
      <c r="C44" s="56"/>
      <c r="D44" s="46">
        <f>572638.78+46434.84</f>
        <v>619073.62</v>
      </c>
      <c r="E44" s="46"/>
      <c r="F44" s="47"/>
      <c r="G44" s="34">
        <f t="shared" si="59"/>
        <v>0</v>
      </c>
      <c r="H44" s="34">
        <f t="shared" si="59"/>
        <v>0</v>
      </c>
      <c r="I44" s="34">
        <f t="shared" si="59"/>
        <v>0</v>
      </c>
      <c r="J44" s="22">
        <f t="shared" si="61"/>
        <v>0</v>
      </c>
      <c r="K44" s="22">
        <f t="shared" si="61"/>
        <v>0</v>
      </c>
      <c r="L44" s="22">
        <f t="shared" si="61"/>
        <v>0</v>
      </c>
      <c r="M44" s="34">
        <f t="shared" si="63"/>
        <v>0</v>
      </c>
      <c r="N44" s="34">
        <f t="shared" si="63"/>
        <v>619073.62</v>
      </c>
      <c r="O44" s="34">
        <f t="shared" si="11"/>
        <v>0</v>
      </c>
      <c r="P44" s="35" t="e">
        <f t="shared" si="62"/>
        <v>#DIV/0!</v>
      </c>
      <c r="Q44" s="35">
        <f t="shared" si="62"/>
        <v>0</v>
      </c>
      <c r="R44" s="35" t="e">
        <f t="shared" si="8"/>
        <v>#DIV/0!</v>
      </c>
      <c r="S44" s="54"/>
      <c r="T44" s="33"/>
      <c r="U44" s="54"/>
      <c r="V44" s="48"/>
      <c r="W44" s="48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36"/>
      <c r="BG44" s="37"/>
      <c r="BH44" s="37"/>
      <c r="BI44" s="37"/>
      <c r="BJ44" s="37"/>
    </row>
    <row r="45" spans="1:62" ht="15.75" customHeight="1" x14ac:dyDescent="0.25">
      <c r="A45" s="38" t="s">
        <v>73</v>
      </c>
      <c r="B45" s="30" t="s">
        <v>74</v>
      </c>
      <c r="C45" s="56"/>
      <c r="D45" s="46">
        <f>5855+6447</f>
        <v>12302</v>
      </c>
      <c r="E45" s="46"/>
      <c r="F45" s="33"/>
      <c r="G45" s="34">
        <f t="shared" si="59"/>
        <v>0</v>
      </c>
      <c r="H45" s="34">
        <f t="shared" si="59"/>
        <v>12302</v>
      </c>
      <c r="I45" s="34">
        <f t="shared" si="59"/>
        <v>0</v>
      </c>
      <c r="J45" s="22">
        <f t="shared" si="61"/>
        <v>0</v>
      </c>
      <c r="K45" s="22">
        <f t="shared" si="61"/>
        <v>12302</v>
      </c>
      <c r="L45" s="22">
        <f t="shared" si="61"/>
        <v>0</v>
      </c>
      <c r="M45" s="34">
        <f t="shared" si="63"/>
        <v>0</v>
      </c>
      <c r="N45" s="34">
        <f t="shared" si="63"/>
        <v>0</v>
      </c>
      <c r="O45" s="34">
        <f t="shared" si="11"/>
        <v>0</v>
      </c>
      <c r="P45" s="35" t="e">
        <f t="shared" si="62"/>
        <v>#DIV/0!</v>
      </c>
      <c r="Q45" s="35">
        <f t="shared" si="62"/>
        <v>1</v>
      </c>
      <c r="R45" s="35" t="e">
        <f t="shared" si="8"/>
        <v>#DIV/0!</v>
      </c>
      <c r="S45" s="54"/>
      <c r="T45" s="33">
        <v>5855</v>
      </c>
      <c r="U45" s="54"/>
      <c r="V45" s="48"/>
      <c r="W45" s="48">
        <f>6447</f>
        <v>6447</v>
      </c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36"/>
      <c r="BG45" s="37"/>
      <c r="BH45" s="37"/>
      <c r="BI45" s="37"/>
      <c r="BJ45" s="37"/>
    </row>
    <row r="46" spans="1:62" ht="15.75" customHeight="1" x14ac:dyDescent="0.25">
      <c r="A46" s="38" t="s">
        <v>73</v>
      </c>
      <c r="B46" s="30" t="s">
        <v>75</v>
      </c>
      <c r="C46" s="56"/>
      <c r="D46" s="46">
        <f>2874.45+8500+15300+2420</f>
        <v>29094.45</v>
      </c>
      <c r="E46" s="46"/>
      <c r="F46" s="62"/>
      <c r="G46" s="34">
        <f t="shared" si="59"/>
        <v>0</v>
      </c>
      <c r="H46" s="34">
        <f t="shared" si="59"/>
        <v>26220</v>
      </c>
      <c r="I46" s="34">
        <f t="shared" si="59"/>
        <v>0</v>
      </c>
      <c r="J46" s="22">
        <f t="shared" ref="J46:L47" si="64">IF(BC46=0,SUM(S46+V46+Y46+AB46+AE46+AH46+AK46+AN46+AQ46+AT46+AW46+AZ46),BC46)</f>
        <v>0</v>
      </c>
      <c r="K46" s="22">
        <f t="shared" si="64"/>
        <v>26220</v>
      </c>
      <c r="L46" s="22">
        <f t="shared" si="64"/>
        <v>0</v>
      </c>
      <c r="M46" s="34">
        <f t="shared" si="63"/>
        <v>0</v>
      </c>
      <c r="N46" s="34">
        <f t="shared" si="63"/>
        <v>2874.4500000000007</v>
      </c>
      <c r="O46" s="34">
        <f t="shared" si="11"/>
        <v>0</v>
      </c>
      <c r="P46" s="35" t="e">
        <f t="shared" si="62"/>
        <v>#DIV/0!</v>
      </c>
      <c r="Q46" s="35">
        <f t="shared" si="62"/>
        <v>0.90120280672086939</v>
      </c>
      <c r="R46" s="35" t="e">
        <f t="shared" si="8"/>
        <v>#DIV/0!</v>
      </c>
      <c r="S46" s="54"/>
      <c r="T46" s="33">
        <f>2420+15300</f>
        <v>17720</v>
      </c>
      <c r="U46" s="54"/>
      <c r="V46" s="48"/>
      <c r="W46" s="48">
        <f>8500</f>
        <v>8500</v>
      </c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36"/>
      <c r="BG46" s="37"/>
      <c r="BH46" s="37"/>
      <c r="BI46" s="37"/>
      <c r="BJ46" s="37"/>
    </row>
    <row r="47" spans="1:62" ht="15.75" customHeight="1" x14ac:dyDescent="0.25">
      <c r="A47" s="38" t="s">
        <v>66</v>
      </c>
      <c r="B47" s="49" t="s">
        <v>76</v>
      </c>
      <c r="C47" s="33"/>
      <c r="D47" s="46">
        <v>1817.8</v>
      </c>
      <c r="E47" s="46"/>
      <c r="F47" s="47"/>
      <c r="G47" s="34">
        <f t="shared" si="59"/>
        <v>0</v>
      </c>
      <c r="H47" s="34">
        <f t="shared" si="59"/>
        <v>1817.8</v>
      </c>
      <c r="I47" s="34">
        <f t="shared" si="59"/>
        <v>0</v>
      </c>
      <c r="J47" s="22">
        <f t="shared" si="64"/>
        <v>0</v>
      </c>
      <c r="K47" s="22">
        <f t="shared" si="64"/>
        <v>1817.8</v>
      </c>
      <c r="L47" s="22">
        <f t="shared" si="64"/>
        <v>0</v>
      </c>
      <c r="M47" s="34">
        <f t="shared" si="63"/>
        <v>0</v>
      </c>
      <c r="N47" s="34">
        <f t="shared" si="63"/>
        <v>0</v>
      </c>
      <c r="O47" s="34">
        <f t="shared" si="11"/>
        <v>0</v>
      </c>
      <c r="P47" s="35" t="e">
        <f t="shared" ref="P47:Q50" si="65">G47/C47</f>
        <v>#DIV/0!</v>
      </c>
      <c r="Q47" s="35">
        <f t="shared" si="65"/>
        <v>1</v>
      </c>
      <c r="R47" s="35" t="e">
        <f t="shared" si="8"/>
        <v>#DIV/0!</v>
      </c>
      <c r="S47" s="54"/>
      <c r="T47" s="33"/>
      <c r="U47" s="54"/>
      <c r="V47" s="48"/>
      <c r="W47" s="48">
        <f>1817.8</f>
        <v>1817.8</v>
      </c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36"/>
      <c r="BG47" s="37"/>
      <c r="BH47" s="37"/>
      <c r="BI47" s="37"/>
      <c r="BJ47" s="37"/>
    </row>
    <row r="48" spans="1:62" ht="15.75" customHeight="1" x14ac:dyDescent="0.25">
      <c r="A48" s="26" t="s">
        <v>79</v>
      </c>
      <c r="B48" s="26"/>
      <c r="C48" s="27">
        <f>C49+C56+C57+C58+C61+C63+C66</f>
        <v>8392</v>
      </c>
      <c r="D48" s="27">
        <f>D49+D56+D57+D58+D61+D63+D66</f>
        <v>84340.34</v>
      </c>
      <c r="E48" s="27">
        <f>E49+E56+E57+E58+E61+E63+E66</f>
        <v>0</v>
      </c>
      <c r="F48" s="27">
        <f>F49+F56+F57+F58+F61+F63+F66</f>
        <v>0</v>
      </c>
      <c r="G48" s="27">
        <f>G49+G56+G57+G58+G61+G63+G66</f>
        <v>0</v>
      </c>
      <c r="H48" s="27">
        <f>H49+H56+H57+H58+H61+H63+H66</f>
        <v>12526.99</v>
      </c>
      <c r="I48" s="27">
        <f>I49+I56+I57+I58+I61+I63+I66</f>
        <v>0</v>
      </c>
      <c r="J48" s="27">
        <f>J49+J56+J57+J58+J61+J63+J66</f>
        <v>0</v>
      </c>
      <c r="K48" s="27">
        <f>K49+K56+K57+K58+K61+K63+K66</f>
        <v>12526.99</v>
      </c>
      <c r="L48" s="27">
        <f>L49+L56+L57+L58+L61+L63+L66</f>
        <v>0</v>
      </c>
      <c r="M48" s="27" t="e">
        <f>M49+M56+M57+#REF!+#REF!+M58+M61+M63+M66</f>
        <v>#REF!</v>
      </c>
      <c r="N48" s="27" t="e">
        <f>N49+N56+N57+#REF!+#REF!+N58+N61+N63+N66</f>
        <v>#REF!</v>
      </c>
      <c r="O48" s="27" t="e">
        <f>O49+O56+O57+#REF!+#REF!+O58+O61+O63+O66</f>
        <v>#REF!</v>
      </c>
      <c r="P48" s="28">
        <f t="shared" si="65"/>
        <v>0</v>
      </c>
      <c r="Q48" s="28">
        <f t="shared" si="65"/>
        <v>0.14852904316012955</v>
      </c>
      <c r="R48" s="28" t="e">
        <f t="shared" si="8"/>
        <v>#DIV/0!</v>
      </c>
      <c r="S48" s="27">
        <f>S49+S56+S57+S58+S61+S63+S66</f>
        <v>0</v>
      </c>
      <c r="T48" s="27">
        <f>T49+T56+T57+T58+T61+T63+T66</f>
        <v>4595.8899999999994</v>
      </c>
      <c r="U48" s="27">
        <f>U49+U56+U57+U58+U61+U63+U66</f>
        <v>0</v>
      </c>
      <c r="V48" s="27">
        <f>V49+V56+V57+V58+V61+V63+V66</f>
        <v>0</v>
      </c>
      <c r="W48" s="27">
        <f>W49+W56+W57+W58+W61+W63+W66</f>
        <v>7931.1</v>
      </c>
      <c r="X48" s="27">
        <f>X49+X56+X57+X58+X61+X63+X66</f>
        <v>0</v>
      </c>
      <c r="Y48" s="27">
        <f>Y49+Y56+Y57+Y58+Y61+Y63+Y66</f>
        <v>0</v>
      </c>
      <c r="Z48" s="27">
        <f>Z49+Z56+Z57+Z58+Z61+Z63+Z66</f>
        <v>0</v>
      </c>
      <c r="AA48" s="27">
        <f>AA49+AA56+AA57+AA58+AA61+AA63+AA66</f>
        <v>0</v>
      </c>
      <c r="AB48" s="27">
        <f>AB49+AB56+AB57+AB58+AB61+AB63+AB66</f>
        <v>0</v>
      </c>
      <c r="AC48" s="27">
        <f>AC49+AC56+AC57+AC58+AC61+AC63+AC66</f>
        <v>0</v>
      </c>
      <c r="AD48" s="27">
        <f>AD49+AD56+AD57+AD58+AD61+AD63+AD66</f>
        <v>0</v>
      </c>
      <c r="AE48" s="27">
        <f>AE49+AE56+AE57+AE58+AE61+AE63+AE66</f>
        <v>0</v>
      </c>
      <c r="AF48" s="27">
        <f>AF49+AF56+AF57+AF58+AF61+AF63+AF66</f>
        <v>0</v>
      </c>
      <c r="AG48" s="27">
        <f>AG49+AG56+AG57+AG58+AG61+AG63+AG66</f>
        <v>0</v>
      </c>
      <c r="AH48" s="27">
        <f>AH49+AH56+AH57+AH58+AH61+AH63+AH66</f>
        <v>0</v>
      </c>
      <c r="AI48" s="27">
        <f>AI49+AI56+AI57+AI58+AI61+AI63+AI66</f>
        <v>0</v>
      </c>
      <c r="AJ48" s="27">
        <f>AJ49+AJ56+AJ57+AJ58+AJ61+AJ63+AJ66</f>
        <v>0</v>
      </c>
      <c r="AK48" s="27">
        <f>AK49+AK56+AK57+AK58+AK61+AK63+AK66</f>
        <v>0</v>
      </c>
      <c r="AL48" s="27">
        <f>AL49+AL56+AL57+AL58+AL61+AL63+AL66</f>
        <v>0</v>
      </c>
      <c r="AM48" s="27">
        <f>AM49+AM56+AM57+AM58+AM61+AM63+AM66</f>
        <v>0</v>
      </c>
      <c r="AN48" s="27">
        <f>AN49+AN56+AN57+AN58+AN61+AN63+AN66</f>
        <v>0</v>
      </c>
      <c r="AO48" s="27">
        <f>AO49+AO56+AO57+AO58+AO61+AO63+AO66</f>
        <v>0</v>
      </c>
      <c r="AP48" s="27">
        <f>AP49+AP56+AP57+AP58+AP61+AP63+AP66</f>
        <v>0</v>
      </c>
      <c r="AQ48" s="27">
        <f>AQ49+AQ56+AQ57+AQ58+AQ61+AQ63+AQ66</f>
        <v>0</v>
      </c>
      <c r="AR48" s="27">
        <f>AR49+AR56+AR57+AR58+AR61+AR63+AR66</f>
        <v>0</v>
      </c>
      <c r="AS48" s="27">
        <f>AS49+AS56+AS57+AS58+AS61+AS63+AS66</f>
        <v>0</v>
      </c>
      <c r="AT48" s="27">
        <f>AT49+AT56+AT57+AT58+AT61+AT63+AT66</f>
        <v>0</v>
      </c>
      <c r="AU48" s="27">
        <f>AU49+AU56+AU57+AU58+AU61+AU63+AU66</f>
        <v>0</v>
      </c>
      <c r="AV48" s="27">
        <f>AV49+AV56+AV57+AV58+AV61+AV63+AV66</f>
        <v>0</v>
      </c>
      <c r="AW48" s="27">
        <f>AW49+AW56+AW57+AW58+AW61+AW63+AW66</f>
        <v>0</v>
      </c>
      <c r="AX48" s="27">
        <f>AX49+AX56+AX57+AX58+AX61+AX63+AX66</f>
        <v>0</v>
      </c>
      <c r="AY48" s="27">
        <f>AY49+AY56+AY57+AY58+AY61+AY63+AY66</f>
        <v>0</v>
      </c>
      <c r="AZ48" s="27">
        <f>AZ49+AZ56+AZ57+AZ58+AZ61+AZ63+AZ66</f>
        <v>0</v>
      </c>
      <c r="BA48" s="27">
        <f>BA49+BA56+BA57+BA58+BA61+BA63+BA66</f>
        <v>0</v>
      </c>
      <c r="BB48" s="27">
        <f>BB49+BB56+BB57+BB58+BB61+BB63+BB66</f>
        <v>0</v>
      </c>
      <c r="BC48" s="27">
        <f>BC49+BC56+BC57+BC58+BC61+BC63+BC66</f>
        <v>0</v>
      </c>
      <c r="BD48" s="27">
        <f>BD49+BD56+BD57+BD58+BD61+BD63+BD66</f>
        <v>0</v>
      </c>
      <c r="BE48" s="27">
        <f>BE49+BE56+BE57+BE58+BE61+BE63+BE66</f>
        <v>0</v>
      </c>
      <c r="BF48" s="64"/>
      <c r="BG48" s="65"/>
      <c r="BH48" s="65"/>
      <c r="BI48" s="65"/>
      <c r="BJ48" s="65"/>
    </row>
    <row r="49" spans="1:62" ht="15.75" customHeight="1" x14ac:dyDescent="0.25">
      <c r="A49" s="66"/>
      <c r="B49" s="67" t="s">
        <v>80</v>
      </c>
      <c r="C49" s="68">
        <f>SUM(C50:C55)</f>
        <v>4584</v>
      </c>
      <c r="D49" s="68">
        <f t="shared" ref="D49:E49" si="66">SUM(D51:D55)</f>
        <v>10402.67</v>
      </c>
      <c r="E49" s="68">
        <f t="shared" si="66"/>
        <v>0</v>
      </c>
      <c r="F49" s="68">
        <f>SUM(F51:F52)</f>
        <v>0</v>
      </c>
      <c r="G49" s="68">
        <f>SUM(G50:G55)</f>
        <v>0</v>
      </c>
      <c r="H49" s="68">
        <f>SUM(H51:H55)</f>
        <v>1625.59</v>
      </c>
      <c r="I49" s="68">
        <f>SUM(I50:I55)</f>
        <v>0</v>
      </c>
      <c r="J49" s="21">
        <f t="shared" ref="J49:L62" si="67">IF(BC49=0,SUM(S49+V49+Y49+AB49+AE49+AH49+AK49+AN49+AQ49+AT49+AW49+AZ49),BC49)</f>
        <v>0</v>
      </c>
      <c r="K49" s="21">
        <f t="shared" si="67"/>
        <v>1625.59</v>
      </c>
      <c r="L49" s="21">
        <f t="shared" si="67"/>
        <v>0</v>
      </c>
      <c r="M49" s="68">
        <f t="shared" ref="M49:O49" si="68">SUM(M51:M55)</f>
        <v>3084</v>
      </c>
      <c r="N49" s="68">
        <f t="shared" si="68"/>
        <v>8777.08</v>
      </c>
      <c r="O49" s="68">
        <f t="shared" si="68"/>
        <v>0</v>
      </c>
      <c r="P49" s="69">
        <f t="shared" si="65"/>
        <v>0</v>
      </c>
      <c r="Q49" s="69">
        <f t="shared" si="65"/>
        <v>0.15626661232164435</v>
      </c>
      <c r="R49" s="69" t="e">
        <f t="shared" si="8"/>
        <v>#DIV/0!</v>
      </c>
      <c r="S49" s="68">
        <f>SUM(S51:S52)</f>
        <v>0</v>
      </c>
      <c r="T49" s="68">
        <f>SUM(T51:T55)</f>
        <v>324.49</v>
      </c>
      <c r="U49" s="68">
        <f t="shared" ref="U49:V49" si="69">SUM(U51:U52)</f>
        <v>0</v>
      </c>
      <c r="V49" s="68">
        <f t="shared" si="69"/>
        <v>0</v>
      </c>
      <c r="W49" s="68">
        <f>SUM(W51:W55)</f>
        <v>1301.0999999999999</v>
      </c>
      <c r="X49" s="68">
        <f>SUM(X51:X52)</f>
        <v>0</v>
      </c>
      <c r="Y49" s="68">
        <f t="shared" ref="Y49:Z49" si="70">SUM(Y51:Y55)</f>
        <v>0</v>
      </c>
      <c r="Z49" s="68">
        <f t="shared" si="70"/>
        <v>0</v>
      </c>
      <c r="AA49" s="68">
        <f>SUM(AA51:AA52)</f>
        <v>0</v>
      </c>
      <c r="AB49" s="68">
        <f t="shared" ref="AB49:AC49" si="71">SUM(AB51:AB55)</f>
        <v>0</v>
      </c>
      <c r="AC49" s="68">
        <f t="shared" si="71"/>
        <v>0</v>
      </c>
      <c r="AD49" s="68">
        <f>SUM(AD51:AD52)</f>
        <v>0</v>
      </c>
      <c r="AE49" s="68">
        <f t="shared" ref="AE49:AF49" si="72">SUM(AE51:AE55)</f>
        <v>0</v>
      </c>
      <c r="AF49" s="68">
        <f t="shared" si="72"/>
        <v>0</v>
      </c>
      <c r="AG49" s="68">
        <f>SUM(AG51:AG52)</f>
        <v>0</v>
      </c>
      <c r="AH49" s="68">
        <f t="shared" ref="AH49:AI49" si="73">SUM(AH51:AH55)</f>
        <v>0</v>
      </c>
      <c r="AI49" s="68">
        <f t="shared" si="73"/>
        <v>0</v>
      </c>
      <c r="AJ49" s="68">
        <f>SUM(AJ51:AJ52)</f>
        <v>0</v>
      </c>
      <c r="AK49" s="68">
        <f>SUM(AK51:AK55)</f>
        <v>0</v>
      </c>
      <c r="AL49" s="68">
        <f t="shared" ref="AL49:AM49" si="74">SUM(AL51:AL52)</f>
        <v>0</v>
      </c>
      <c r="AM49" s="68">
        <f t="shared" si="74"/>
        <v>0</v>
      </c>
      <c r="AN49" s="68">
        <f>SUM(AN51:AN55)</f>
        <v>0</v>
      </c>
      <c r="AO49" s="68">
        <f>SUM(AO51:AO57)</f>
        <v>0</v>
      </c>
      <c r="AP49" s="68">
        <f>SUM(AP51:AP52)</f>
        <v>0</v>
      </c>
      <c r="AQ49" s="68">
        <f t="shared" ref="AQ49:AR49" si="75">SUM(AQ51:AQ55)</f>
        <v>0</v>
      </c>
      <c r="AR49" s="68">
        <f t="shared" si="75"/>
        <v>0</v>
      </c>
      <c r="AS49" s="68">
        <f t="shared" ref="AS49:AT49" si="76">SUM(AS51:AS52)</f>
        <v>0</v>
      </c>
      <c r="AT49" s="68">
        <f t="shared" si="76"/>
        <v>0</v>
      </c>
      <c r="AU49" s="68">
        <f>SUM(AU51:AU57)</f>
        <v>0</v>
      </c>
      <c r="AV49" s="68">
        <f t="shared" ref="AV49:BE49" si="77">SUM(AV51:AV52)</f>
        <v>0</v>
      </c>
      <c r="AW49" s="68">
        <f t="shared" si="77"/>
        <v>0</v>
      </c>
      <c r="AX49" s="68">
        <f t="shared" si="77"/>
        <v>0</v>
      </c>
      <c r="AY49" s="68">
        <f t="shared" si="77"/>
        <v>0</v>
      </c>
      <c r="AZ49" s="68">
        <f t="shared" si="77"/>
        <v>0</v>
      </c>
      <c r="BA49" s="68">
        <f t="shared" si="77"/>
        <v>0</v>
      </c>
      <c r="BB49" s="68">
        <f t="shared" si="77"/>
        <v>0</v>
      </c>
      <c r="BC49" s="68">
        <f t="shared" si="77"/>
        <v>0</v>
      </c>
      <c r="BD49" s="68">
        <f t="shared" si="77"/>
        <v>0</v>
      </c>
      <c r="BE49" s="68">
        <f t="shared" si="77"/>
        <v>0</v>
      </c>
      <c r="BF49" s="70"/>
      <c r="BG49" s="71"/>
      <c r="BH49" s="71"/>
      <c r="BI49" s="71"/>
      <c r="BJ49" s="71"/>
    </row>
    <row r="50" spans="1:62" ht="15.75" customHeight="1" x14ac:dyDescent="0.25">
      <c r="A50" s="72" t="s">
        <v>31</v>
      </c>
      <c r="B50" s="73" t="s">
        <v>32</v>
      </c>
      <c r="C50" s="60">
        <v>1500</v>
      </c>
      <c r="D50" s="46"/>
      <c r="E50" s="46"/>
      <c r="F50" s="47"/>
      <c r="G50" s="34">
        <f t="shared" ref="G50:I57" si="78">S50+V50+Y50+AB50+AE50+AH50+AK50+AN50+AQ50+AT50+AW50+AZ50</f>
        <v>0</v>
      </c>
      <c r="H50" s="34">
        <f t="shared" si="78"/>
        <v>0</v>
      </c>
      <c r="I50" s="34">
        <f t="shared" si="78"/>
        <v>0</v>
      </c>
      <c r="J50" s="22">
        <f t="shared" si="67"/>
        <v>0</v>
      </c>
      <c r="K50" s="22">
        <f t="shared" si="67"/>
        <v>0</v>
      </c>
      <c r="L50" s="22">
        <f t="shared" si="67"/>
        <v>0</v>
      </c>
      <c r="M50" s="34">
        <f t="shared" ref="M50:N57" si="79">C50-G50</f>
        <v>1500</v>
      </c>
      <c r="N50" s="34">
        <f t="shared" si="79"/>
        <v>0</v>
      </c>
      <c r="O50" s="34">
        <f t="shared" ref="O50:O57" si="80">F50-I50</f>
        <v>0</v>
      </c>
      <c r="P50" s="35">
        <f t="shared" si="65"/>
        <v>0</v>
      </c>
      <c r="Q50" s="35" t="e">
        <f t="shared" si="65"/>
        <v>#DIV/0!</v>
      </c>
      <c r="R50" s="35" t="e">
        <f t="shared" si="8"/>
        <v>#DIV/0!</v>
      </c>
      <c r="S50" s="33"/>
      <c r="T50" s="33"/>
      <c r="U50" s="33"/>
      <c r="V50" s="33"/>
      <c r="W50" s="48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23"/>
      <c r="AQ50" s="33"/>
      <c r="AR50" s="23"/>
      <c r="AS50" s="23"/>
      <c r="AT50" s="33"/>
      <c r="AU50" s="23"/>
      <c r="AV50" s="23"/>
      <c r="AW50" s="33"/>
      <c r="AX50" s="33"/>
      <c r="AY50" s="23"/>
      <c r="AZ50" s="33"/>
      <c r="BA50" s="23"/>
      <c r="BB50" s="23"/>
      <c r="BC50" s="33"/>
      <c r="BD50" s="23"/>
      <c r="BE50" s="23"/>
      <c r="BF50" s="36"/>
      <c r="BG50" s="74"/>
      <c r="BH50" s="74"/>
      <c r="BI50" s="74"/>
      <c r="BJ50" s="74"/>
    </row>
    <row r="51" spans="1:62" ht="15.75" customHeight="1" x14ac:dyDescent="0.25">
      <c r="A51" s="72" t="s">
        <v>81</v>
      </c>
      <c r="B51" s="73" t="s">
        <v>196</v>
      </c>
      <c r="C51" s="60"/>
      <c r="D51" s="46">
        <v>5435.51</v>
      </c>
      <c r="E51" s="46"/>
      <c r="F51" s="47"/>
      <c r="G51" s="34">
        <f t="shared" si="78"/>
        <v>0</v>
      </c>
      <c r="H51" s="34">
        <f t="shared" si="78"/>
        <v>324.49</v>
      </c>
      <c r="I51" s="34">
        <f t="shared" si="78"/>
        <v>0</v>
      </c>
      <c r="J51" s="22">
        <f t="shared" si="67"/>
        <v>0</v>
      </c>
      <c r="K51" s="22">
        <f t="shared" si="67"/>
        <v>324.49</v>
      </c>
      <c r="L51" s="22">
        <f t="shared" si="67"/>
        <v>0</v>
      </c>
      <c r="M51" s="34">
        <f t="shared" si="79"/>
        <v>0</v>
      </c>
      <c r="N51" s="34">
        <f t="shared" si="79"/>
        <v>5111.0200000000004</v>
      </c>
      <c r="O51" s="34">
        <f t="shared" si="80"/>
        <v>0</v>
      </c>
      <c r="P51" s="35" t="e">
        <f t="shared" ref="P51:Q63" si="81">G51/C51</f>
        <v>#DIV/0!</v>
      </c>
      <c r="Q51" s="35">
        <f t="shared" si="81"/>
        <v>5.9698169996927612E-2</v>
      </c>
      <c r="R51" s="35" t="e">
        <f t="shared" si="8"/>
        <v>#DIV/0!</v>
      </c>
      <c r="S51" s="33"/>
      <c r="T51" s="33">
        <v>324.49</v>
      </c>
      <c r="U51" s="33"/>
      <c r="V51" s="33"/>
      <c r="W51" s="48">
        <v>0</v>
      </c>
      <c r="X51" s="33"/>
      <c r="Y51" s="33"/>
      <c r="Z51" s="33">
        <v>0</v>
      </c>
      <c r="AA51" s="33"/>
      <c r="AB51" s="33"/>
      <c r="AC51" s="33">
        <v>0</v>
      </c>
      <c r="AD51" s="33"/>
      <c r="AE51" s="33"/>
      <c r="AF51" s="33"/>
      <c r="AG51" s="33"/>
      <c r="AH51" s="33">
        <v>0</v>
      </c>
      <c r="AI51" s="33"/>
      <c r="AJ51" s="33"/>
      <c r="AK51" s="33">
        <v>0</v>
      </c>
      <c r="AL51" s="33">
        <v>0</v>
      </c>
      <c r="AM51" s="33"/>
      <c r="AN51" s="33">
        <v>0</v>
      </c>
      <c r="AO51" s="33">
        <v>0</v>
      </c>
      <c r="AP51" s="23"/>
      <c r="AQ51" s="33">
        <v>0</v>
      </c>
      <c r="AR51" s="23"/>
      <c r="AS51" s="23"/>
      <c r="AT51" s="33"/>
      <c r="AU51" s="23"/>
      <c r="AV51" s="23"/>
      <c r="AW51" s="33"/>
      <c r="AX51" s="33"/>
      <c r="AY51" s="23"/>
      <c r="AZ51" s="33"/>
      <c r="BA51" s="23"/>
      <c r="BB51" s="23"/>
      <c r="BC51" s="33"/>
      <c r="BD51" s="23"/>
      <c r="BE51" s="23"/>
      <c r="BF51" s="36"/>
      <c r="BG51" s="74"/>
      <c r="BH51" s="74"/>
      <c r="BI51" s="74"/>
      <c r="BJ51" s="74"/>
    </row>
    <row r="52" spans="1:62" ht="15.75" customHeight="1" x14ac:dyDescent="0.25">
      <c r="A52" s="38" t="s">
        <v>82</v>
      </c>
      <c r="B52" s="30" t="s">
        <v>197</v>
      </c>
      <c r="C52" s="33"/>
      <c r="D52" s="46"/>
      <c r="E52" s="46"/>
      <c r="F52" s="47"/>
      <c r="G52" s="34">
        <f t="shared" si="78"/>
        <v>0</v>
      </c>
      <c r="H52" s="34">
        <f t="shared" si="78"/>
        <v>0</v>
      </c>
      <c r="I52" s="34">
        <f t="shared" si="78"/>
        <v>0</v>
      </c>
      <c r="J52" s="22">
        <f t="shared" si="67"/>
        <v>0</v>
      </c>
      <c r="K52" s="22">
        <f t="shared" si="67"/>
        <v>0</v>
      </c>
      <c r="L52" s="22">
        <f t="shared" si="67"/>
        <v>0</v>
      </c>
      <c r="M52" s="34">
        <f t="shared" si="79"/>
        <v>0</v>
      </c>
      <c r="N52" s="34">
        <f t="shared" si="79"/>
        <v>0</v>
      </c>
      <c r="O52" s="34">
        <f t="shared" si="80"/>
        <v>0</v>
      </c>
      <c r="P52" s="35" t="e">
        <f t="shared" si="81"/>
        <v>#DIV/0!</v>
      </c>
      <c r="Q52" s="35" t="e">
        <f t="shared" si="81"/>
        <v>#DIV/0!</v>
      </c>
      <c r="R52" s="35" t="e">
        <f t="shared" si="8"/>
        <v>#DIV/0!</v>
      </c>
      <c r="S52" s="33"/>
      <c r="T52" s="33">
        <v>0</v>
      </c>
      <c r="U52" s="33"/>
      <c r="V52" s="33"/>
      <c r="W52" s="48">
        <v>0</v>
      </c>
      <c r="X52" s="33"/>
      <c r="Y52" s="33">
        <v>0</v>
      </c>
      <c r="Z52" s="33"/>
      <c r="AA52" s="33"/>
      <c r="AB52" s="33">
        <v>0</v>
      </c>
      <c r="AC52" s="33"/>
      <c r="AD52" s="33"/>
      <c r="AE52" s="33">
        <v>0</v>
      </c>
      <c r="AF52" s="33"/>
      <c r="AG52" s="33"/>
      <c r="AH52" s="33">
        <v>0</v>
      </c>
      <c r="AI52" s="33"/>
      <c r="AJ52" s="33"/>
      <c r="AK52" s="33">
        <v>0</v>
      </c>
      <c r="AL52" s="33"/>
      <c r="AM52" s="33"/>
      <c r="AN52" s="33">
        <v>0</v>
      </c>
      <c r="AO52" s="33"/>
      <c r="AP52" s="23"/>
      <c r="AQ52" s="33">
        <v>0</v>
      </c>
      <c r="AR52" s="23"/>
      <c r="AS52" s="23"/>
      <c r="AT52" s="33">
        <v>0</v>
      </c>
      <c r="AU52" s="23"/>
      <c r="AV52" s="23"/>
      <c r="AW52" s="33"/>
      <c r="AX52" s="23"/>
      <c r="AY52" s="23"/>
      <c r="AZ52" s="23"/>
      <c r="BA52" s="23"/>
      <c r="BB52" s="23"/>
      <c r="BC52" s="23"/>
      <c r="BD52" s="23"/>
      <c r="BE52" s="23"/>
      <c r="BF52" s="36"/>
      <c r="BG52" s="74"/>
      <c r="BH52" s="74"/>
      <c r="BI52" s="74"/>
      <c r="BJ52" s="74"/>
    </row>
    <row r="53" spans="1:62" ht="15.75" customHeight="1" x14ac:dyDescent="0.25">
      <c r="A53" s="38" t="s">
        <v>50</v>
      </c>
      <c r="B53" s="30" t="s">
        <v>198</v>
      </c>
      <c r="C53" s="33"/>
      <c r="D53" s="46">
        <v>2723.27</v>
      </c>
      <c r="E53" s="46"/>
      <c r="F53" s="47"/>
      <c r="G53" s="34">
        <f t="shared" si="78"/>
        <v>0</v>
      </c>
      <c r="H53" s="34">
        <f t="shared" si="78"/>
        <v>955.86</v>
      </c>
      <c r="I53" s="34">
        <f t="shared" si="78"/>
        <v>0</v>
      </c>
      <c r="J53" s="22">
        <f t="shared" si="67"/>
        <v>0</v>
      </c>
      <c r="K53" s="22">
        <f>IF(BD53=0,SUM(T53+W53+Z53+AC53+AF53+AI53+AL53+AN53+AR53+AU53+AX53+BA53),BD53)</f>
        <v>955.86</v>
      </c>
      <c r="L53" s="22">
        <f>IF(BE53=0,SUM(U53+X53+AA53+AD53+AG53+AJ53+AM53+AP53+AS53+AV53+AY53+BB53),BE53)</f>
        <v>0</v>
      </c>
      <c r="M53" s="34">
        <f t="shared" si="79"/>
        <v>0</v>
      </c>
      <c r="N53" s="34">
        <f t="shared" si="79"/>
        <v>1767.4099999999999</v>
      </c>
      <c r="O53" s="34">
        <f t="shared" si="80"/>
        <v>0</v>
      </c>
      <c r="P53" s="35" t="e">
        <f t="shared" si="81"/>
        <v>#DIV/0!</v>
      </c>
      <c r="Q53" s="35">
        <f t="shared" si="81"/>
        <v>0.35099714681247179</v>
      </c>
      <c r="R53" s="35" t="e">
        <f t="shared" si="8"/>
        <v>#DIV/0!</v>
      </c>
      <c r="S53" s="33"/>
      <c r="T53" s="33">
        <v>0</v>
      </c>
      <c r="U53" s="33"/>
      <c r="V53" s="33"/>
      <c r="W53" s="48">
        <f>477.93+477.93</f>
        <v>955.86</v>
      </c>
      <c r="X53" s="33"/>
      <c r="Y53" s="33">
        <v>0</v>
      </c>
      <c r="Z53" s="33"/>
      <c r="AA53" s="33"/>
      <c r="AB53" s="33">
        <v>0</v>
      </c>
      <c r="AC53" s="33"/>
      <c r="AD53" s="33"/>
      <c r="AE53" s="33">
        <v>0</v>
      </c>
      <c r="AF53" s="33"/>
      <c r="AG53" s="33"/>
      <c r="AH53" s="33">
        <v>0</v>
      </c>
      <c r="AI53" s="33"/>
      <c r="AJ53" s="33"/>
      <c r="AK53" s="33">
        <v>0</v>
      </c>
      <c r="AL53" s="33"/>
      <c r="AM53" s="33"/>
      <c r="AN53" s="33">
        <v>0</v>
      </c>
      <c r="AO53" s="75"/>
      <c r="AP53" s="23"/>
      <c r="AQ53" s="33">
        <v>0</v>
      </c>
      <c r="AR53" s="23"/>
      <c r="AS53" s="23"/>
      <c r="AT53" s="23"/>
      <c r="AU53" s="23"/>
      <c r="AV53" s="23"/>
      <c r="AW53" s="33"/>
      <c r="AX53" s="23"/>
      <c r="AY53" s="23"/>
      <c r="AZ53" s="23"/>
      <c r="BA53" s="23"/>
      <c r="BB53" s="23"/>
      <c r="BC53" s="23"/>
      <c r="BD53" s="23"/>
      <c r="BE53" s="23"/>
      <c r="BF53" s="36"/>
      <c r="BG53" s="74"/>
      <c r="BH53" s="74"/>
      <c r="BI53" s="74"/>
      <c r="BJ53" s="74"/>
    </row>
    <row r="54" spans="1:62" ht="15.75" customHeight="1" x14ac:dyDescent="0.25">
      <c r="A54" s="38" t="s">
        <v>83</v>
      </c>
      <c r="B54" s="30" t="s">
        <v>84</v>
      </c>
      <c r="C54" s="33"/>
      <c r="D54" s="46"/>
      <c r="E54" s="46"/>
      <c r="F54" s="47"/>
      <c r="G54" s="34">
        <f t="shared" si="78"/>
        <v>0</v>
      </c>
      <c r="H54" s="34">
        <f t="shared" si="78"/>
        <v>0</v>
      </c>
      <c r="I54" s="34">
        <f t="shared" si="78"/>
        <v>0</v>
      </c>
      <c r="J54" s="22">
        <f t="shared" si="67"/>
        <v>0</v>
      </c>
      <c r="K54" s="22">
        <f t="shared" si="67"/>
        <v>0</v>
      </c>
      <c r="L54" s="22">
        <f t="shared" si="67"/>
        <v>0</v>
      </c>
      <c r="M54" s="34">
        <f t="shared" si="79"/>
        <v>0</v>
      </c>
      <c r="N54" s="34">
        <f t="shared" si="79"/>
        <v>0</v>
      </c>
      <c r="O54" s="34">
        <f t="shared" si="80"/>
        <v>0</v>
      </c>
      <c r="P54" s="35" t="e">
        <f t="shared" si="81"/>
        <v>#DIV/0!</v>
      </c>
      <c r="Q54" s="35" t="e">
        <f t="shared" si="81"/>
        <v>#DIV/0!</v>
      </c>
      <c r="R54" s="35" t="e">
        <f t="shared" si="8"/>
        <v>#DIV/0!</v>
      </c>
      <c r="S54" s="33"/>
      <c r="T54" s="33">
        <v>0</v>
      </c>
      <c r="U54" s="33"/>
      <c r="V54" s="33"/>
      <c r="W54" s="48">
        <v>0</v>
      </c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23"/>
      <c r="AQ54" s="23"/>
      <c r="AR54" s="23"/>
      <c r="AS54" s="23"/>
      <c r="AT54" s="23"/>
      <c r="AU54" s="23"/>
      <c r="AV54" s="23"/>
      <c r="AW54" s="33"/>
      <c r="AX54" s="23"/>
      <c r="AY54" s="23"/>
      <c r="AZ54" s="23"/>
      <c r="BA54" s="23"/>
      <c r="BB54" s="23"/>
      <c r="BC54" s="23"/>
      <c r="BD54" s="23"/>
      <c r="BE54" s="23"/>
      <c r="BF54" s="36"/>
      <c r="BG54" s="74"/>
      <c r="BH54" s="74"/>
      <c r="BI54" s="74"/>
      <c r="BJ54" s="74"/>
    </row>
    <row r="55" spans="1:62" ht="15.75" customHeight="1" x14ac:dyDescent="0.25">
      <c r="A55" s="38" t="s">
        <v>85</v>
      </c>
      <c r="B55" s="30" t="s">
        <v>86</v>
      </c>
      <c r="C55" s="33">
        <v>3084</v>
      </c>
      <c r="D55" s="76">
        <v>2243.89</v>
      </c>
      <c r="E55" s="46"/>
      <c r="F55" s="47"/>
      <c r="G55" s="34">
        <f t="shared" si="78"/>
        <v>0</v>
      </c>
      <c r="H55" s="34">
        <f t="shared" si="78"/>
        <v>345.24</v>
      </c>
      <c r="I55" s="34">
        <f t="shared" si="78"/>
        <v>0</v>
      </c>
      <c r="J55" s="22">
        <f t="shared" si="67"/>
        <v>0</v>
      </c>
      <c r="K55" s="22">
        <f t="shared" si="67"/>
        <v>345.24</v>
      </c>
      <c r="L55" s="22">
        <f t="shared" si="67"/>
        <v>0</v>
      </c>
      <c r="M55" s="34">
        <f t="shared" si="79"/>
        <v>3084</v>
      </c>
      <c r="N55" s="34">
        <f t="shared" si="79"/>
        <v>1898.6499999999999</v>
      </c>
      <c r="O55" s="34">
        <f t="shared" si="80"/>
        <v>0</v>
      </c>
      <c r="P55" s="35">
        <f t="shared" si="81"/>
        <v>0</v>
      </c>
      <c r="Q55" s="35">
        <f t="shared" si="81"/>
        <v>0.15385780942916097</v>
      </c>
      <c r="R55" s="35" t="e">
        <f t="shared" si="8"/>
        <v>#DIV/0!</v>
      </c>
      <c r="S55" s="33"/>
      <c r="T55" s="33">
        <v>0</v>
      </c>
      <c r="U55" s="33"/>
      <c r="V55" s="33"/>
      <c r="W55" s="48">
        <f>284.15+61.09</f>
        <v>345.24</v>
      </c>
      <c r="X55" s="33"/>
      <c r="Y55" s="33"/>
      <c r="Z55" s="33">
        <v>0</v>
      </c>
      <c r="AA55" s="33"/>
      <c r="AB55" s="33"/>
      <c r="AC55" s="33">
        <v>0</v>
      </c>
      <c r="AD55" s="33"/>
      <c r="AE55" s="33"/>
      <c r="AF55" s="33">
        <v>0</v>
      </c>
      <c r="AG55" s="33"/>
      <c r="AH55" s="33"/>
      <c r="AI55" s="33">
        <v>0</v>
      </c>
      <c r="AJ55" s="33"/>
      <c r="AK55" s="33"/>
      <c r="AL55" s="33"/>
      <c r="AM55" s="33"/>
      <c r="AN55" s="33"/>
      <c r="AO55" s="33">
        <v>0</v>
      </c>
      <c r="AP55" s="23"/>
      <c r="AQ55" s="23"/>
      <c r="AR55" s="33">
        <v>0</v>
      </c>
      <c r="AS55" s="23"/>
      <c r="AT55" s="23"/>
      <c r="AU55" s="33"/>
      <c r="AV55" s="23"/>
      <c r="AW55" s="33"/>
      <c r="AX55" s="33"/>
      <c r="AY55" s="23"/>
      <c r="AZ55" s="23"/>
      <c r="BA55" s="23"/>
      <c r="BB55" s="23"/>
      <c r="BC55" s="23"/>
      <c r="BD55" s="23"/>
      <c r="BE55" s="23"/>
      <c r="BF55" s="36"/>
      <c r="BG55" s="74"/>
      <c r="BH55" s="74"/>
      <c r="BI55" s="74"/>
      <c r="BJ55" s="74"/>
    </row>
    <row r="56" spans="1:62" ht="14.25" customHeight="1" x14ac:dyDescent="0.25">
      <c r="A56" s="77"/>
      <c r="B56" s="78" t="s">
        <v>87</v>
      </c>
      <c r="C56" s="80"/>
      <c r="D56" s="81"/>
      <c r="E56" s="81"/>
      <c r="F56" s="81"/>
      <c r="G56" s="34">
        <f t="shared" si="78"/>
        <v>0</v>
      </c>
      <c r="H56" s="34">
        <f t="shared" si="78"/>
        <v>0</v>
      </c>
      <c r="I56" s="82">
        <f t="shared" si="78"/>
        <v>0</v>
      </c>
      <c r="J56" s="22">
        <f t="shared" si="67"/>
        <v>0</v>
      </c>
      <c r="K56" s="22">
        <f t="shared" si="67"/>
        <v>0</v>
      </c>
      <c r="L56" s="22">
        <f t="shared" si="67"/>
        <v>0</v>
      </c>
      <c r="M56" s="82">
        <f t="shared" si="79"/>
        <v>0</v>
      </c>
      <c r="N56" s="34">
        <f t="shared" si="79"/>
        <v>0</v>
      </c>
      <c r="O56" s="82">
        <f t="shared" si="80"/>
        <v>0</v>
      </c>
      <c r="P56" s="83" t="e">
        <f t="shared" si="81"/>
        <v>#DIV/0!</v>
      </c>
      <c r="Q56" s="83" t="e">
        <f t="shared" si="81"/>
        <v>#DIV/0!</v>
      </c>
      <c r="R56" s="83" t="e">
        <f t="shared" si="8"/>
        <v>#DIV/0!</v>
      </c>
      <c r="S56" s="79"/>
      <c r="T56" s="79"/>
      <c r="U56" s="79"/>
      <c r="V56" s="79"/>
      <c r="W56" s="84"/>
      <c r="X56" s="79"/>
      <c r="Y56" s="79"/>
      <c r="Z56" s="79"/>
      <c r="AA56" s="79"/>
      <c r="AB56" s="79"/>
      <c r="AC56" s="79"/>
      <c r="AD56" s="79"/>
      <c r="AE56" s="79">
        <v>0</v>
      </c>
      <c r="AF56" s="79"/>
      <c r="AG56" s="79"/>
      <c r="AH56" s="85"/>
      <c r="AI56" s="85"/>
      <c r="AJ56" s="85"/>
      <c r="AK56" s="85"/>
      <c r="AL56" s="85"/>
      <c r="AM56" s="85"/>
      <c r="AN56" s="85"/>
      <c r="AO56" s="86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7"/>
      <c r="BG56" s="88"/>
      <c r="BH56" s="88"/>
      <c r="BI56" s="88"/>
      <c r="BJ56" s="88"/>
    </row>
    <row r="57" spans="1:62" ht="15.75" customHeight="1" x14ac:dyDescent="0.25">
      <c r="A57" s="77"/>
      <c r="B57" s="78" t="s">
        <v>88</v>
      </c>
      <c r="C57" s="81"/>
      <c r="D57" s="81"/>
      <c r="E57" s="81"/>
      <c r="F57" s="81"/>
      <c r="G57" s="82">
        <f t="shared" si="78"/>
        <v>0</v>
      </c>
      <c r="H57" s="82">
        <f t="shared" si="78"/>
        <v>0</v>
      </c>
      <c r="I57" s="82">
        <f t="shared" si="78"/>
        <v>0</v>
      </c>
      <c r="J57" s="22">
        <f t="shared" si="67"/>
        <v>0</v>
      </c>
      <c r="K57" s="22">
        <f t="shared" si="67"/>
        <v>0</v>
      </c>
      <c r="L57" s="22">
        <f t="shared" si="67"/>
        <v>0</v>
      </c>
      <c r="M57" s="82">
        <f t="shared" si="79"/>
        <v>0</v>
      </c>
      <c r="N57" s="82">
        <f t="shared" si="79"/>
        <v>0</v>
      </c>
      <c r="O57" s="82">
        <f t="shared" si="80"/>
        <v>0</v>
      </c>
      <c r="P57" s="83" t="e">
        <f t="shared" si="81"/>
        <v>#DIV/0!</v>
      </c>
      <c r="Q57" s="83" t="e">
        <f t="shared" si="81"/>
        <v>#DIV/0!</v>
      </c>
      <c r="R57" s="83" t="e">
        <f t="shared" si="8"/>
        <v>#DIV/0!</v>
      </c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7"/>
      <c r="BG57" s="88"/>
      <c r="BH57" s="88"/>
      <c r="BI57" s="88"/>
      <c r="BJ57" s="88"/>
    </row>
    <row r="58" spans="1:62" ht="18.75" customHeight="1" x14ac:dyDescent="0.25">
      <c r="A58" s="89"/>
      <c r="B58" s="90" t="s">
        <v>89</v>
      </c>
      <c r="C58" s="91">
        <f t="shared" ref="C58:I58" si="82">SUM(C59:C60)</f>
        <v>0</v>
      </c>
      <c r="D58" s="91">
        <f t="shared" si="82"/>
        <v>0</v>
      </c>
      <c r="E58" s="91">
        <f t="shared" si="82"/>
        <v>0</v>
      </c>
      <c r="F58" s="91">
        <f t="shared" si="82"/>
        <v>0</v>
      </c>
      <c r="G58" s="91">
        <f t="shared" si="82"/>
        <v>0</v>
      </c>
      <c r="H58" s="91">
        <f t="shared" si="82"/>
        <v>0</v>
      </c>
      <c r="I58" s="91">
        <f t="shared" si="82"/>
        <v>0</v>
      </c>
      <c r="J58" s="21">
        <f t="shared" si="67"/>
        <v>0</v>
      </c>
      <c r="K58" s="21">
        <f t="shared" si="67"/>
        <v>0</v>
      </c>
      <c r="L58" s="21">
        <f t="shared" si="67"/>
        <v>0</v>
      </c>
      <c r="M58" s="91">
        <f t="shared" ref="M58:O58" si="83">SUM(M59:M60)</f>
        <v>0</v>
      </c>
      <c r="N58" s="91">
        <f t="shared" si="83"/>
        <v>0</v>
      </c>
      <c r="O58" s="91">
        <f t="shared" si="83"/>
        <v>0</v>
      </c>
      <c r="P58" s="93" t="e">
        <f t="shared" si="81"/>
        <v>#DIV/0!</v>
      </c>
      <c r="Q58" s="93" t="e">
        <f t="shared" si="81"/>
        <v>#DIV/0!</v>
      </c>
      <c r="R58" s="93" t="e">
        <f t="shared" si="8"/>
        <v>#DIV/0!</v>
      </c>
      <c r="S58" s="91">
        <f t="shared" ref="S58:BE58" si="84">SUM(S59:S60)</f>
        <v>0</v>
      </c>
      <c r="T58" s="91">
        <f t="shared" si="84"/>
        <v>0</v>
      </c>
      <c r="U58" s="91">
        <f t="shared" si="84"/>
        <v>0</v>
      </c>
      <c r="V58" s="91">
        <f t="shared" si="84"/>
        <v>0</v>
      </c>
      <c r="W58" s="91">
        <f t="shared" si="84"/>
        <v>0</v>
      </c>
      <c r="X58" s="91">
        <f t="shared" si="84"/>
        <v>0</v>
      </c>
      <c r="Y58" s="91">
        <f t="shared" si="84"/>
        <v>0</v>
      </c>
      <c r="Z58" s="91">
        <f t="shared" si="84"/>
        <v>0</v>
      </c>
      <c r="AA58" s="91">
        <f t="shared" si="84"/>
        <v>0</v>
      </c>
      <c r="AB58" s="91">
        <f t="shared" si="84"/>
        <v>0</v>
      </c>
      <c r="AC58" s="91">
        <f t="shared" si="84"/>
        <v>0</v>
      </c>
      <c r="AD58" s="91">
        <f t="shared" si="84"/>
        <v>0</v>
      </c>
      <c r="AE58" s="91">
        <f t="shared" si="84"/>
        <v>0</v>
      </c>
      <c r="AF58" s="91">
        <f t="shared" si="84"/>
        <v>0</v>
      </c>
      <c r="AG58" s="91">
        <f t="shared" si="84"/>
        <v>0</v>
      </c>
      <c r="AH58" s="91">
        <f t="shared" si="84"/>
        <v>0</v>
      </c>
      <c r="AI58" s="91">
        <f t="shared" si="84"/>
        <v>0</v>
      </c>
      <c r="AJ58" s="91">
        <f t="shared" si="84"/>
        <v>0</v>
      </c>
      <c r="AK58" s="91">
        <f t="shared" si="84"/>
        <v>0</v>
      </c>
      <c r="AL58" s="91">
        <f t="shared" si="84"/>
        <v>0</v>
      </c>
      <c r="AM58" s="91">
        <f t="shared" si="84"/>
        <v>0</v>
      </c>
      <c r="AN58" s="91">
        <f t="shared" si="84"/>
        <v>0</v>
      </c>
      <c r="AO58" s="91">
        <f t="shared" si="84"/>
        <v>0</v>
      </c>
      <c r="AP58" s="91">
        <f t="shared" si="84"/>
        <v>0</v>
      </c>
      <c r="AQ58" s="91">
        <f t="shared" si="84"/>
        <v>0</v>
      </c>
      <c r="AR58" s="91">
        <f t="shared" si="84"/>
        <v>0</v>
      </c>
      <c r="AS58" s="91">
        <f t="shared" si="84"/>
        <v>0</v>
      </c>
      <c r="AT58" s="91">
        <f t="shared" si="84"/>
        <v>0</v>
      </c>
      <c r="AU58" s="91">
        <f t="shared" si="84"/>
        <v>0</v>
      </c>
      <c r="AV58" s="91">
        <f t="shared" si="84"/>
        <v>0</v>
      </c>
      <c r="AW58" s="91">
        <f t="shared" si="84"/>
        <v>0</v>
      </c>
      <c r="AX58" s="91">
        <f t="shared" si="84"/>
        <v>0</v>
      </c>
      <c r="AY58" s="91">
        <f t="shared" si="84"/>
        <v>0</v>
      </c>
      <c r="AZ58" s="91">
        <f t="shared" si="84"/>
        <v>0</v>
      </c>
      <c r="BA58" s="91">
        <f t="shared" si="84"/>
        <v>0</v>
      </c>
      <c r="BB58" s="91">
        <f t="shared" si="84"/>
        <v>0</v>
      </c>
      <c r="BC58" s="91">
        <f t="shared" si="84"/>
        <v>0</v>
      </c>
      <c r="BD58" s="91">
        <f t="shared" si="84"/>
        <v>0</v>
      </c>
      <c r="BE58" s="91">
        <f t="shared" si="84"/>
        <v>0</v>
      </c>
      <c r="BF58" s="70"/>
      <c r="BG58" s="71"/>
      <c r="BH58" s="71"/>
      <c r="BI58" s="71"/>
      <c r="BJ58" s="71"/>
    </row>
    <row r="59" spans="1:62" ht="15.75" hidden="1" customHeight="1" x14ac:dyDescent="0.25">
      <c r="A59" s="29" t="s">
        <v>66</v>
      </c>
      <c r="B59" s="30" t="s">
        <v>90</v>
      </c>
      <c r="C59" s="33"/>
      <c r="D59" s="94"/>
      <c r="E59" s="94"/>
      <c r="F59" s="94"/>
      <c r="G59" s="34">
        <f t="shared" ref="G59:I60" si="85">S59+V59+Y59+AB59+AE59+AH59+AK59+AN59+AQ59+AT59+AW59+AZ59</f>
        <v>0</v>
      </c>
      <c r="H59" s="34">
        <f t="shared" si="85"/>
        <v>0</v>
      </c>
      <c r="I59" s="34">
        <f t="shared" si="85"/>
        <v>0</v>
      </c>
      <c r="J59" s="22">
        <f t="shared" si="67"/>
        <v>0</v>
      </c>
      <c r="K59" s="22">
        <f t="shared" si="67"/>
        <v>0</v>
      </c>
      <c r="L59" s="22">
        <f t="shared" si="67"/>
        <v>0</v>
      </c>
      <c r="M59" s="34">
        <f t="shared" ref="M59:N60" si="86">C59-G59</f>
        <v>0</v>
      </c>
      <c r="N59" s="34">
        <f t="shared" si="86"/>
        <v>0</v>
      </c>
      <c r="O59" s="34">
        <f t="shared" ref="O59:O60" si="87">F59-I59</f>
        <v>0</v>
      </c>
      <c r="P59" s="35" t="e">
        <f t="shared" si="81"/>
        <v>#DIV/0!</v>
      </c>
      <c r="Q59" s="35" t="e">
        <f t="shared" si="81"/>
        <v>#DIV/0!</v>
      </c>
      <c r="R59" s="35" t="e">
        <f t="shared" si="8"/>
        <v>#DIV/0!</v>
      </c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32">
        <v>0</v>
      </c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32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36"/>
      <c r="BG59" s="37"/>
      <c r="BH59" s="37"/>
      <c r="BI59" s="37"/>
      <c r="BJ59" s="37"/>
    </row>
    <row r="60" spans="1:62" ht="15.75" hidden="1" customHeight="1" x14ac:dyDescent="0.25">
      <c r="A60" s="29" t="s">
        <v>91</v>
      </c>
      <c r="B60" s="30" t="s">
        <v>92</v>
      </c>
      <c r="C60" s="33"/>
      <c r="D60" s="94"/>
      <c r="E60" s="94"/>
      <c r="F60" s="94"/>
      <c r="G60" s="34">
        <f t="shared" si="85"/>
        <v>0</v>
      </c>
      <c r="H60" s="34">
        <f t="shared" si="85"/>
        <v>0</v>
      </c>
      <c r="I60" s="34">
        <f t="shared" si="85"/>
        <v>0</v>
      </c>
      <c r="J60" s="22">
        <f t="shared" si="67"/>
        <v>0</v>
      </c>
      <c r="K60" s="22">
        <f t="shared" si="67"/>
        <v>0</v>
      </c>
      <c r="L60" s="22">
        <f t="shared" si="67"/>
        <v>0</v>
      </c>
      <c r="M60" s="34">
        <f t="shared" si="86"/>
        <v>0</v>
      </c>
      <c r="N60" s="34">
        <f t="shared" si="86"/>
        <v>0</v>
      </c>
      <c r="O60" s="34">
        <f t="shared" si="87"/>
        <v>0</v>
      </c>
      <c r="P60" s="35" t="e">
        <f t="shared" si="81"/>
        <v>#DIV/0!</v>
      </c>
      <c r="Q60" s="35" t="e">
        <f t="shared" si="81"/>
        <v>#DIV/0!</v>
      </c>
      <c r="R60" s="35" t="e">
        <f t="shared" si="8"/>
        <v>#DIV/0!</v>
      </c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32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32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36"/>
      <c r="BG60" s="37"/>
      <c r="BH60" s="37"/>
      <c r="BI60" s="37"/>
      <c r="BJ60" s="37"/>
    </row>
    <row r="61" spans="1:62" ht="15.75" customHeight="1" x14ac:dyDescent="0.25">
      <c r="A61" s="95"/>
      <c r="B61" s="67" t="s">
        <v>93</v>
      </c>
      <c r="C61" s="68">
        <f>SUM(C62:C62)</f>
        <v>3808</v>
      </c>
      <c r="D61" s="68">
        <f>SUM(D62:D62)</f>
        <v>0</v>
      </c>
      <c r="E61" s="68">
        <f>SUM(E62:E62)</f>
        <v>0</v>
      </c>
      <c r="F61" s="68">
        <f>SUM(F62:F62)</f>
        <v>0</v>
      </c>
      <c r="G61" s="68">
        <f>SUM(G62:G62)</f>
        <v>0</v>
      </c>
      <c r="H61" s="68">
        <f>SUM(H62:H62)</f>
        <v>0</v>
      </c>
      <c r="I61" s="68">
        <f>SUM(I62:I62)</f>
        <v>0</v>
      </c>
      <c r="J61" s="21">
        <f t="shared" si="67"/>
        <v>0</v>
      </c>
      <c r="K61" s="21">
        <f t="shared" si="67"/>
        <v>0</v>
      </c>
      <c r="L61" s="21">
        <f t="shared" si="67"/>
        <v>0</v>
      </c>
      <c r="M61" s="68">
        <f>SUM(M62:M62)</f>
        <v>3808</v>
      </c>
      <c r="N61" s="68">
        <f>SUM(N62:N62)</f>
        <v>0</v>
      </c>
      <c r="O61" s="68">
        <f>SUM(O62:O62)</f>
        <v>0</v>
      </c>
      <c r="P61" s="96">
        <f t="shared" si="81"/>
        <v>0</v>
      </c>
      <c r="Q61" s="96" t="e">
        <f t="shared" si="81"/>
        <v>#DIV/0!</v>
      </c>
      <c r="R61" s="96" t="e">
        <f t="shared" si="8"/>
        <v>#DIV/0!</v>
      </c>
      <c r="S61" s="68">
        <f>SUM(S62:S62)</f>
        <v>0</v>
      </c>
      <c r="T61" s="68">
        <f>SUM(T62:T62)</f>
        <v>0</v>
      </c>
      <c r="U61" s="68">
        <f>SUM(U62:U62)</f>
        <v>0</v>
      </c>
      <c r="V61" s="68">
        <f>SUM(V62:V62)</f>
        <v>0</v>
      </c>
      <c r="W61" s="68">
        <f>SUM(W62:W62)</f>
        <v>0</v>
      </c>
      <c r="X61" s="68">
        <f>SUM(X62:X62)</f>
        <v>0</v>
      </c>
      <c r="Y61" s="68">
        <f>SUM(Y62:Y62)</f>
        <v>0</v>
      </c>
      <c r="Z61" s="68">
        <f>SUM(Z62:Z62)</f>
        <v>0</v>
      </c>
      <c r="AA61" s="68">
        <f>SUM(AA62:AA62)</f>
        <v>0</v>
      </c>
      <c r="AB61" s="68">
        <f>SUM(AB62:AB62)</f>
        <v>0</v>
      </c>
      <c r="AC61" s="68">
        <f>SUM(AC62:AC62)</f>
        <v>0</v>
      </c>
      <c r="AD61" s="68">
        <f>SUM(AD62:AD62)</f>
        <v>0</v>
      </c>
      <c r="AE61" s="68">
        <f>SUM(AE62:AE62)</f>
        <v>0</v>
      </c>
      <c r="AF61" s="68">
        <f>SUM(AF62:AF62)</f>
        <v>0</v>
      </c>
      <c r="AG61" s="68">
        <f>SUM(AG62:AG62)</f>
        <v>0</v>
      </c>
      <c r="AH61" s="68">
        <f>SUM(AH62:AH62)</f>
        <v>0</v>
      </c>
      <c r="AI61" s="68">
        <f>SUM(AI62:AI62)</f>
        <v>0</v>
      </c>
      <c r="AJ61" s="68">
        <f>SUM(AJ62:AJ62)</f>
        <v>0</v>
      </c>
      <c r="AK61" s="68">
        <f>SUM(AK62:AK62)</f>
        <v>0</v>
      </c>
      <c r="AL61" s="68">
        <f>SUM(AL62:AL62)</f>
        <v>0</v>
      </c>
      <c r="AM61" s="68">
        <f>SUM(AM62:AM62)</f>
        <v>0</v>
      </c>
      <c r="AN61" s="68">
        <f>SUM(AN62:AN62)</f>
        <v>0</v>
      </c>
      <c r="AO61" s="68">
        <f>SUM(AO62:AO62)</f>
        <v>0</v>
      </c>
      <c r="AP61" s="68">
        <f>SUM(AP62:AP62)</f>
        <v>0</v>
      </c>
      <c r="AQ61" s="68">
        <f>SUM(AQ62:AQ62)</f>
        <v>0</v>
      </c>
      <c r="AR61" s="68">
        <f>SUM(AR62:AR62)</f>
        <v>0</v>
      </c>
      <c r="AS61" s="68">
        <f>SUM(AS62:AS62)</f>
        <v>0</v>
      </c>
      <c r="AT61" s="68">
        <f>SUM(AT62:AT62)</f>
        <v>0</v>
      </c>
      <c r="AU61" s="68">
        <f>SUM(AU62:AU62)</f>
        <v>0</v>
      </c>
      <c r="AV61" s="68">
        <f>SUM(AV62:AV62)</f>
        <v>0</v>
      </c>
      <c r="AW61" s="68">
        <f>SUM(AW62:AW62)</f>
        <v>0</v>
      </c>
      <c r="AX61" s="68">
        <f>SUM(AX62:AX62)</f>
        <v>0</v>
      </c>
      <c r="AY61" s="68">
        <f>SUM(AY62:AY62)</f>
        <v>0</v>
      </c>
      <c r="AZ61" s="68">
        <f>SUM(AZ62:AZ62)</f>
        <v>0</v>
      </c>
      <c r="BA61" s="68">
        <f>SUM(BA62:BA62)</f>
        <v>0</v>
      </c>
      <c r="BB61" s="68">
        <f>SUM(BB62:BB62)</f>
        <v>0</v>
      </c>
      <c r="BC61" s="68">
        <f>SUM(BC62:BC62)</f>
        <v>0</v>
      </c>
      <c r="BD61" s="68">
        <f>SUM(BD62:BD62)</f>
        <v>0</v>
      </c>
      <c r="BE61" s="68">
        <f>SUM(BE62:BE62)</f>
        <v>0</v>
      </c>
      <c r="BF61" s="70"/>
      <c r="BG61" s="71"/>
      <c r="BH61" s="71"/>
      <c r="BI61" s="71"/>
      <c r="BJ61" s="71"/>
    </row>
    <row r="62" spans="1:62" ht="15.75" customHeight="1" x14ac:dyDescent="0.25">
      <c r="A62" s="29" t="s">
        <v>31</v>
      </c>
      <c r="B62" s="30" t="s">
        <v>32</v>
      </c>
      <c r="C62" s="33">
        <v>3808</v>
      </c>
      <c r="D62" s="33"/>
      <c r="E62" s="33"/>
      <c r="F62" s="32"/>
      <c r="G62" s="34">
        <f t="shared" ref="G62:I62" si="88">S62+V62+Y62+AB62+AE62+AH62+AK62+AN62+AQ62+AT62+AW62+AZ62</f>
        <v>0</v>
      </c>
      <c r="H62" s="34">
        <f t="shared" si="88"/>
        <v>0</v>
      </c>
      <c r="I62" s="34">
        <f t="shared" si="88"/>
        <v>0</v>
      </c>
      <c r="J62" s="22">
        <f t="shared" si="67"/>
        <v>0</v>
      </c>
      <c r="K62" s="22">
        <f t="shared" si="67"/>
        <v>0</v>
      </c>
      <c r="L62" s="22">
        <f t="shared" si="67"/>
        <v>0</v>
      </c>
      <c r="M62" s="34">
        <f t="shared" ref="M62:N62" si="89">C62-G62</f>
        <v>3808</v>
      </c>
      <c r="N62" s="34">
        <f t="shared" si="89"/>
        <v>0</v>
      </c>
      <c r="O62" s="34">
        <f t="shared" ref="O62" si="90">F62-I62</f>
        <v>0</v>
      </c>
      <c r="P62" s="35">
        <f t="shared" si="81"/>
        <v>0</v>
      </c>
      <c r="Q62" s="35" t="e">
        <f t="shared" si="81"/>
        <v>#DIV/0!</v>
      </c>
      <c r="R62" s="35" t="e">
        <f t="shared" si="8"/>
        <v>#DIV/0!</v>
      </c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58"/>
      <c r="BA62" s="33"/>
      <c r="BB62" s="33"/>
      <c r="BC62" s="33"/>
      <c r="BD62" s="33"/>
      <c r="BE62" s="33"/>
      <c r="BF62" s="36"/>
      <c r="BG62" s="37"/>
      <c r="BH62" s="37"/>
      <c r="BI62" s="37"/>
      <c r="BJ62" s="37"/>
    </row>
    <row r="63" spans="1:62" ht="15.75" customHeight="1" x14ac:dyDescent="0.25">
      <c r="A63" s="95"/>
      <c r="B63" s="67" t="s">
        <v>94</v>
      </c>
      <c r="C63" s="68">
        <f>SUM(C64:C65)</f>
        <v>0</v>
      </c>
      <c r="D63" s="68">
        <f>SUM(D64:D65)</f>
        <v>73937.67</v>
      </c>
      <c r="E63" s="68">
        <f>SUM(E64:E65)</f>
        <v>0</v>
      </c>
      <c r="F63" s="68">
        <f>SUM(F64:F64)</f>
        <v>0</v>
      </c>
      <c r="G63" s="68">
        <f>SUM(G64:G64)</f>
        <v>0</v>
      </c>
      <c r="H63" s="68">
        <f>SUM(H64:H64)</f>
        <v>10901.4</v>
      </c>
      <c r="I63" s="68">
        <f>SUM(I64:I64)</f>
        <v>0</v>
      </c>
      <c r="J63" s="21">
        <f t="shared" ref="J63:L64" si="91">IF(BC63=0,SUM(S63+V63+Y63+AB63+AE63+AH63+AK63+AN63+AQ63+AT63+AW63+AZ63),BC63)</f>
        <v>0</v>
      </c>
      <c r="K63" s="21">
        <f t="shared" si="91"/>
        <v>10901.4</v>
      </c>
      <c r="L63" s="21">
        <f t="shared" si="91"/>
        <v>0</v>
      </c>
      <c r="M63" s="68">
        <f>SUM(M64:M65)</f>
        <v>0</v>
      </c>
      <c r="N63" s="68">
        <f>SUM(N64:N65)</f>
        <v>63036.27</v>
      </c>
      <c r="O63" s="68">
        <f>SUM(O64:O64)</f>
        <v>0</v>
      </c>
      <c r="P63" s="96" t="e">
        <f t="shared" si="81"/>
        <v>#DIV/0!</v>
      </c>
      <c r="Q63" s="96">
        <f t="shared" si="81"/>
        <v>0.14744040487075127</v>
      </c>
      <c r="R63" s="96" t="e">
        <f t="shared" si="8"/>
        <v>#DIV/0!</v>
      </c>
      <c r="S63" s="68">
        <f>SUM(S64:S64)</f>
        <v>0</v>
      </c>
      <c r="T63" s="68">
        <f>SUM(T64:T64)</f>
        <v>4271.3999999999996</v>
      </c>
      <c r="U63" s="68">
        <f>SUM(U64:U64)</f>
        <v>0</v>
      </c>
      <c r="V63" s="68">
        <f>SUM(V64:V64)</f>
        <v>0</v>
      </c>
      <c r="W63" s="68">
        <f>SUM(W64:W64)</f>
        <v>6630</v>
      </c>
      <c r="X63" s="68">
        <f>SUM(X64:X64)</f>
        <v>0</v>
      </c>
      <c r="Y63" s="68">
        <f>SUM(Y64:Y64)</f>
        <v>0</v>
      </c>
      <c r="Z63" s="68">
        <f>SUM(Z64:Z64)</f>
        <v>0</v>
      </c>
      <c r="AA63" s="68">
        <f>SUM(AA64:AA64)</f>
        <v>0</v>
      </c>
      <c r="AB63" s="68">
        <f>SUM(AB64:AB64)</f>
        <v>0</v>
      </c>
      <c r="AC63" s="68">
        <f>SUM(AC64:AC64)</f>
        <v>0</v>
      </c>
      <c r="AD63" s="68">
        <f>SUM(AD64:AD64)</f>
        <v>0</v>
      </c>
      <c r="AE63" s="68">
        <f>SUM(AE64:AE64)</f>
        <v>0</v>
      </c>
      <c r="AF63" s="68">
        <f>SUM(AF64:AF64)</f>
        <v>0</v>
      </c>
      <c r="AG63" s="68">
        <f>SUM(AG64:AG64)</f>
        <v>0</v>
      </c>
      <c r="AH63" s="68">
        <f>SUM(AH64:AH64)</f>
        <v>0</v>
      </c>
      <c r="AI63" s="68">
        <f>SUM(AI64:AI64)</f>
        <v>0</v>
      </c>
      <c r="AJ63" s="68">
        <f>SUM(AJ64:AJ64)</f>
        <v>0</v>
      </c>
      <c r="AK63" s="68">
        <f>SUM(AK64:AK64)</f>
        <v>0</v>
      </c>
      <c r="AL63" s="68">
        <f>SUM(AL64:AL64)</f>
        <v>0</v>
      </c>
      <c r="AM63" s="68">
        <f>SUM(AM64:AM64)</f>
        <v>0</v>
      </c>
      <c r="AN63" s="68">
        <f>SUM(AN64:AN64)</f>
        <v>0</v>
      </c>
      <c r="AO63" s="68">
        <f>SUM(AO64:AO64)</f>
        <v>0</v>
      </c>
      <c r="AP63" s="68">
        <f>SUM(AP64:AP64)</f>
        <v>0</v>
      </c>
      <c r="AQ63" s="68">
        <f>SUM(AQ64:AQ64)</f>
        <v>0</v>
      </c>
      <c r="AR63" s="68">
        <f>SUM(AR64:AR64)</f>
        <v>0</v>
      </c>
      <c r="AS63" s="68">
        <f>SUM(AS64:AS64)</f>
        <v>0</v>
      </c>
      <c r="AT63" s="68">
        <f>SUM(AT64:AT64)</f>
        <v>0</v>
      </c>
      <c r="AU63" s="68">
        <f>SUM(AU64:AU64)</f>
        <v>0</v>
      </c>
      <c r="AV63" s="68">
        <f>SUM(AV64:AV64)</f>
        <v>0</v>
      </c>
      <c r="AW63" s="68">
        <f>SUM(AW64:AW64)</f>
        <v>0</v>
      </c>
      <c r="AX63" s="68">
        <f>SUM(AX64:AX64)</f>
        <v>0</v>
      </c>
      <c r="AY63" s="68">
        <f>SUM(AY64:AY64)</f>
        <v>0</v>
      </c>
      <c r="AZ63" s="68">
        <f>SUM(AZ64:AZ64)</f>
        <v>0</v>
      </c>
      <c r="BA63" s="68">
        <f>SUM(BA64:BA64)</f>
        <v>0</v>
      </c>
      <c r="BB63" s="68">
        <f>SUM(BB64:BB64)</f>
        <v>0</v>
      </c>
      <c r="BC63" s="68">
        <f>SUM(BC64:BC64)</f>
        <v>0</v>
      </c>
      <c r="BD63" s="68">
        <f>SUM(BD64:BD64)</f>
        <v>0</v>
      </c>
      <c r="BE63" s="68">
        <f>SUM(BE64:BE64)</f>
        <v>0</v>
      </c>
      <c r="BF63" s="70"/>
      <c r="BG63" s="71"/>
      <c r="BH63" s="71"/>
      <c r="BI63" s="71"/>
      <c r="BJ63" s="71"/>
    </row>
    <row r="64" spans="1:62" ht="15.75" customHeight="1" x14ac:dyDescent="0.25">
      <c r="A64" s="38" t="s">
        <v>96</v>
      </c>
      <c r="B64" s="61" t="s">
        <v>97</v>
      </c>
      <c r="C64" s="33"/>
      <c r="D64" s="46">
        <v>73937.67</v>
      </c>
      <c r="E64" s="46"/>
      <c r="F64" s="32"/>
      <c r="G64" s="34">
        <f t="shared" ref="G64:I64" si="92">S64+V64+Y64+AB64+AE64+AH64+AK64+AN64+AQ64+AT64+AW64+AZ64</f>
        <v>0</v>
      </c>
      <c r="H64" s="34">
        <f t="shared" si="92"/>
        <v>10901.4</v>
      </c>
      <c r="I64" s="34">
        <f t="shared" si="92"/>
        <v>0</v>
      </c>
      <c r="J64" s="22">
        <f t="shared" si="91"/>
        <v>0</v>
      </c>
      <c r="K64" s="22">
        <f t="shared" si="91"/>
        <v>10901.4</v>
      </c>
      <c r="L64" s="22">
        <f t="shared" si="91"/>
        <v>0</v>
      </c>
      <c r="M64" s="34">
        <f t="shared" ref="M64:N65" si="93">C64-G64</f>
        <v>0</v>
      </c>
      <c r="N64" s="34">
        <f t="shared" si="93"/>
        <v>63036.27</v>
      </c>
      <c r="O64" s="34">
        <f t="shared" ref="O64:O65" si="94">F64-I64</f>
        <v>0</v>
      </c>
      <c r="P64" s="35" t="e">
        <f t="shared" ref="P64:Q64" si="95">G64/C64</f>
        <v>#DIV/0!</v>
      </c>
      <c r="Q64" s="35">
        <f t="shared" si="95"/>
        <v>0.14744040487075127</v>
      </c>
      <c r="R64" s="35" t="e">
        <f t="shared" si="8"/>
        <v>#DIV/0!</v>
      </c>
      <c r="S64" s="33"/>
      <c r="T64" s="33">
        <f>363.4+2000+900+1008</f>
        <v>4271.3999999999996</v>
      </c>
      <c r="U64" s="33"/>
      <c r="V64" s="33"/>
      <c r="W64" s="33">
        <f>490+210+2000+3930</f>
        <v>6630</v>
      </c>
      <c r="X64" s="33"/>
      <c r="Y64" s="33"/>
      <c r="Z64" s="33">
        <v>0</v>
      </c>
      <c r="AA64" s="33"/>
      <c r="AB64" s="33"/>
      <c r="AC64" s="33">
        <v>0</v>
      </c>
      <c r="AD64" s="33"/>
      <c r="AE64" s="33"/>
      <c r="AF64" s="33"/>
      <c r="AG64" s="33"/>
      <c r="AH64" s="33">
        <v>0</v>
      </c>
      <c r="AI64" s="33">
        <v>0</v>
      </c>
      <c r="AJ64" s="33"/>
      <c r="AK64" s="33">
        <v>0</v>
      </c>
      <c r="AL64" s="33"/>
      <c r="AM64" s="33"/>
      <c r="AN64" s="33"/>
      <c r="AO64" s="33"/>
      <c r="AP64" s="33"/>
      <c r="AQ64" s="33">
        <v>0</v>
      </c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6"/>
      <c r="BG64" s="37"/>
      <c r="BH64" s="37"/>
      <c r="BI64" s="37"/>
      <c r="BJ64" s="37"/>
    </row>
    <row r="65" spans="1:62" ht="15.75" customHeight="1" x14ac:dyDescent="0.25">
      <c r="A65" s="38" t="s">
        <v>44</v>
      </c>
      <c r="B65" s="30" t="s">
        <v>98</v>
      </c>
      <c r="C65" s="51"/>
      <c r="D65" s="51"/>
      <c r="E65" s="46"/>
      <c r="F65" s="32"/>
      <c r="G65" s="34">
        <f t="shared" ref="G65:H65" si="96">S65+Y65+AB65+AE65+AH65+AK65+AN65+AQ65+AT65+AW65+AZ65</f>
        <v>0</v>
      </c>
      <c r="H65" s="34">
        <f t="shared" si="96"/>
        <v>0</v>
      </c>
      <c r="I65" s="34">
        <f>U65+X65+AA65+AD65+AG65+AJ65+AM65+AP65+AS65+AV65+AY65+BB65</f>
        <v>0</v>
      </c>
      <c r="J65" s="22">
        <f t="shared" ref="J65:K65" si="97">IF(BC65=0,SUM(S65+Y65+AB65+AE65+AH65+AK65+AN65+AQ65+AT65+AW65+AZ65),BC65)</f>
        <v>0</v>
      </c>
      <c r="K65" s="22">
        <f t="shared" si="97"/>
        <v>0</v>
      </c>
      <c r="L65" s="22">
        <f>IF(BE65=0,SUM(U65+X65+AA65+AD65+AG65+AJ65+AM65+AP65+AS65+AV65+AY65+BB65),BE65)</f>
        <v>0</v>
      </c>
      <c r="M65" s="34">
        <f t="shared" si="93"/>
        <v>0</v>
      </c>
      <c r="N65" s="34">
        <f t="shared" si="93"/>
        <v>0</v>
      </c>
      <c r="O65" s="34">
        <f t="shared" si="94"/>
        <v>0</v>
      </c>
      <c r="P65" s="35" t="e">
        <f>G65/C33</f>
        <v>#DIV/0!</v>
      </c>
      <c r="Q65" s="35">
        <f>H65/D33</f>
        <v>0</v>
      </c>
      <c r="R65" s="35" t="e">
        <f t="shared" si="8"/>
        <v>#DIV/0!</v>
      </c>
      <c r="S65" s="33"/>
      <c r="T65" s="33"/>
      <c r="U65" s="33"/>
      <c r="V65" s="51"/>
      <c r="W65" s="51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6"/>
      <c r="BG65" s="37"/>
      <c r="BH65" s="37"/>
      <c r="BI65" s="37"/>
      <c r="BJ65" s="37"/>
    </row>
    <row r="66" spans="1:62" ht="15.75" customHeight="1" x14ac:dyDescent="0.25">
      <c r="A66" s="95"/>
      <c r="B66" s="67" t="s">
        <v>99</v>
      </c>
      <c r="C66" s="68">
        <f>SUM(C68:C68)</f>
        <v>0</v>
      </c>
      <c r="D66" s="68">
        <f>SUM(D68:D68)</f>
        <v>0</v>
      </c>
      <c r="E66" s="68">
        <f>SUM(E68:E68)</f>
        <v>0</v>
      </c>
      <c r="F66" s="68">
        <f>SUM(F68:F68)</f>
        <v>0</v>
      </c>
      <c r="G66" s="68">
        <f>SUM(G68:G68)</f>
        <v>0</v>
      </c>
      <c r="H66" s="68">
        <f>SUM(H68:H68)</f>
        <v>0</v>
      </c>
      <c r="I66" s="68">
        <f>SUM(I68:I68)</f>
        <v>0</v>
      </c>
      <c r="J66" s="21">
        <f t="shared" ref="J66:L66" si="98">IF(BC66=0,SUM(S66+V66+Y66+AB66+AE66+AH66+AK66+AN66+AQ66+AT66+AW66+AZ66),BC66)</f>
        <v>0</v>
      </c>
      <c r="K66" s="21">
        <f t="shared" si="98"/>
        <v>0</v>
      </c>
      <c r="L66" s="21">
        <f t="shared" si="98"/>
        <v>0</v>
      </c>
      <c r="M66" s="68">
        <f>SUM(M68:M68)</f>
        <v>0</v>
      </c>
      <c r="N66" s="68">
        <f>SUM(N68:N68)</f>
        <v>0</v>
      </c>
      <c r="O66" s="68">
        <f>SUM(O68:O68)</f>
        <v>0</v>
      </c>
      <c r="P66" s="96" t="e">
        <f t="shared" ref="P66:Q66" si="99">G66/C66</f>
        <v>#DIV/0!</v>
      </c>
      <c r="Q66" s="96" t="e">
        <f t="shared" si="99"/>
        <v>#DIV/0!</v>
      </c>
      <c r="R66" s="96" t="e">
        <f t="shared" si="8"/>
        <v>#DIV/0!</v>
      </c>
      <c r="S66" s="68">
        <f>SUM(S68:S68)</f>
        <v>0</v>
      </c>
      <c r="T66" s="68">
        <f>SUM(T68:T68)</f>
        <v>0</v>
      </c>
      <c r="U66" s="68">
        <f>SUM(U68:U68)</f>
        <v>0</v>
      </c>
      <c r="V66" s="68">
        <f>SUM(V68:V68)</f>
        <v>0</v>
      </c>
      <c r="W66" s="68">
        <f>SUM(W68:W68)</f>
        <v>0</v>
      </c>
      <c r="X66" s="68">
        <f>SUM(X68:X68)</f>
        <v>0</v>
      </c>
      <c r="Y66" s="68">
        <f>SUM(Y68:Y68)</f>
        <v>0</v>
      </c>
      <c r="Z66" s="68">
        <f>SUM(Z68:Z68)</f>
        <v>0</v>
      </c>
      <c r="AA66" s="68">
        <f>SUM(AA68:AA68)</f>
        <v>0</v>
      </c>
      <c r="AB66" s="68">
        <f>SUM(AB68:AB68)</f>
        <v>0</v>
      </c>
      <c r="AC66" s="68">
        <f>SUM(AC68:AC68)</f>
        <v>0</v>
      </c>
      <c r="AD66" s="68">
        <f>SUM(AD68:AD68)</f>
        <v>0</v>
      </c>
      <c r="AE66" s="68">
        <f>SUM(AE68:AE68)</f>
        <v>0</v>
      </c>
      <c r="AF66" s="68">
        <f>SUM(AF68:AF68)</f>
        <v>0</v>
      </c>
      <c r="AG66" s="68">
        <f>SUM(AG68:AG68)</f>
        <v>0</v>
      </c>
      <c r="AH66" s="68">
        <f>SUM(AH68:AH68)</f>
        <v>0</v>
      </c>
      <c r="AI66" s="68">
        <f>SUM(AI68:AI68)</f>
        <v>0</v>
      </c>
      <c r="AJ66" s="68">
        <f>SUM(AJ68:AJ68)</f>
        <v>0</v>
      </c>
      <c r="AK66" s="68">
        <f>SUM(AK68:AK68)</f>
        <v>0</v>
      </c>
      <c r="AL66" s="68">
        <f>SUM(AL68:AL68)</f>
        <v>0</v>
      </c>
      <c r="AM66" s="68">
        <f>SUM(AM68:AM68)</f>
        <v>0</v>
      </c>
      <c r="AN66" s="68">
        <f>SUM(AN68:AN68)</f>
        <v>0</v>
      </c>
      <c r="AO66" s="68">
        <f>SUM(AO68:AO68)</f>
        <v>0</v>
      </c>
      <c r="AP66" s="68">
        <f>SUM(AP68:AP68)</f>
        <v>0</v>
      </c>
      <c r="AQ66" s="68">
        <f>SUM(AQ68:AQ68)</f>
        <v>0</v>
      </c>
      <c r="AR66" s="68">
        <f>SUM(AR68:AR68)</f>
        <v>0</v>
      </c>
      <c r="AS66" s="68">
        <f>SUM(AS68:AS68)</f>
        <v>0</v>
      </c>
      <c r="AT66" s="68">
        <f>SUM(AT68:AT68)</f>
        <v>0</v>
      </c>
      <c r="AU66" s="68">
        <f>SUM(AU68:AU68)</f>
        <v>0</v>
      </c>
      <c r="AV66" s="68">
        <f>SUM(AV68:AV68)</f>
        <v>0</v>
      </c>
      <c r="AW66" s="68">
        <f>SUM(AW68:AW68)</f>
        <v>0</v>
      </c>
      <c r="AX66" s="68">
        <f>SUM(AX68:AX68)</f>
        <v>0</v>
      </c>
      <c r="AY66" s="68">
        <f>SUM(AY68:AY68)</f>
        <v>0</v>
      </c>
      <c r="AZ66" s="68">
        <f>SUM(AZ68:AZ68)</f>
        <v>0</v>
      </c>
      <c r="BA66" s="68">
        <f>SUM(BA68:BA68)</f>
        <v>0</v>
      </c>
      <c r="BB66" s="68">
        <f>SUM(BB68:BB68)</f>
        <v>0</v>
      </c>
      <c r="BC66" s="68">
        <f>SUM(BC68:BC68)</f>
        <v>0</v>
      </c>
      <c r="BD66" s="68">
        <f>SUM(BD68:BD68)</f>
        <v>0</v>
      </c>
      <c r="BE66" s="68">
        <f>SUM(BE68:BE68)</f>
        <v>0</v>
      </c>
      <c r="BF66" s="70"/>
      <c r="BG66" s="71"/>
      <c r="BH66" s="71"/>
      <c r="BI66" s="71"/>
      <c r="BJ66" s="71"/>
    </row>
    <row r="67" spans="1:62" ht="15.75" customHeight="1" x14ac:dyDescent="0.25">
      <c r="A67" s="77"/>
      <c r="B67" s="78" t="s">
        <v>100</v>
      </c>
      <c r="C67" s="81"/>
      <c r="D67" s="81"/>
      <c r="E67" s="81"/>
      <c r="F67" s="81"/>
      <c r="G67" s="82"/>
      <c r="H67" s="82"/>
      <c r="I67" s="82"/>
      <c r="J67" s="22"/>
      <c r="K67" s="22"/>
      <c r="L67" s="22"/>
      <c r="M67" s="82"/>
      <c r="N67" s="82"/>
      <c r="O67" s="82"/>
      <c r="P67" s="83"/>
      <c r="Q67" s="83"/>
      <c r="R67" s="83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7"/>
      <c r="BG67" s="88"/>
      <c r="BH67" s="88"/>
      <c r="BI67" s="88"/>
      <c r="BJ67" s="88"/>
    </row>
    <row r="68" spans="1:62" ht="15.75" customHeight="1" x14ac:dyDescent="0.25">
      <c r="A68" s="97" t="s">
        <v>73</v>
      </c>
      <c r="B68" s="98" t="s">
        <v>101</v>
      </c>
      <c r="C68" s="81"/>
      <c r="D68" s="81"/>
      <c r="E68" s="81"/>
      <c r="F68" s="81"/>
      <c r="G68" s="82">
        <f t="shared" ref="G68:I68" si="100">S68+V68+Y68+AB68+AE68+AH68+AK68+AN68+AQ68+AT68+AW68+AZ68</f>
        <v>0</v>
      </c>
      <c r="H68" s="82">
        <f t="shared" si="100"/>
        <v>0</v>
      </c>
      <c r="I68" s="82">
        <f t="shared" si="100"/>
        <v>0</v>
      </c>
      <c r="J68" s="22">
        <f t="shared" ref="J68:L72" si="101">IF(BC68=0,SUM(S68+V68+Y68+AB68+AE68+AH68+AK68+AN68+AQ68+AT68+AW68+AZ68),BC68)</f>
        <v>0</v>
      </c>
      <c r="K68" s="22">
        <f t="shared" si="101"/>
        <v>0</v>
      </c>
      <c r="L68" s="22">
        <f t="shared" si="101"/>
        <v>0</v>
      </c>
      <c r="M68" s="82">
        <f t="shared" ref="M68:N68" si="102">C68-G68</f>
        <v>0</v>
      </c>
      <c r="N68" s="82">
        <f t="shared" si="102"/>
        <v>0</v>
      </c>
      <c r="O68" s="82">
        <f>F68-I68</f>
        <v>0</v>
      </c>
      <c r="P68" s="83" t="e">
        <f t="shared" ref="P68:Q68" si="103">G68/C68</f>
        <v>#DIV/0!</v>
      </c>
      <c r="Q68" s="83" t="e">
        <f t="shared" si="103"/>
        <v>#DIV/0!</v>
      </c>
      <c r="R68" s="83" t="e">
        <f>I68/F68</f>
        <v>#DIV/0!</v>
      </c>
      <c r="S68" s="79"/>
      <c r="T68" s="79"/>
      <c r="U68" s="79"/>
      <c r="V68" s="79"/>
      <c r="W68" s="79"/>
      <c r="X68" s="79"/>
      <c r="Y68" s="79"/>
      <c r="Z68" s="79">
        <v>0</v>
      </c>
      <c r="AA68" s="79"/>
      <c r="AB68" s="79"/>
      <c r="AC68" s="79">
        <v>0</v>
      </c>
      <c r="AD68" s="79"/>
      <c r="AE68" s="79"/>
      <c r="AF68" s="79">
        <v>0</v>
      </c>
      <c r="AG68" s="79"/>
      <c r="AH68" s="85"/>
      <c r="AI68" s="85">
        <v>0</v>
      </c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7"/>
      <c r="BG68" s="88"/>
      <c r="BH68" s="88"/>
      <c r="BI68" s="88"/>
      <c r="BJ68" s="88"/>
    </row>
    <row r="69" spans="1:62" ht="15.75" customHeight="1" x14ac:dyDescent="0.25">
      <c r="A69" s="26" t="s">
        <v>102</v>
      </c>
      <c r="B69" s="26"/>
      <c r="C69" s="27">
        <f>C70+C77+C82+C106+C109+C111</f>
        <v>7000</v>
      </c>
      <c r="D69" s="27">
        <f>D70+D77+D82+D106+D109+D111</f>
        <v>751131.49</v>
      </c>
      <c r="E69" s="27">
        <f>E70+E77+E82+E106+E109+E111</f>
        <v>0</v>
      </c>
      <c r="F69" s="27">
        <f>F70+F77+F82+F106+F109+F111</f>
        <v>0</v>
      </c>
      <c r="G69" s="27">
        <f>G70+G77+G82+G106+G109+G111</f>
        <v>0</v>
      </c>
      <c r="H69" s="27">
        <f>H70+H77+H82+H106+H109+H111</f>
        <v>114266.73999999999</v>
      </c>
      <c r="I69" s="27">
        <f>I70+I77+I82+I106+I109+I111</f>
        <v>0</v>
      </c>
      <c r="J69" s="27">
        <f t="shared" si="101"/>
        <v>0</v>
      </c>
      <c r="K69" s="27">
        <f t="shared" si="101"/>
        <v>114266.73999999999</v>
      </c>
      <c r="L69" s="27">
        <f t="shared" si="101"/>
        <v>0</v>
      </c>
      <c r="M69" s="27">
        <f>M70+M77+M82+M106+M109+M111</f>
        <v>7000</v>
      </c>
      <c r="N69" s="27">
        <f>N70+N77+N82+N106+N109+N111</f>
        <v>632627.55000000005</v>
      </c>
      <c r="O69" s="27">
        <f>O70+O77+O82+O106+O109+O111</f>
        <v>0</v>
      </c>
      <c r="P69" s="28">
        <f t="shared" ref="P69:Q74" si="104">G69/C69</f>
        <v>0</v>
      </c>
      <c r="Q69" s="28">
        <f t="shared" si="104"/>
        <v>0.15212614771349819</v>
      </c>
      <c r="R69" s="28" t="e">
        <f t="shared" ref="R69:R72" si="105">I69/F69</f>
        <v>#DIV/0!</v>
      </c>
      <c r="S69" s="27">
        <f>S70+S77+S82+S106+S109+S111</f>
        <v>0</v>
      </c>
      <c r="T69" s="27">
        <f>T70+T77+T82+T106+T109+T111</f>
        <v>53060</v>
      </c>
      <c r="U69" s="27">
        <f>U70+U77+U82+U106+U109+U111</f>
        <v>0</v>
      </c>
      <c r="V69" s="27">
        <f>V70+V77+V82+V106+V109+V111</f>
        <v>0</v>
      </c>
      <c r="W69" s="27">
        <f>W70+W77+W82+W106+W109+W111</f>
        <v>61206.74</v>
      </c>
      <c r="X69" s="27">
        <f>X70+X77+X82+X106+X109+X111</f>
        <v>0</v>
      </c>
      <c r="Y69" s="27">
        <f>Y70+Y77+Y82+Y106+Y109+Y111</f>
        <v>0</v>
      </c>
      <c r="Z69" s="27">
        <f>Z70+Z77+Z82+Z106+Z109+Z111</f>
        <v>0</v>
      </c>
      <c r="AA69" s="27">
        <f>AA70+AA77+AA82+AA106+AA109+AA111</f>
        <v>0</v>
      </c>
      <c r="AB69" s="27">
        <f>AB70+AB77+AB82+AB106+AB109+AB111</f>
        <v>0</v>
      </c>
      <c r="AC69" s="27">
        <f>AC70+AC77+AC82+AC106+AC109+AC111</f>
        <v>0</v>
      </c>
      <c r="AD69" s="27">
        <f>AD70+AD77+AD82+AD106+AD109+AD111</f>
        <v>0</v>
      </c>
      <c r="AE69" s="27">
        <f>AE70+AE77+AE82+AE106+AE109+AE111</f>
        <v>0</v>
      </c>
      <c r="AF69" s="27">
        <f>AF70+AF77+AF82+AF106+AF109+AF111</f>
        <v>0</v>
      </c>
      <c r="AG69" s="27">
        <f>AG70+AG77+AG82+AG106+AG109+AG111</f>
        <v>0</v>
      </c>
      <c r="AH69" s="27">
        <f>AH70+AH77+AH82+AH106+AH109+AH111</f>
        <v>0</v>
      </c>
      <c r="AI69" s="27">
        <f>AI70+AI77+AI82+AI106+AI109+AI111</f>
        <v>0</v>
      </c>
      <c r="AJ69" s="27">
        <f>AJ70+AJ77+AJ82+AJ106+AJ109+AJ111</f>
        <v>0</v>
      </c>
      <c r="AK69" s="27">
        <f>AK70+AK77+AK82+AK106+AK109+AK111</f>
        <v>0</v>
      </c>
      <c r="AL69" s="27">
        <f>AL70+AL77+AL82+AL106+AL109+AL111</f>
        <v>0</v>
      </c>
      <c r="AM69" s="27">
        <f>AM70+AM77+AM82+AM106+AM109+AM111</f>
        <v>0</v>
      </c>
      <c r="AN69" s="27">
        <f>AN70+AN77+AN82+AN106+AN109+AN111</f>
        <v>0</v>
      </c>
      <c r="AO69" s="27">
        <f>AO70+AO77+AO82+AO106+AO109+AO111</f>
        <v>0</v>
      </c>
      <c r="AP69" s="27">
        <f>AP70+AP77+AP82+AP106+AP109+AP111</f>
        <v>0</v>
      </c>
      <c r="AQ69" s="27">
        <f>AQ70+AQ77+AQ82+AQ106+AQ109+AQ111</f>
        <v>0</v>
      </c>
      <c r="AR69" s="27">
        <f>AR70+AR77+AR82+AR106+AR109+AR111</f>
        <v>0</v>
      </c>
      <c r="AS69" s="27">
        <f>AS70+AS77+AS82+AS106+AS109+AS111</f>
        <v>0</v>
      </c>
      <c r="AT69" s="27">
        <f>AT70+AT77+AT82+AT106+AT109+AT111</f>
        <v>0</v>
      </c>
      <c r="AU69" s="27">
        <f>AU70+AU77+AU82+AU106+AU109+AU111</f>
        <v>0</v>
      </c>
      <c r="AV69" s="27">
        <f>AV70+AV77+AV82+AV106+AV109+AV111</f>
        <v>0</v>
      </c>
      <c r="AW69" s="27">
        <f>AW70+AW77+AW82+AW106+AW109+AW111</f>
        <v>0</v>
      </c>
      <c r="AX69" s="27">
        <f>AX70+AX77+AX82+AX106+AX109+AX111</f>
        <v>0</v>
      </c>
      <c r="AY69" s="27">
        <f>AY70+AY77+AY82+AY106+AY109+AY111</f>
        <v>0</v>
      </c>
      <c r="AZ69" s="27">
        <f>AZ70+AZ77+AZ82+AZ106+AZ109+AZ111</f>
        <v>0</v>
      </c>
      <c r="BA69" s="27">
        <f>BA70+BA77+BA82+BA106+BA109+BA111</f>
        <v>0</v>
      </c>
      <c r="BB69" s="27">
        <f>BB70+BB77+BB82+BB106+BB109+BB111</f>
        <v>0</v>
      </c>
      <c r="BC69" s="27">
        <f>BC70+BC77+BC82+BC106+BC109+BC111</f>
        <v>0</v>
      </c>
      <c r="BD69" s="27">
        <f>BD70+BD77+BD82+BD106+BD109+BD111</f>
        <v>0</v>
      </c>
      <c r="BE69" s="27">
        <f>BE70+BE77+BE82+BE106+BE109+BE111</f>
        <v>0</v>
      </c>
      <c r="BF69" s="64"/>
      <c r="BG69" s="65"/>
      <c r="BH69" s="65"/>
      <c r="BI69" s="65"/>
      <c r="BJ69" s="65"/>
    </row>
    <row r="70" spans="1:62" ht="15.75" customHeight="1" x14ac:dyDescent="0.25">
      <c r="A70" s="66"/>
      <c r="B70" s="67" t="s">
        <v>80</v>
      </c>
      <c r="C70" s="68">
        <f>SUM(C71:C76)</f>
        <v>7000</v>
      </c>
      <c r="D70" s="68">
        <f>SUM(D71:D76)</f>
        <v>75763.899999999994</v>
      </c>
      <c r="E70" s="68">
        <f>SUM(E71:E76)</f>
        <v>0</v>
      </c>
      <c r="F70" s="68">
        <f>SUM(F71:F76)</f>
        <v>0</v>
      </c>
      <c r="G70" s="68">
        <f>SUM(G71:G76)</f>
        <v>0</v>
      </c>
      <c r="H70" s="68">
        <f>SUM(H71:H76)</f>
        <v>52560</v>
      </c>
      <c r="I70" s="68">
        <f>SUM(I71:I76)</f>
        <v>0</v>
      </c>
      <c r="J70" s="21">
        <f t="shared" si="101"/>
        <v>0</v>
      </c>
      <c r="K70" s="21">
        <f t="shared" si="101"/>
        <v>52560</v>
      </c>
      <c r="L70" s="21">
        <f t="shared" si="101"/>
        <v>0</v>
      </c>
      <c r="M70" s="68">
        <f>SUM(M71:M76)</f>
        <v>7000</v>
      </c>
      <c r="N70" s="68">
        <f>SUM(N71:N76)</f>
        <v>23203.9</v>
      </c>
      <c r="O70" s="68">
        <f>SUM(O71:O76)</f>
        <v>0</v>
      </c>
      <c r="P70" s="96">
        <f t="shared" si="104"/>
        <v>0</v>
      </c>
      <c r="Q70" s="96">
        <f t="shared" si="104"/>
        <v>0.69373408707841078</v>
      </c>
      <c r="R70" s="96" t="e">
        <f t="shared" si="105"/>
        <v>#DIV/0!</v>
      </c>
      <c r="S70" s="68">
        <f>SUM(S71:S76)</f>
        <v>0</v>
      </c>
      <c r="T70" s="68">
        <f>SUM(T71:T76)</f>
        <v>52560</v>
      </c>
      <c r="U70" s="68">
        <f>SUM(U71:U76)</f>
        <v>0</v>
      </c>
      <c r="V70" s="68">
        <f>SUM(V71:V76)</f>
        <v>0</v>
      </c>
      <c r="W70" s="68">
        <f>SUM(W71:W76)</f>
        <v>0</v>
      </c>
      <c r="X70" s="68">
        <f>SUM(X71:X76)</f>
        <v>0</v>
      </c>
      <c r="Y70" s="68">
        <f>SUM(Y71:Y76)</f>
        <v>0</v>
      </c>
      <c r="Z70" s="68">
        <f>SUM(Z71:Z76)</f>
        <v>0</v>
      </c>
      <c r="AA70" s="68">
        <f>SUM(AA71:AA76)</f>
        <v>0</v>
      </c>
      <c r="AB70" s="68">
        <f>SUM(AB71:AB76)</f>
        <v>0</v>
      </c>
      <c r="AC70" s="68">
        <f>SUM(AC71:AC76)</f>
        <v>0</v>
      </c>
      <c r="AD70" s="68">
        <f>SUM(AD71:AD76)</f>
        <v>0</v>
      </c>
      <c r="AE70" s="68">
        <f>SUM(AE71:AE76)</f>
        <v>0</v>
      </c>
      <c r="AF70" s="68">
        <f>SUM(AF71:AF76)</f>
        <v>0</v>
      </c>
      <c r="AG70" s="68">
        <f>SUM(AG71:AG76)</f>
        <v>0</v>
      </c>
      <c r="AH70" s="68">
        <f>SUM(AH71:AH76)</f>
        <v>0</v>
      </c>
      <c r="AI70" s="68">
        <f>SUM(AI71:AI76)</f>
        <v>0</v>
      </c>
      <c r="AJ70" s="68">
        <f>SUM(AJ71:AJ76)</f>
        <v>0</v>
      </c>
      <c r="AK70" s="68">
        <f>SUM(AK71:AK76)</f>
        <v>0</v>
      </c>
      <c r="AL70" s="68">
        <f>SUM(AL71:AL76)</f>
        <v>0</v>
      </c>
      <c r="AM70" s="68">
        <f>SUM(AM71:AM76)</f>
        <v>0</v>
      </c>
      <c r="AN70" s="68">
        <f>SUM(AN71:AN76)</f>
        <v>0</v>
      </c>
      <c r="AO70" s="68">
        <f>SUM(AO71:AO76)</f>
        <v>0</v>
      </c>
      <c r="AP70" s="68">
        <f>SUM(AP71:AP76)</f>
        <v>0</v>
      </c>
      <c r="AQ70" s="68">
        <f>SUM(AQ71:AQ76)</f>
        <v>0</v>
      </c>
      <c r="AR70" s="68">
        <f>SUM(AR71:AR76)</f>
        <v>0</v>
      </c>
      <c r="AS70" s="68">
        <f>SUM(AS71:AS76)</f>
        <v>0</v>
      </c>
      <c r="AT70" s="68">
        <f>SUM(AT71:AT76)</f>
        <v>0</v>
      </c>
      <c r="AU70" s="68">
        <f>SUM(AU71:AU76)</f>
        <v>0</v>
      </c>
      <c r="AV70" s="68">
        <f>SUM(AV71:AV76)</f>
        <v>0</v>
      </c>
      <c r="AW70" s="68">
        <f>SUM(AW71:AW76)</f>
        <v>0</v>
      </c>
      <c r="AX70" s="68">
        <f>SUM(AX71:AX76)</f>
        <v>0</v>
      </c>
      <c r="AY70" s="68">
        <f>SUM(AY71:AY76)</f>
        <v>0</v>
      </c>
      <c r="AZ70" s="68">
        <f>SUM(AZ71:AZ76)</f>
        <v>0</v>
      </c>
      <c r="BA70" s="68">
        <f>SUM(BA71:BA76)</f>
        <v>0</v>
      </c>
      <c r="BB70" s="68">
        <f>SUM(BB71:BB76)</f>
        <v>0</v>
      </c>
      <c r="BC70" s="68">
        <f>SUM(BC71:BC76)</f>
        <v>0</v>
      </c>
      <c r="BD70" s="68">
        <f>SUM(BD71:BD76)</f>
        <v>0</v>
      </c>
      <c r="BE70" s="68">
        <f>SUM(BE71:BE76)</f>
        <v>0</v>
      </c>
      <c r="BF70" s="70"/>
      <c r="BG70" s="71"/>
      <c r="BH70" s="71"/>
      <c r="BI70" s="71"/>
      <c r="BJ70" s="71"/>
    </row>
    <row r="71" spans="1:62" ht="15.75" customHeight="1" x14ac:dyDescent="0.25">
      <c r="A71" s="29" t="s">
        <v>31</v>
      </c>
      <c r="B71" s="30" t="s">
        <v>32</v>
      </c>
      <c r="C71" s="33">
        <v>4500</v>
      </c>
      <c r="D71" s="33"/>
      <c r="E71" s="33"/>
      <c r="F71" s="33"/>
      <c r="G71" s="34">
        <f t="shared" ref="G71:I76" si="106">S71+V71+Y71+AB71+AE71+AH71+AK71+AN71+AQ71+AT71+AW71+AZ71</f>
        <v>0</v>
      </c>
      <c r="H71" s="34">
        <f t="shared" si="106"/>
        <v>0</v>
      </c>
      <c r="I71" s="34">
        <f t="shared" si="106"/>
        <v>0</v>
      </c>
      <c r="J71" s="34">
        <f t="shared" si="101"/>
        <v>0</v>
      </c>
      <c r="K71" s="34">
        <f t="shared" si="101"/>
        <v>0</v>
      </c>
      <c r="L71" s="34">
        <f t="shared" si="101"/>
        <v>0</v>
      </c>
      <c r="M71" s="34">
        <f t="shared" ref="M71:N76" si="107">C71-G71</f>
        <v>4500</v>
      </c>
      <c r="N71" s="34">
        <f t="shared" si="107"/>
        <v>0</v>
      </c>
      <c r="O71" s="34">
        <f t="shared" ref="O71:O76" si="108">F71-I71</f>
        <v>0</v>
      </c>
      <c r="P71" s="35">
        <f t="shared" si="104"/>
        <v>0</v>
      </c>
      <c r="Q71" s="35" t="e">
        <f t="shared" si="104"/>
        <v>#DIV/0!</v>
      </c>
      <c r="R71" s="35" t="e">
        <f t="shared" si="105"/>
        <v>#DIV/0!</v>
      </c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6"/>
      <c r="BG71" s="37"/>
      <c r="BH71" s="37"/>
      <c r="BI71" s="37"/>
      <c r="BJ71" s="37"/>
    </row>
    <row r="72" spans="1:62" ht="15.75" customHeight="1" x14ac:dyDescent="0.25">
      <c r="A72" s="29" t="s">
        <v>103</v>
      </c>
      <c r="B72" s="30" t="s">
        <v>104</v>
      </c>
      <c r="C72" s="33">
        <v>2500</v>
      </c>
      <c r="D72" s="33"/>
      <c r="E72" s="33"/>
      <c r="F72" s="33"/>
      <c r="G72" s="34">
        <f t="shared" si="106"/>
        <v>0</v>
      </c>
      <c r="H72" s="34">
        <f t="shared" si="106"/>
        <v>0</v>
      </c>
      <c r="I72" s="34">
        <f t="shared" si="106"/>
        <v>0</v>
      </c>
      <c r="J72" s="34">
        <f t="shared" si="101"/>
        <v>0</v>
      </c>
      <c r="K72" s="34">
        <f t="shared" si="101"/>
        <v>0</v>
      </c>
      <c r="L72" s="34">
        <f t="shared" si="101"/>
        <v>0</v>
      </c>
      <c r="M72" s="34">
        <f t="shared" si="107"/>
        <v>2500</v>
      </c>
      <c r="N72" s="34">
        <f t="shared" si="107"/>
        <v>0</v>
      </c>
      <c r="O72" s="34">
        <f t="shared" si="108"/>
        <v>0</v>
      </c>
      <c r="P72" s="35">
        <f t="shared" si="104"/>
        <v>0</v>
      </c>
      <c r="Q72" s="35" t="e">
        <f t="shared" si="104"/>
        <v>#DIV/0!</v>
      </c>
      <c r="R72" s="35" t="e">
        <f t="shared" si="105"/>
        <v>#DIV/0!</v>
      </c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6"/>
      <c r="BG72" s="37"/>
      <c r="BH72" s="37"/>
      <c r="BI72" s="37"/>
      <c r="BJ72" s="37"/>
    </row>
    <row r="73" spans="1:62" ht="15.75" customHeight="1" x14ac:dyDescent="0.25">
      <c r="A73" s="38" t="s">
        <v>105</v>
      </c>
      <c r="B73" s="49" t="s">
        <v>199</v>
      </c>
      <c r="C73" s="33"/>
      <c r="D73" s="33">
        <v>19996.900000000001</v>
      </c>
      <c r="E73" s="33"/>
      <c r="F73" s="33"/>
      <c r="G73" s="34">
        <f t="shared" si="106"/>
        <v>0</v>
      </c>
      <c r="H73" s="34">
        <f t="shared" si="106"/>
        <v>0</v>
      </c>
      <c r="I73" s="34">
        <f t="shared" si="106"/>
        <v>0</v>
      </c>
      <c r="J73" s="34">
        <f t="shared" ref="J73:L81" si="109">IF(BC73=0,SUM(S73+V73+Y73+AB73+AE73+AH73+AK73+AN73+AQ73+AT73+AW73+AZ73),BC73)</f>
        <v>0</v>
      </c>
      <c r="K73" s="34">
        <f t="shared" si="109"/>
        <v>0</v>
      </c>
      <c r="L73" s="34">
        <f t="shared" si="109"/>
        <v>0</v>
      </c>
      <c r="M73" s="34">
        <f t="shared" si="107"/>
        <v>0</v>
      </c>
      <c r="N73" s="34">
        <f t="shared" si="107"/>
        <v>19996.900000000001</v>
      </c>
      <c r="O73" s="34">
        <f t="shared" si="108"/>
        <v>0</v>
      </c>
      <c r="P73" s="35" t="e">
        <f t="shared" si="104"/>
        <v>#DIV/0!</v>
      </c>
      <c r="Q73" s="35">
        <f t="shared" si="104"/>
        <v>0</v>
      </c>
      <c r="R73" s="35" t="e">
        <f t="shared" ref="R73:R79" si="110">I73/F73</f>
        <v>#DIV/0!</v>
      </c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6"/>
      <c r="BG73" s="37"/>
      <c r="BH73" s="37"/>
      <c r="BI73" s="37"/>
      <c r="BJ73" s="37"/>
    </row>
    <row r="74" spans="1:62" ht="15.75" customHeight="1" x14ac:dyDescent="0.25">
      <c r="A74" s="29" t="s">
        <v>106</v>
      </c>
      <c r="B74" s="30" t="s">
        <v>200</v>
      </c>
      <c r="C74" s="33"/>
      <c r="D74" s="46">
        <v>52560</v>
      </c>
      <c r="E74" s="46"/>
      <c r="F74" s="33"/>
      <c r="G74" s="34">
        <f t="shared" si="106"/>
        <v>0</v>
      </c>
      <c r="H74" s="34">
        <f t="shared" si="106"/>
        <v>52560</v>
      </c>
      <c r="I74" s="34">
        <f t="shared" si="106"/>
        <v>0</v>
      </c>
      <c r="J74" s="34">
        <f t="shared" si="109"/>
        <v>0</v>
      </c>
      <c r="K74" s="34">
        <f t="shared" si="109"/>
        <v>52560</v>
      </c>
      <c r="L74" s="34">
        <f t="shared" si="109"/>
        <v>0</v>
      </c>
      <c r="M74" s="34">
        <f t="shared" si="107"/>
        <v>0</v>
      </c>
      <c r="N74" s="34">
        <f t="shared" si="107"/>
        <v>0</v>
      </c>
      <c r="O74" s="34">
        <f t="shared" si="108"/>
        <v>0</v>
      </c>
      <c r="P74" s="35" t="e">
        <f t="shared" si="104"/>
        <v>#DIV/0!</v>
      </c>
      <c r="Q74" s="35">
        <f t="shared" si="104"/>
        <v>1</v>
      </c>
      <c r="R74" s="35" t="e">
        <f t="shared" si="110"/>
        <v>#DIV/0!</v>
      </c>
      <c r="S74" s="33"/>
      <c r="T74" s="33">
        <v>52560</v>
      </c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>
        <v>0</v>
      </c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6"/>
      <c r="BG74" s="37"/>
      <c r="BH74" s="37"/>
      <c r="BI74" s="37"/>
      <c r="BJ74" s="37"/>
    </row>
    <row r="75" spans="1:62" ht="15.75" customHeight="1" x14ac:dyDescent="0.25">
      <c r="A75" s="29" t="s">
        <v>95</v>
      </c>
      <c r="B75" s="30" t="s">
        <v>107</v>
      </c>
      <c r="C75" s="33"/>
      <c r="D75" s="33">
        <v>3207</v>
      </c>
      <c r="E75" s="33"/>
      <c r="F75" s="101"/>
      <c r="G75" s="34">
        <f t="shared" si="106"/>
        <v>0</v>
      </c>
      <c r="H75" s="34">
        <f t="shared" si="106"/>
        <v>0</v>
      </c>
      <c r="I75" s="34">
        <f t="shared" si="106"/>
        <v>0</v>
      </c>
      <c r="J75" s="34">
        <f t="shared" si="109"/>
        <v>0</v>
      </c>
      <c r="K75" s="34">
        <f t="shared" si="109"/>
        <v>0</v>
      </c>
      <c r="L75" s="34">
        <f t="shared" si="109"/>
        <v>0</v>
      </c>
      <c r="M75" s="34">
        <f t="shared" si="107"/>
        <v>0</v>
      </c>
      <c r="N75" s="34">
        <f t="shared" si="107"/>
        <v>3207</v>
      </c>
      <c r="O75" s="34">
        <f t="shared" si="108"/>
        <v>0</v>
      </c>
      <c r="P75" s="35" t="e">
        <f t="shared" ref="P75:Q88" si="111">G75/C75</f>
        <v>#DIV/0!</v>
      </c>
      <c r="Q75" s="35">
        <f t="shared" si="111"/>
        <v>0</v>
      </c>
      <c r="R75" s="35" t="e">
        <f t="shared" si="110"/>
        <v>#DIV/0!</v>
      </c>
      <c r="S75" s="33"/>
      <c r="T75" s="33"/>
      <c r="U75" s="33"/>
      <c r="V75" s="33"/>
      <c r="W75" s="33"/>
      <c r="X75" s="33"/>
      <c r="Y75" s="10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6"/>
      <c r="BG75" s="37"/>
      <c r="BH75" s="37"/>
      <c r="BI75" s="37"/>
      <c r="BJ75" s="37"/>
    </row>
    <row r="76" spans="1:62" ht="15.75" hidden="1" customHeight="1" x14ac:dyDescent="0.25">
      <c r="A76" s="103" t="s">
        <v>108</v>
      </c>
      <c r="B76" s="61" t="s">
        <v>109</v>
      </c>
      <c r="C76" s="104"/>
      <c r="D76" s="105"/>
      <c r="E76" s="105"/>
      <c r="F76" s="105"/>
      <c r="G76" s="22">
        <f t="shared" si="106"/>
        <v>0</v>
      </c>
      <c r="H76" s="22">
        <f t="shared" si="106"/>
        <v>0</v>
      </c>
      <c r="I76" s="22">
        <f t="shared" si="106"/>
        <v>0</v>
      </c>
      <c r="J76" s="34">
        <f t="shared" si="109"/>
        <v>0</v>
      </c>
      <c r="K76" s="34">
        <f t="shared" si="109"/>
        <v>0</v>
      </c>
      <c r="L76" s="34">
        <f t="shared" si="109"/>
        <v>0</v>
      </c>
      <c r="M76" s="34">
        <f t="shared" si="107"/>
        <v>0</v>
      </c>
      <c r="N76" s="34">
        <f t="shared" si="107"/>
        <v>0</v>
      </c>
      <c r="O76" s="34">
        <f t="shared" si="108"/>
        <v>0</v>
      </c>
      <c r="P76" s="19" t="e">
        <f t="shared" si="111"/>
        <v>#DIV/0!</v>
      </c>
      <c r="Q76" s="19" t="e">
        <f t="shared" si="111"/>
        <v>#DIV/0!</v>
      </c>
      <c r="R76" s="19" t="e">
        <f t="shared" si="110"/>
        <v>#DIV/0!</v>
      </c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6"/>
      <c r="BG76" s="107"/>
      <c r="BH76" s="107"/>
      <c r="BI76" s="107"/>
      <c r="BJ76" s="107"/>
    </row>
    <row r="77" spans="1:62" ht="15.75" hidden="1" customHeight="1" x14ac:dyDescent="0.25">
      <c r="A77" s="108"/>
      <c r="B77" s="90" t="s">
        <v>110</v>
      </c>
      <c r="C77" s="91">
        <f t="shared" ref="C77:D77" si="112">SUM(C78:C81)</f>
        <v>0</v>
      </c>
      <c r="D77" s="91">
        <f t="shared" si="112"/>
        <v>0</v>
      </c>
      <c r="E77" s="91"/>
      <c r="F77" s="91">
        <f t="shared" ref="F77:I77" si="113">SUM(F78:F81)</f>
        <v>0</v>
      </c>
      <c r="G77" s="91">
        <f t="shared" si="113"/>
        <v>0</v>
      </c>
      <c r="H77" s="91">
        <f t="shared" si="113"/>
        <v>0</v>
      </c>
      <c r="I77" s="91">
        <f t="shared" si="113"/>
        <v>0</v>
      </c>
      <c r="J77" s="91">
        <f t="shared" si="109"/>
        <v>0</v>
      </c>
      <c r="K77" s="91">
        <f t="shared" si="109"/>
        <v>0</v>
      </c>
      <c r="L77" s="91">
        <f t="shared" si="109"/>
        <v>0</v>
      </c>
      <c r="M77" s="91">
        <f t="shared" ref="M77:O77" si="114">SUM(M78:M81)</f>
        <v>0</v>
      </c>
      <c r="N77" s="91">
        <f t="shared" si="114"/>
        <v>0</v>
      </c>
      <c r="O77" s="91">
        <f t="shared" si="114"/>
        <v>0</v>
      </c>
      <c r="P77" s="93" t="e">
        <f t="shared" si="111"/>
        <v>#DIV/0!</v>
      </c>
      <c r="Q77" s="93" t="e">
        <f t="shared" si="111"/>
        <v>#DIV/0!</v>
      </c>
      <c r="R77" s="93" t="e">
        <f t="shared" si="110"/>
        <v>#DIV/0!</v>
      </c>
      <c r="S77" s="91">
        <f t="shared" ref="S77:BE77" si="115">SUM(S78:S81)</f>
        <v>0</v>
      </c>
      <c r="T77" s="91">
        <f t="shared" si="115"/>
        <v>0</v>
      </c>
      <c r="U77" s="91">
        <f t="shared" si="115"/>
        <v>0</v>
      </c>
      <c r="V77" s="91">
        <f t="shared" si="115"/>
        <v>0</v>
      </c>
      <c r="W77" s="91">
        <f t="shared" si="115"/>
        <v>0</v>
      </c>
      <c r="X77" s="91">
        <f t="shared" si="115"/>
        <v>0</v>
      </c>
      <c r="Y77" s="91">
        <f t="shared" si="115"/>
        <v>0</v>
      </c>
      <c r="Z77" s="91">
        <f t="shared" si="115"/>
        <v>0</v>
      </c>
      <c r="AA77" s="91">
        <f t="shared" si="115"/>
        <v>0</v>
      </c>
      <c r="AB77" s="91">
        <f t="shared" si="115"/>
        <v>0</v>
      </c>
      <c r="AC77" s="91">
        <f t="shared" si="115"/>
        <v>0</v>
      </c>
      <c r="AD77" s="91">
        <f t="shared" si="115"/>
        <v>0</v>
      </c>
      <c r="AE77" s="91">
        <f t="shared" si="115"/>
        <v>0</v>
      </c>
      <c r="AF77" s="91">
        <f t="shared" si="115"/>
        <v>0</v>
      </c>
      <c r="AG77" s="91">
        <f t="shared" si="115"/>
        <v>0</v>
      </c>
      <c r="AH77" s="91">
        <f t="shared" si="115"/>
        <v>0</v>
      </c>
      <c r="AI77" s="91">
        <f t="shared" si="115"/>
        <v>0</v>
      </c>
      <c r="AJ77" s="91">
        <f t="shared" si="115"/>
        <v>0</v>
      </c>
      <c r="AK77" s="91">
        <f t="shared" si="115"/>
        <v>0</v>
      </c>
      <c r="AL77" s="91">
        <f t="shared" si="115"/>
        <v>0</v>
      </c>
      <c r="AM77" s="91">
        <f t="shared" si="115"/>
        <v>0</v>
      </c>
      <c r="AN77" s="91">
        <f t="shared" si="115"/>
        <v>0</v>
      </c>
      <c r="AO77" s="91">
        <f t="shared" si="115"/>
        <v>0</v>
      </c>
      <c r="AP77" s="91">
        <f t="shared" si="115"/>
        <v>0</v>
      </c>
      <c r="AQ77" s="91">
        <f t="shared" si="115"/>
        <v>0</v>
      </c>
      <c r="AR77" s="91">
        <f t="shared" si="115"/>
        <v>0</v>
      </c>
      <c r="AS77" s="91">
        <f t="shared" si="115"/>
        <v>0</v>
      </c>
      <c r="AT77" s="91">
        <f t="shared" si="115"/>
        <v>0</v>
      </c>
      <c r="AU77" s="91">
        <f t="shared" si="115"/>
        <v>0</v>
      </c>
      <c r="AV77" s="91">
        <f t="shared" si="115"/>
        <v>0</v>
      </c>
      <c r="AW77" s="91">
        <f t="shared" si="115"/>
        <v>0</v>
      </c>
      <c r="AX77" s="91">
        <f t="shared" si="115"/>
        <v>0</v>
      </c>
      <c r="AY77" s="91">
        <f t="shared" si="115"/>
        <v>0</v>
      </c>
      <c r="AZ77" s="91">
        <f t="shared" si="115"/>
        <v>0</v>
      </c>
      <c r="BA77" s="91">
        <f t="shared" si="115"/>
        <v>0</v>
      </c>
      <c r="BB77" s="91">
        <f t="shared" si="115"/>
        <v>0</v>
      </c>
      <c r="BC77" s="91">
        <f t="shared" si="115"/>
        <v>0</v>
      </c>
      <c r="BD77" s="91">
        <f t="shared" si="115"/>
        <v>0</v>
      </c>
      <c r="BE77" s="91">
        <f t="shared" si="115"/>
        <v>0</v>
      </c>
      <c r="BF77" s="70"/>
      <c r="BG77" s="71"/>
      <c r="BH77" s="71"/>
      <c r="BI77" s="71"/>
      <c r="BJ77" s="71"/>
    </row>
    <row r="78" spans="1:62" ht="15.75" hidden="1" customHeight="1" x14ac:dyDescent="0.25">
      <c r="A78" s="29" t="s">
        <v>111</v>
      </c>
      <c r="B78" s="30" t="s">
        <v>112</v>
      </c>
      <c r="C78" s="60"/>
      <c r="D78" s="33"/>
      <c r="E78" s="33"/>
      <c r="F78" s="32"/>
      <c r="G78" s="34">
        <f t="shared" ref="G78:I81" si="116">S78+V78+Y78+AB78+AE78+AH78+AK78+AN78+AQ78+AT78+AW78+AZ78</f>
        <v>0</v>
      </c>
      <c r="H78" s="34">
        <f t="shared" si="116"/>
        <v>0</v>
      </c>
      <c r="I78" s="34">
        <f t="shared" si="116"/>
        <v>0</v>
      </c>
      <c r="J78" s="34">
        <f t="shared" si="109"/>
        <v>0</v>
      </c>
      <c r="K78" s="34">
        <f t="shared" si="109"/>
        <v>0</v>
      </c>
      <c r="L78" s="34">
        <f t="shared" si="109"/>
        <v>0</v>
      </c>
      <c r="M78" s="34">
        <f t="shared" ref="M78:N81" si="117">C78-G78</f>
        <v>0</v>
      </c>
      <c r="N78" s="34">
        <f t="shared" si="117"/>
        <v>0</v>
      </c>
      <c r="O78" s="34">
        <f t="shared" ref="O78:O81" si="118">F78-I78</f>
        <v>0</v>
      </c>
      <c r="P78" s="35" t="e">
        <f t="shared" si="111"/>
        <v>#DIV/0!</v>
      </c>
      <c r="Q78" s="35" t="e">
        <f t="shared" si="111"/>
        <v>#DIV/0!</v>
      </c>
      <c r="R78" s="35" t="e">
        <f t="shared" si="110"/>
        <v>#DIV/0!</v>
      </c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>
        <v>0</v>
      </c>
      <c r="BA78" s="33"/>
      <c r="BB78" s="33"/>
      <c r="BC78" s="33"/>
      <c r="BD78" s="33"/>
      <c r="BE78" s="33"/>
      <c r="BF78" s="36"/>
      <c r="BG78" s="37"/>
      <c r="BH78" s="37"/>
      <c r="BI78" s="37"/>
      <c r="BJ78" s="37"/>
    </row>
    <row r="79" spans="1:62" ht="15.75" hidden="1" customHeight="1" x14ac:dyDescent="0.25">
      <c r="A79" s="29" t="s">
        <v>113</v>
      </c>
      <c r="B79" s="30" t="s">
        <v>114</v>
      </c>
      <c r="C79" s="33"/>
      <c r="D79" s="33"/>
      <c r="E79" s="33"/>
      <c r="F79" s="32"/>
      <c r="G79" s="34">
        <f t="shared" si="116"/>
        <v>0</v>
      </c>
      <c r="H79" s="34">
        <f t="shared" si="116"/>
        <v>0</v>
      </c>
      <c r="I79" s="34">
        <f t="shared" si="116"/>
        <v>0</v>
      </c>
      <c r="J79" s="34">
        <f t="shared" si="109"/>
        <v>0</v>
      </c>
      <c r="K79" s="34">
        <f t="shared" si="109"/>
        <v>0</v>
      </c>
      <c r="L79" s="34">
        <f t="shared" si="109"/>
        <v>0</v>
      </c>
      <c r="M79" s="34">
        <f t="shared" si="117"/>
        <v>0</v>
      </c>
      <c r="N79" s="34">
        <f t="shared" si="117"/>
        <v>0</v>
      </c>
      <c r="O79" s="34">
        <f t="shared" si="118"/>
        <v>0</v>
      </c>
      <c r="P79" s="35" t="e">
        <f t="shared" si="111"/>
        <v>#DIV/0!</v>
      </c>
      <c r="Q79" s="35" t="e">
        <f t="shared" si="111"/>
        <v>#DIV/0!</v>
      </c>
      <c r="R79" s="35" t="e">
        <f t="shared" si="110"/>
        <v>#DIV/0!</v>
      </c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6"/>
      <c r="BG79" s="37"/>
      <c r="BH79" s="37"/>
      <c r="BI79" s="37"/>
      <c r="BJ79" s="37"/>
    </row>
    <row r="80" spans="1:62" ht="15.75" hidden="1" customHeight="1" x14ac:dyDescent="0.25">
      <c r="A80" s="29"/>
      <c r="B80" s="30" t="s">
        <v>115</v>
      </c>
      <c r="C80" s="33"/>
      <c r="D80" s="33"/>
      <c r="E80" s="33"/>
      <c r="F80" s="32"/>
      <c r="G80" s="34">
        <f t="shared" si="116"/>
        <v>0</v>
      </c>
      <c r="H80" s="34">
        <f t="shared" si="116"/>
        <v>0</v>
      </c>
      <c r="I80" s="34">
        <f t="shared" si="116"/>
        <v>0</v>
      </c>
      <c r="J80" s="34">
        <f t="shared" si="109"/>
        <v>0</v>
      </c>
      <c r="K80" s="34">
        <f t="shared" si="109"/>
        <v>0</v>
      </c>
      <c r="L80" s="34">
        <f t="shared" si="109"/>
        <v>0</v>
      </c>
      <c r="M80" s="34">
        <f t="shared" si="117"/>
        <v>0</v>
      </c>
      <c r="N80" s="34">
        <f t="shared" si="117"/>
        <v>0</v>
      </c>
      <c r="O80" s="34">
        <f t="shared" si="118"/>
        <v>0</v>
      </c>
      <c r="P80" s="35" t="e">
        <f t="shared" si="111"/>
        <v>#DIV/0!</v>
      </c>
      <c r="Q80" s="35"/>
      <c r="R80" s="35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6"/>
      <c r="BG80" s="37"/>
      <c r="BH80" s="37"/>
      <c r="BI80" s="37"/>
      <c r="BJ80" s="37"/>
    </row>
    <row r="81" spans="1:62" ht="15.75" hidden="1" customHeight="1" x14ac:dyDescent="0.25">
      <c r="A81" s="29" t="s">
        <v>91</v>
      </c>
      <c r="B81" s="30" t="s">
        <v>116</v>
      </c>
      <c r="C81" s="33"/>
      <c r="D81" s="33"/>
      <c r="E81" s="33"/>
      <c r="F81" s="32"/>
      <c r="G81" s="34">
        <f t="shared" si="116"/>
        <v>0</v>
      </c>
      <c r="H81" s="34">
        <f t="shared" si="116"/>
        <v>0</v>
      </c>
      <c r="I81" s="34">
        <f t="shared" si="116"/>
        <v>0</v>
      </c>
      <c r="J81" s="34">
        <f t="shared" si="109"/>
        <v>0</v>
      </c>
      <c r="K81" s="34">
        <f t="shared" si="109"/>
        <v>0</v>
      </c>
      <c r="L81" s="34">
        <f t="shared" si="109"/>
        <v>0</v>
      </c>
      <c r="M81" s="34">
        <f t="shared" si="117"/>
        <v>0</v>
      </c>
      <c r="N81" s="34">
        <f t="shared" si="117"/>
        <v>0</v>
      </c>
      <c r="O81" s="34">
        <f t="shared" si="118"/>
        <v>0</v>
      </c>
      <c r="P81" s="35" t="e">
        <f t="shared" si="111"/>
        <v>#DIV/0!</v>
      </c>
      <c r="Q81" s="35" t="e">
        <f t="shared" si="111"/>
        <v>#DIV/0!</v>
      </c>
      <c r="R81" s="35" t="e">
        <f t="shared" ref="R81:R90" si="119">I81/F81</f>
        <v>#DIV/0!</v>
      </c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6"/>
      <c r="BG81" s="37"/>
      <c r="BH81" s="37"/>
      <c r="BI81" s="37"/>
      <c r="BJ81" s="37"/>
    </row>
    <row r="82" spans="1:62" ht="15.75" customHeight="1" x14ac:dyDescent="0.25">
      <c r="A82" s="108"/>
      <c r="B82" s="90" t="s">
        <v>117</v>
      </c>
      <c r="C82" s="91">
        <f t="shared" ref="C82:O82" si="120">C83+C93+C99+C103</f>
        <v>0</v>
      </c>
      <c r="D82" s="91">
        <f t="shared" si="120"/>
        <v>665873.97</v>
      </c>
      <c r="E82" s="91">
        <f t="shared" si="120"/>
        <v>0</v>
      </c>
      <c r="F82" s="91">
        <f t="shared" si="120"/>
        <v>0</v>
      </c>
      <c r="G82" s="91">
        <f t="shared" si="120"/>
        <v>0</v>
      </c>
      <c r="H82" s="91">
        <f t="shared" si="120"/>
        <v>61206.74</v>
      </c>
      <c r="I82" s="91">
        <f t="shared" si="120"/>
        <v>0</v>
      </c>
      <c r="J82" s="91">
        <f t="shared" si="120"/>
        <v>0</v>
      </c>
      <c r="K82" s="91">
        <f t="shared" si="120"/>
        <v>61206.74</v>
      </c>
      <c r="L82" s="91">
        <f t="shared" si="120"/>
        <v>0</v>
      </c>
      <c r="M82" s="91">
        <f t="shared" si="120"/>
        <v>0</v>
      </c>
      <c r="N82" s="91">
        <f t="shared" si="120"/>
        <v>600430.03</v>
      </c>
      <c r="O82" s="91">
        <f t="shared" si="120"/>
        <v>0</v>
      </c>
      <c r="P82" s="93" t="e">
        <f t="shared" si="111"/>
        <v>#DIV/0!</v>
      </c>
      <c r="Q82" s="93">
        <f t="shared" si="111"/>
        <v>9.1919406310476445E-2</v>
      </c>
      <c r="R82" s="93" t="e">
        <f t="shared" si="119"/>
        <v>#DIV/0!</v>
      </c>
      <c r="S82" s="91">
        <f t="shared" ref="S82:BE82" si="121">S83+S93+S99+S103</f>
        <v>0</v>
      </c>
      <c r="T82" s="91">
        <f t="shared" si="121"/>
        <v>0</v>
      </c>
      <c r="U82" s="91">
        <f t="shared" si="121"/>
        <v>0</v>
      </c>
      <c r="V82" s="91">
        <f t="shared" si="121"/>
        <v>0</v>
      </c>
      <c r="W82" s="91">
        <f t="shared" si="121"/>
        <v>61206.74</v>
      </c>
      <c r="X82" s="91">
        <f t="shared" si="121"/>
        <v>0</v>
      </c>
      <c r="Y82" s="91">
        <f t="shared" si="121"/>
        <v>0</v>
      </c>
      <c r="Z82" s="91">
        <f t="shared" si="121"/>
        <v>0</v>
      </c>
      <c r="AA82" s="91">
        <f t="shared" si="121"/>
        <v>0</v>
      </c>
      <c r="AB82" s="91">
        <f t="shared" si="121"/>
        <v>0</v>
      </c>
      <c r="AC82" s="91">
        <f t="shared" si="121"/>
        <v>0</v>
      </c>
      <c r="AD82" s="91">
        <f t="shared" si="121"/>
        <v>0</v>
      </c>
      <c r="AE82" s="91">
        <f t="shared" si="121"/>
        <v>0</v>
      </c>
      <c r="AF82" s="91">
        <f t="shared" si="121"/>
        <v>0</v>
      </c>
      <c r="AG82" s="91">
        <f t="shared" si="121"/>
        <v>0</v>
      </c>
      <c r="AH82" s="91">
        <f t="shared" si="121"/>
        <v>0</v>
      </c>
      <c r="AI82" s="91">
        <f t="shared" si="121"/>
        <v>0</v>
      </c>
      <c r="AJ82" s="91">
        <f t="shared" si="121"/>
        <v>0</v>
      </c>
      <c r="AK82" s="91">
        <f t="shared" si="121"/>
        <v>0</v>
      </c>
      <c r="AL82" s="91">
        <f t="shared" si="121"/>
        <v>0</v>
      </c>
      <c r="AM82" s="91">
        <f t="shared" si="121"/>
        <v>0</v>
      </c>
      <c r="AN82" s="91">
        <f t="shared" si="121"/>
        <v>0</v>
      </c>
      <c r="AO82" s="91">
        <f t="shared" si="121"/>
        <v>0</v>
      </c>
      <c r="AP82" s="91">
        <f t="shared" si="121"/>
        <v>0</v>
      </c>
      <c r="AQ82" s="91">
        <f t="shared" si="121"/>
        <v>0</v>
      </c>
      <c r="AR82" s="91">
        <f t="shared" si="121"/>
        <v>0</v>
      </c>
      <c r="AS82" s="91">
        <f t="shared" si="121"/>
        <v>0</v>
      </c>
      <c r="AT82" s="91">
        <f t="shared" si="121"/>
        <v>0</v>
      </c>
      <c r="AU82" s="91">
        <f t="shared" si="121"/>
        <v>0</v>
      </c>
      <c r="AV82" s="91">
        <f t="shared" si="121"/>
        <v>0</v>
      </c>
      <c r="AW82" s="91">
        <f t="shared" si="121"/>
        <v>0</v>
      </c>
      <c r="AX82" s="91">
        <f t="shared" si="121"/>
        <v>0</v>
      </c>
      <c r="AY82" s="91">
        <f t="shared" si="121"/>
        <v>0</v>
      </c>
      <c r="AZ82" s="91">
        <f t="shared" si="121"/>
        <v>0</v>
      </c>
      <c r="BA82" s="91">
        <f t="shared" si="121"/>
        <v>0</v>
      </c>
      <c r="BB82" s="91">
        <f t="shared" si="121"/>
        <v>0</v>
      </c>
      <c r="BC82" s="91">
        <f t="shared" si="121"/>
        <v>0</v>
      </c>
      <c r="BD82" s="91">
        <f t="shared" si="121"/>
        <v>0</v>
      </c>
      <c r="BE82" s="91">
        <f t="shared" si="121"/>
        <v>0</v>
      </c>
      <c r="BF82" s="109"/>
      <c r="BG82" s="110"/>
      <c r="BH82" s="110"/>
      <c r="BI82" s="110"/>
      <c r="BJ82" s="110"/>
    </row>
    <row r="83" spans="1:62" ht="15.75" customHeight="1" x14ac:dyDescent="0.25">
      <c r="A83" s="111"/>
      <c r="B83" s="112" t="s">
        <v>118</v>
      </c>
      <c r="C83" s="113">
        <f t="shared" ref="C83:I83" si="122">SUM(C84:C92)</f>
        <v>0</v>
      </c>
      <c r="D83" s="113">
        <f t="shared" si="122"/>
        <v>457969.89</v>
      </c>
      <c r="E83" s="113">
        <f t="shared" si="122"/>
        <v>0</v>
      </c>
      <c r="F83" s="113">
        <f t="shared" si="122"/>
        <v>0</v>
      </c>
      <c r="G83" s="114">
        <f t="shared" si="122"/>
        <v>0</v>
      </c>
      <c r="H83" s="114">
        <f t="shared" si="122"/>
        <v>61206.74</v>
      </c>
      <c r="I83" s="114">
        <f t="shared" si="122"/>
        <v>0</v>
      </c>
      <c r="J83" s="114">
        <f t="shared" ref="J83:L98" si="123">IF(BC83=0,SUM(S83+V83+Y83+AB83+AE83+AH83+AK83+AN83+AQ83+AT83+AW83+AZ83),BC83)</f>
        <v>0</v>
      </c>
      <c r="K83" s="114">
        <f t="shared" si="123"/>
        <v>61206.74</v>
      </c>
      <c r="L83" s="114">
        <f t="shared" si="123"/>
        <v>0</v>
      </c>
      <c r="M83" s="113">
        <f t="shared" ref="M83:O83" si="124">SUM(M84:M92)</f>
        <v>0</v>
      </c>
      <c r="N83" s="113">
        <f t="shared" si="124"/>
        <v>396763.15</v>
      </c>
      <c r="O83" s="113">
        <f t="shared" si="124"/>
        <v>0</v>
      </c>
      <c r="P83" s="92" t="e">
        <f t="shared" si="111"/>
        <v>#DIV/0!</v>
      </c>
      <c r="Q83" s="92">
        <f t="shared" si="111"/>
        <v>0.13364795663749859</v>
      </c>
      <c r="R83" s="92" t="e">
        <f t="shared" si="119"/>
        <v>#DIV/0!</v>
      </c>
      <c r="S83" s="113">
        <f t="shared" ref="S83:BE83" si="125">SUM(S84:S92)</f>
        <v>0</v>
      </c>
      <c r="T83" s="113">
        <f t="shared" si="125"/>
        <v>0</v>
      </c>
      <c r="U83" s="113">
        <f t="shared" si="125"/>
        <v>0</v>
      </c>
      <c r="V83" s="113">
        <f t="shared" si="125"/>
        <v>0</v>
      </c>
      <c r="W83" s="113">
        <f t="shared" si="125"/>
        <v>61206.74</v>
      </c>
      <c r="X83" s="113">
        <f t="shared" si="125"/>
        <v>0</v>
      </c>
      <c r="Y83" s="113">
        <f t="shared" si="125"/>
        <v>0</v>
      </c>
      <c r="Z83" s="113">
        <f t="shared" si="125"/>
        <v>0</v>
      </c>
      <c r="AA83" s="113">
        <f t="shared" si="125"/>
        <v>0</v>
      </c>
      <c r="AB83" s="113">
        <f t="shared" si="125"/>
        <v>0</v>
      </c>
      <c r="AC83" s="113">
        <f t="shared" si="125"/>
        <v>0</v>
      </c>
      <c r="AD83" s="113">
        <f t="shared" si="125"/>
        <v>0</v>
      </c>
      <c r="AE83" s="113">
        <f t="shared" si="125"/>
        <v>0</v>
      </c>
      <c r="AF83" s="113">
        <f t="shared" si="125"/>
        <v>0</v>
      </c>
      <c r="AG83" s="113">
        <f t="shared" si="125"/>
        <v>0</v>
      </c>
      <c r="AH83" s="113">
        <f t="shared" si="125"/>
        <v>0</v>
      </c>
      <c r="AI83" s="113">
        <f t="shared" si="125"/>
        <v>0</v>
      </c>
      <c r="AJ83" s="113">
        <f t="shared" si="125"/>
        <v>0</v>
      </c>
      <c r="AK83" s="113">
        <f t="shared" si="125"/>
        <v>0</v>
      </c>
      <c r="AL83" s="113">
        <f t="shared" si="125"/>
        <v>0</v>
      </c>
      <c r="AM83" s="113">
        <f t="shared" si="125"/>
        <v>0</v>
      </c>
      <c r="AN83" s="113">
        <f t="shared" si="125"/>
        <v>0</v>
      </c>
      <c r="AO83" s="113">
        <f t="shared" si="125"/>
        <v>0</v>
      </c>
      <c r="AP83" s="113">
        <f t="shared" si="125"/>
        <v>0</v>
      </c>
      <c r="AQ83" s="113">
        <f t="shared" si="125"/>
        <v>0</v>
      </c>
      <c r="AR83" s="113">
        <f t="shared" si="125"/>
        <v>0</v>
      </c>
      <c r="AS83" s="113">
        <f t="shared" si="125"/>
        <v>0</v>
      </c>
      <c r="AT83" s="113">
        <f t="shared" si="125"/>
        <v>0</v>
      </c>
      <c r="AU83" s="113">
        <f t="shared" si="125"/>
        <v>0</v>
      </c>
      <c r="AV83" s="113">
        <f t="shared" si="125"/>
        <v>0</v>
      </c>
      <c r="AW83" s="113">
        <f t="shared" si="125"/>
        <v>0</v>
      </c>
      <c r="AX83" s="113">
        <f t="shared" si="125"/>
        <v>0</v>
      </c>
      <c r="AY83" s="113">
        <f t="shared" si="125"/>
        <v>0</v>
      </c>
      <c r="AZ83" s="113">
        <f t="shared" si="125"/>
        <v>0</v>
      </c>
      <c r="BA83" s="113">
        <f t="shared" si="125"/>
        <v>0</v>
      </c>
      <c r="BB83" s="113">
        <f t="shared" si="125"/>
        <v>0</v>
      </c>
      <c r="BC83" s="113">
        <f t="shared" si="125"/>
        <v>0</v>
      </c>
      <c r="BD83" s="113">
        <f t="shared" si="125"/>
        <v>0</v>
      </c>
      <c r="BE83" s="113">
        <f t="shared" si="125"/>
        <v>0</v>
      </c>
      <c r="BF83" s="115"/>
      <c r="BG83" s="116"/>
      <c r="BH83" s="116"/>
      <c r="BI83" s="116"/>
      <c r="BJ83" s="116"/>
    </row>
    <row r="84" spans="1:62" ht="15.75" hidden="1" customHeight="1" x14ac:dyDescent="0.25">
      <c r="A84" s="29" t="s">
        <v>119</v>
      </c>
      <c r="B84" s="30" t="s">
        <v>120</v>
      </c>
      <c r="C84" s="33"/>
      <c r="D84" s="33"/>
      <c r="E84" s="33"/>
      <c r="F84" s="33"/>
      <c r="G84" s="34">
        <f t="shared" ref="G84:I92" si="126">S84+V84+Y84+AB84+AE84+AH84+AK84+AN84+AQ84+AT84+AW84+AZ84</f>
        <v>0</v>
      </c>
      <c r="H84" s="34">
        <f t="shared" si="126"/>
        <v>0</v>
      </c>
      <c r="I84" s="34">
        <f t="shared" si="126"/>
        <v>0</v>
      </c>
      <c r="J84" s="34">
        <f t="shared" si="123"/>
        <v>0</v>
      </c>
      <c r="K84" s="34">
        <f t="shared" si="123"/>
        <v>0</v>
      </c>
      <c r="L84" s="34">
        <f t="shared" si="123"/>
        <v>0</v>
      </c>
      <c r="M84" s="34">
        <f t="shared" ref="M84:N92" si="127">C84-G84</f>
        <v>0</v>
      </c>
      <c r="N84" s="34">
        <f t="shared" si="127"/>
        <v>0</v>
      </c>
      <c r="O84" s="34">
        <f t="shared" ref="O84:O92" si="128">F84-I84</f>
        <v>0</v>
      </c>
      <c r="P84" s="31" t="e">
        <f t="shared" si="111"/>
        <v>#DIV/0!</v>
      </c>
      <c r="Q84" s="31" t="e">
        <f t="shared" si="111"/>
        <v>#DIV/0!</v>
      </c>
      <c r="R84" s="31" t="e">
        <f t="shared" si="119"/>
        <v>#DIV/0!</v>
      </c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48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6"/>
      <c r="BG84" s="37"/>
      <c r="BH84" s="37"/>
      <c r="BI84" s="37"/>
      <c r="BJ84" s="37"/>
    </row>
    <row r="85" spans="1:62" ht="15.75" hidden="1" customHeight="1" x14ac:dyDescent="0.25">
      <c r="A85" s="29" t="s">
        <v>91</v>
      </c>
      <c r="B85" s="30" t="s">
        <v>121</v>
      </c>
      <c r="C85" s="33"/>
      <c r="D85" s="33"/>
      <c r="E85" s="33"/>
      <c r="F85" s="33"/>
      <c r="G85" s="34">
        <f t="shared" si="126"/>
        <v>0</v>
      </c>
      <c r="H85" s="34">
        <f t="shared" si="126"/>
        <v>0</v>
      </c>
      <c r="I85" s="34">
        <f t="shared" si="126"/>
        <v>0</v>
      </c>
      <c r="J85" s="34">
        <f t="shared" si="123"/>
        <v>0</v>
      </c>
      <c r="K85" s="34">
        <f t="shared" si="123"/>
        <v>0</v>
      </c>
      <c r="L85" s="34">
        <f t="shared" si="123"/>
        <v>0</v>
      </c>
      <c r="M85" s="34">
        <f t="shared" si="127"/>
        <v>0</v>
      </c>
      <c r="N85" s="34">
        <f t="shared" si="127"/>
        <v>0</v>
      </c>
      <c r="O85" s="34">
        <f t="shared" si="128"/>
        <v>0</v>
      </c>
      <c r="P85" s="31" t="e">
        <f t="shared" si="111"/>
        <v>#DIV/0!</v>
      </c>
      <c r="Q85" s="31" t="e">
        <f t="shared" si="111"/>
        <v>#DIV/0!</v>
      </c>
      <c r="R85" s="31" t="e">
        <f t="shared" si="119"/>
        <v>#DIV/0!</v>
      </c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48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6"/>
      <c r="BG85" s="37"/>
      <c r="BH85" s="37"/>
      <c r="BI85" s="37"/>
      <c r="BJ85" s="37"/>
    </row>
    <row r="86" spans="1:62" ht="15.75" hidden="1" customHeight="1" x14ac:dyDescent="0.25">
      <c r="A86" s="29" t="s">
        <v>122</v>
      </c>
      <c r="B86" s="30" t="s">
        <v>123</v>
      </c>
      <c r="C86" s="33"/>
      <c r="D86" s="33"/>
      <c r="E86" s="33"/>
      <c r="F86" s="33"/>
      <c r="G86" s="34">
        <f t="shared" si="126"/>
        <v>0</v>
      </c>
      <c r="H86" s="34">
        <f t="shared" si="126"/>
        <v>0</v>
      </c>
      <c r="I86" s="34">
        <f t="shared" si="126"/>
        <v>0</v>
      </c>
      <c r="J86" s="34">
        <f t="shared" si="123"/>
        <v>0</v>
      </c>
      <c r="K86" s="34">
        <f t="shared" si="123"/>
        <v>0</v>
      </c>
      <c r="L86" s="34">
        <f t="shared" si="123"/>
        <v>0</v>
      </c>
      <c r="M86" s="34">
        <f t="shared" si="127"/>
        <v>0</v>
      </c>
      <c r="N86" s="34">
        <f t="shared" si="127"/>
        <v>0</v>
      </c>
      <c r="O86" s="34">
        <f t="shared" si="128"/>
        <v>0</v>
      </c>
      <c r="P86" s="31" t="e">
        <f t="shared" si="111"/>
        <v>#DIV/0!</v>
      </c>
      <c r="Q86" s="31" t="e">
        <f t="shared" si="111"/>
        <v>#DIV/0!</v>
      </c>
      <c r="R86" s="31" t="e">
        <f t="shared" si="119"/>
        <v>#DIV/0!</v>
      </c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48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6"/>
      <c r="BG86" s="37"/>
      <c r="BH86" s="37"/>
      <c r="BI86" s="37"/>
      <c r="BJ86" s="37"/>
    </row>
    <row r="87" spans="1:62" ht="18" hidden="1" customHeight="1" x14ac:dyDescent="0.25">
      <c r="A87" s="29" t="s">
        <v>67</v>
      </c>
      <c r="B87" s="30" t="s">
        <v>124</v>
      </c>
      <c r="C87" s="33"/>
      <c r="D87" s="33"/>
      <c r="E87" s="33"/>
      <c r="F87" s="33"/>
      <c r="G87" s="34">
        <f t="shared" si="126"/>
        <v>0</v>
      </c>
      <c r="H87" s="34">
        <f t="shared" si="126"/>
        <v>0</v>
      </c>
      <c r="I87" s="34">
        <f t="shared" si="126"/>
        <v>0</v>
      </c>
      <c r="J87" s="34">
        <f t="shared" si="123"/>
        <v>0</v>
      </c>
      <c r="K87" s="34">
        <f t="shared" si="123"/>
        <v>0</v>
      </c>
      <c r="L87" s="34">
        <f t="shared" si="123"/>
        <v>0</v>
      </c>
      <c r="M87" s="34">
        <f t="shared" si="127"/>
        <v>0</v>
      </c>
      <c r="N87" s="34">
        <f t="shared" si="127"/>
        <v>0</v>
      </c>
      <c r="O87" s="34">
        <f t="shared" si="128"/>
        <v>0</v>
      </c>
      <c r="P87" s="31" t="e">
        <f t="shared" si="111"/>
        <v>#DIV/0!</v>
      </c>
      <c r="Q87" s="31" t="e">
        <f t="shared" si="111"/>
        <v>#DIV/0!</v>
      </c>
      <c r="R87" s="31" t="e">
        <f t="shared" si="119"/>
        <v>#DIV/0!</v>
      </c>
      <c r="S87" s="33"/>
      <c r="T87" s="33">
        <v>0</v>
      </c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48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6"/>
      <c r="BG87" s="37"/>
      <c r="BH87" s="37"/>
      <c r="BI87" s="37"/>
      <c r="BJ87" s="37"/>
    </row>
    <row r="88" spans="1:62" ht="15.75" customHeight="1" x14ac:dyDescent="0.25">
      <c r="A88" s="29" t="s">
        <v>67</v>
      </c>
      <c r="B88" s="30" t="s">
        <v>201</v>
      </c>
      <c r="C88" s="33"/>
      <c r="D88" s="76">
        <f>2187.61+388.49+200+59.9+14.5+358.9+1990</f>
        <v>5199.4000000000005</v>
      </c>
      <c r="E88" s="46"/>
      <c r="F88" s="33"/>
      <c r="G88" s="34">
        <f t="shared" si="126"/>
        <v>0</v>
      </c>
      <c r="H88" s="34">
        <f t="shared" si="126"/>
        <v>0</v>
      </c>
      <c r="I88" s="34">
        <f t="shared" si="126"/>
        <v>0</v>
      </c>
      <c r="J88" s="34">
        <f t="shared" si="123"/>
        <v>0</v>
      </c>
      <c r="K88" s="34">
        <f t="shared" si="123"/>
        <v>0</v>
      </c>
      <c r="L88" s="34">
        <f t="shared" si="123"/>
        <v>0</v>
      </c>
      <c r="M88" s="34">
        <f t="shared" si="127"/>
        <v>0</v>
      </c>
      <c r="N88" s="34">
        <f t="shared" si="127"/>
        <v>5199.4000000000005</v>
      </c>
      <c r="O88" s="34">
        <f t="shared" si="128"/>
        <v>0</v>
      </c>
      <c r="P88" s="31" t="e">
        <f t="shared" si="111"/>
        <v>#DIV/0!</v>
      </c>
      <c r="Q88" s="31">
        <f t="shared" si="111"/>
        <v>0</v>
      </c>
      <c r="R88" s="31" t="e">
        <f t="shared" si="119"/>
        <v>#DIV/0!</v>
      </c>
      <c r="S88" s="33"/>
      <c r="T88" s="33"/>
      <c r="U88" s="33"/>
      <c r="V88" s="33"/>
      <c r="W88" s="33">
        <v>0</v>
      </c>
      <c r="X88" s="33"/>
      <c r="Y88" s="33"/>
      <c r="Z88" s="33">
        <v>0</v>
      </c>
      <c r="AA88" s="33"/>
      <c r="AB88" s="33"/>
      <c r="AC88" s="33"/>
      <c r="AD88" s="33"/>
      <c r="AE88" s="33"/>
      <c r="AF88" s="33">
        <v>0</v>
      </c>
      <c r="AG88" s="33"/>
      <c r="AH88" s="33"/>
      <c r="AI88" s="33"/>
      <c r="AJ88" s="33"/>
      <c r="AK88" s="33"/>
      <c r="AL88" s="33">
        <v>0</v>
      </c>
      <c r="AM88" s="33"/>
      <c r="AN88" s="48"/>
      <c r="AO88" s="33">
        <v>0</v>
      </c>
      <c r="AP88" s="33"/>
      <c r="AQ88" s="33"/>
      <c r="AR88" s="33">
        <v>0</v>
      </c>
      <c r="AS88" s="33"/>
      <c r="AT88" s="33"/>
      <c r="AU88" s="33">
        <v>0</v>
      </c>
      <c r="AV88" s="33"/>
      <c r="AW88" s="33"/>
      <c r="AX88" s="33"/>
      <c r="AY88" s="33"/>
      <c r="AZ88" s="33"/>
      <c r="BA88" s="33">
        <v>0</v>
      </c>
      <c r="BB88" s="33"/>
      <c r="BC88" s="33"/>
      <c r="BD88" s="33"/>
      <c r="BE88" s="33"/>
      <c r="BF88" s="36"/>
      <c r="BG88" s="37"/>
      <c r="BH88" s="37"/>
      <c r="BI88" s="37"/>
      <c r="BJ88" s="37"/>
    </row>
    <row r="89" spans="1:62" ht="15.75" hidden="1" customHeight="1" x14ac:dyDescent="0.25">
      <c r="A89" s="29" t="s">
        <v>125</v>
      </c>
      <c r="B89" s="30" t="s">
        <v>126</v>
      </c>
      <c r="C89" s="33"/>
      <c r="D89" s="33"/>
      <c r="E89" s="33"/>
      <c r="F89" s="33"/>
      <c r="G89" s="34">
        <f t="shared" si="126"/>
        <v>0</v>
      </c>
      <c r="H89" s="34">
        <f t="shared" si="126"/>
        <v>0</v>
      </c>
      <c r="I89" s="34">
        <f t="shared" si="126"/>
        <v>0</v>
      </c>
      <c r="J89" s="34">
        <f t="shared" si="123"/>
        <v>0</v>
      </c>
      <c r="K89" s="34">
        <f t="shared" si="123"/>
        <v>0</v>
      </c>
      <c r="L89" s="34">
        <f t="shared" si="123"/>
        <v>0</v>
      </c>
      <c r="M89" s="34">
        <f t="shared" si="127"/>
        <v>0</v>
      </c>
      <c r="N89" s="34">
        <f t="shared" si="127"/>
        <v>0</v>
      </c>
      <c r="O89" s="34">
        <f t="shared" si="128"/>
        <v>0</v>
      </c>
      <c r="P89" s="31" t="e">
        <f t="shared" ref="P89:Q90" si="129">G89/C89</f>
        <v>#DIV/0!</v>
      </c>
      <c r="Q89" s="31" t="e">
        <f t="shared" si="129"/>
        <v>#DIV/0!</v>
      </c>
      <c r="R89" s="31" t="e">
        <f t="shared" si="119"/>
        <v>#DIV/0!</v>
      </c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48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6"/>
      <c r="BG89" s="37"/>
      <c r="BH89" s="37"/>
      <c r="BI89" s="37"/>
      <c r="BJ89" s="37"/>
    </row>
    <row r="90" spans="1:62" ht="15.75" hidden="1" customHeight="1" x14ac:dyDescent="0.25">
      <c r="A90" s="29" t="s">
        <v>127</v>
      </c>
      <c r="B90" s="59" t="s">
        <v>128</v>
      </c>
      <c r="C90" s="33"/>
      <c r="D90" s="33"/>
      <c r="E90" s="33"/>
      <c r="F90" s="33"/>
      <c r="G90" s="34">
        <f t="shared" si="126"/>
        <v>0</v>
      </c>
      <c r="H90" s="34">
        <f t="shared" si="126"/>
        <v>0</v>
      </c>
      <c r="I90" s="34">
        <f t="shared" si="126"/>
        <v>0</v>
      </c>
      <c r="J90" s="34">
        <f t="shared" si="123"/>
        <v>0</v>
      </c>
      <c r="K90" s="34">
        <f t="shared" si="123"/>
        <v>0</v>
      </c>
      <c r="L90" s="34">
        <f t="shared" si="123"/>
        <v>0</v>
      </c>
      <c r="M90" s="34">
        <f t="shared" si="127"/>
        <v>0</v>
      </c>
      <c r="N90" s="34">
        <f t="shared" si="127"/>
        <v>0</v>
      </c>
      <c r="O90" s="34">
        <f t="shared" si="128"/>
        <v>0</v>
      </c>
      <c r="P90" s="31" t="e">
        <f t="shared" si="129"/>
        <v>#DIV/0!</v>
      </c>
      <c r="Q90" s="31" t="e">
        <f t="shared" si="129"/>
        <v>#DIV/0!</v>
      </c>
      <c r="R90" s="31" t="e">
        <f t="shared" si="119"/>
        <v>#DIV/0!</v>
      </c>
      <c r="S90" s="33"/>
      <c r="T90" s="33"/>
      <c r="U90" s="33"/>
      <c r="V90" s="33"/>
      <c r="W90" s="33"/>
      <c r="X90" s="33"/>
      <c r="Y90" s="33"/>
      <c r="Z90" s="33">
        <v>0</v>
      </c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48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6"/>
      <c r="BG90" s="37"/>
      <c r="BH90" s="37"/>
      <c r="BI90" s="37"/>
      <c r="BJ90" s="37"/>
    </row>
    <row r="91" spans="1:62" ht="15.75" customHeight="1" x14ac:dyDescent="0.25">
      <c r="A91" s="29" t="s">
        <v>78</v>
      </c>
      <c r="B91" s="59" t="s">
        <v>129</v>
      </c>
      <c r="C91" s="33"/>
      <c r="D91" s="33">
        <v>452770.49</v>
      </c>
      <c r="E91" s="33"/>
      <c r="F91" s="62"/>
      <c r="G91" s="34">
        <f t="shared" si="126"/>
        <v>0</v>
      </c>
      <c r="H91" s="34">
        <f t="shared" si="126"/>
        <v>61206.74</v>
      </c>
      <c r="I91" s="34">
        <f t="shared" si="126"/>
        <v>0</v>
      </c>
      <c r="J91" s="34">
        <f t="shared" si="123"/>
        <v>0</v>
      </c>
      <c r="K91" s="34">
        <f t="shared" si="123"/>
        <v>61206.74</v>
      </c>
      <c r="L91" s="34">
        <f t="shared" si="123"/>
        <v>0</v>
      </c>
      <c r="M91" s="34">
        <f t="shared" si="127"/>
        <v>0</v>
      </c>
      <c r="N91" s="34">
        <f t="shared" si="127"/>
        <v>391563.75</v>
      </c>
      <c r="O91" s="34">
        <f t="shared" si="128"/>
        <v>0</v>
      </c>
      <c r="P91" s="31"/>
      <c r="Q91" s="31"/>
      <c r="R91" s="31"/>
      <c r="S91" s="33"/>
      <c r="T91" s="33"/>
      <c r="U91" s="33"/>
      <c r="V91" s="33"/>
      <c r="W91" s="33">
        <f>61206.74</f>
        <v>61206.74</v>
      </c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48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6"/>
      <c r="BG91" s="37"/>
      <c r="BH91" s="37"/>
      <c r="BI91" s="37"/>
      <c r="BJ91" s="37"/>
    </row>
    <row r="92" spans="1:62" ht="15.75" hidden="1" customHeight="1" x14ac:dyDescent="0.25">
      <c r="A92" s="29"/>
      <c r="B92" s="30" t="s">
        <v>130</v>
      </c>
      <c r="C92" s="33"/>
      <c r="D92" s="33"/>
      <c r="E92" s="33"/>
      <c r="F92" s="117"/>
      <c r="G92" s="34">
        <f t="shared" si="126"/>
        <v>0</v>
      </c>
      <c r="H92" s="34">
        <f t="shared" si="126"/>
        <v>0</v>
      </c>
      <c r="I92" s="34">
        <f t="shared" si="126"/>
        <v>0</v>
      </c>
      <c r="J92" s="34">
        <f t="shared" si="123"/>
        <v>0</v>
      </c>
      <c r="K92" s="34">
        <f t="shared" si="123"/>
        <v>0</v>
      </c>
      <c r="L92" s="34">
        <f t="shared" si="123"/>
        <v>0</v>
      </c>
      <c r="M92" s="34">
        <f t="shared" si="127"/>
        <v>0</v>
      </c>
      <c r="N92" s="34">
        <f t="shared" si="127"/>
        <v>0</v>
      </c>
      <c r="O92" s="34">
        <f t="shared" si="128"/>
        <v>0</v>
      </c>
      <c r="P92" s="31" t="e">
        <f t="shared" ref="P92:Q92" si="130">G92/C92</f>
        <v>#DIV/0!</v>
      </c>
      <c r="Q92" s="31" t="e">
        <f t="shared" si="130"/>
        <v>#DIV/0!</v>
      </c>
      <c r="R92" s="31" t="e">
        <f>I92/F92</f>
        <v>#DIV/0!</v>
      </c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48"/>
      <c r="AO92" s="33"/>
      <c r="AP92" s="33"/>
      <c r="AQ92" s="33"/>
      <c r="AR92" s="33"/>
      <c r="AS92" s="33"/>
      <c r="AT92" s="33"/>
      <c r="AU92" s="33"/>
      <c r="AV92" s="33">
        <v>0</v>
      </c>
      <c r="AW92" s="33"/>
      <c r="AX92" s="33"/>
      <c r="AY92" s="33">
        <v>0</v>
      </c>
      <c r="AZ92" s="33"/>
      <c r="BA92" s="33"/>
      <c r="BB92" s="33"/>
      <c r="BC92" s="33"/>
      <c r="BD92" s="33"/>
      <c r="BE92" s="33"/>
      <c r="BF92" s="36"/>
      <c r="BG92" s="37"/>
      <c r="BH92" s="37"/>
      <c r="BI92" s="37"/>
      <c r="BJ92" s="37"/>
    </row>
    <row r="93" spans="1:62" ht="15.75" hidden="1" customHeight="1" x14ac:dyDescent="0.25">
      <c r="A93" s="111"/>
      <c r="B93" s="112" t="s">
        <v>131</v>
      </c>
      <c r="C93" s="113">
        <f t="shared" ref="C93:I93" si="131">SUM(C94:C98)</f>
        <v>0</v>
      </c>
      <c r="D93" s="113">
        <f t="shared" si="131"/>
        <v>0</v>
      </c>
      <c r="E93" s="113">
        <f t="shared" si="131"/>
        <v>0</v>
      </c>
      <c r="F93" s="113">
        <f t="shared" si="131"/>
        <v>0</v>
      </c>
      <c r="G93" s="113">
        <f t="shared" si="131"/>
        <v>0</v>
      </c>
      <c r="H93" s="118">
        <f t="shared" si="131"/>
        <v>0</v>
      </c>
      <c r="I93" s="118">
        <f t="shared" si="131"/>
        <v>0</v>
      </c>
      <c r="J93" s="118">
        <f t="shared" si="123"/>
        <v>0</v>
      </c>
      <c r="K93" s="118">
        <f t="shared" si="123"/>
        <v>0</v>
      </c>
      <c r="L93" s="118">
        <f t="shared" si="123"/>
        <v>0</v>
      </c>
      <c r="M93" s="118">
        <f t="shared" ref="M93:BE93" si="132">SUM(M94:M98)</f>
        <v>0</v>
      </c>
      <c r="N93" s="118">
        <f t="shared" si="132"/>
        <v>0</v>
      </c>
      <c r="O93" s="118">
        <f t="shared" si="132"/>
        <v>0</v>
      </c>
      <c r="P93" s="118" t="e">
        <f t="shared" si="132"/>
        <v>#DIV/0!</v>
      </c>
      <c r="Q93" s="118" t="e">
        <f t="shared" si="132"/>
        <v>#DIV/0!</v>
      </c>
      <c r="R93" s="118" t="e">
        <f t="shared" si="132"/>
        <v>#DIV/0!</v>
      </c>
      <c r="S93" s="113">
        <f t="shared" si="132"/>
        <v>0</v>
      </c>
      <c r="T93" s="113">
        <f t="shared" si="132"/>
        <v>0</v>
      </c>
      <c r="U93" s="113">
        <f t="shared" si="132"/>
        <v>0</v>
      </c>
      <c r="V93" s="113">
        <f t="shared" si="132"/>
        <v>0</v>
      </c>
      <c r="W93" s="113">
        <f t="shared" si="132"/>
        <v>0</v>
      </c>
      <c r="X93" s="113">
        <f t="shared" si="132"/>
        <v>0</v>
      </c>
      <c r="Y93" s="113">
        <f t="shared" si="132"/>
        <v>0</v>
      </c>
      <c r="Z93" s="113">
        <f t="shared" si="132"/>
        <v>0</v>
      </c>
      <c r="AA93" s="113">
        <f t="shared" si="132"/>
        <v>0</v>
      </c>
      <c r="AB93" s="113">
        <f t="shared" si="132"/>
        <v>0</v>
      </c>
      <c r="AC93" s="113">
        <f t="shared" si="132"/>
        <v>0</v>
      </c>
      <c r="AD93" s="113">
        <f t="shared" si="132"/>
        <v>0</v>
      </c>
      <c r="AE93" s="113">
        <f t="shared" si="132"/>
        <v>0</v>
      </c>
      <c r="AF93" s="113">
        <f t="shared" si="132"/>
        <v>0</v>
      </c>
      <c r="AG93" s="113">
        <f t="shared" si="132"/>
        <v>0</v>
      </c>
      <c r="AH93" s="113">
        <f t="shared" si="132"/>
        <v>0</v>
      </c>
      <c r="AI93" s="113">
        <f t="shared" si="132"/>
        <v>0</v>
      </c>
      <c r="AJ93" s="113">
        <f t="shared" si="132"/>
        <v>0</v>
      </c>
      <c r="AK93" s="113">
        <f t="shared" si="132"/>
        <v>0</v>
      </c>
      <c r="AL93" s="113">
        <f t="shared" si="132"/>
        <v>0</v>
      </c>
      <c r="AM93" s="113">
        <f t="shared" si="132"/>
        <v>0</v>
      </c>
      <c r="AN93" s="113">
        <f t="shared" si="132"/>
        <v>0</v>
      </c>
      <c r="AO93" s="113">
        <f t="shared" si="132"/>
        <v>0</v>
      </c>
      <c r="AP93" s="113">
        <f t="shared" si="132"/>
        <v>0</v>
      </c>
      <c r="AQ93" s="113">
        <f t="shared" si="132"/>
        <v>0</v>
      </c>
      <c r="AR93" s="113">
        <f t="shared" si="132"/>
        <v>0</v>
      </c>
      <c r="AS93" s="113">
        <f t="shared" si="132"/>
        <v>0</v>
      </c>
      <c r="AT93" s="113">
        <f t="shared" si="132"/>
        <v>0</v>
      </c>
      <c r="AU93" s="113">
        <f t="shared" si="132"/>
        <v>0</v>
      </c>
      <c r="AV93" s="113">
        <f t="shared" si="132"/>
        <v>0</v>
      </c>
      <c r="AW93" s="113">
        <f t="shared" si="132"/>
        <v>0</v>
      </c>
      <c r="AX93" s="113">
        <f t="shared" si="132"/>
        <v>0</v>
      </c>
      <c r="AY93" s="113">
        <f t="shared" si="132"/>
        <v>0</v>
      </c>
      <c r="AZ93" s="113">
        <f t="shared" si="132"/>
        <v>0</v>
      </c>
      <c r="BA93" s="113">
        <f t="shared" si="132"/>
        <v>0</v>
      </c>
      <c r="BB93" s="113">
        <f t="shared" si="132"/>
        <v>0</v>
      </c>
      <c r="BC93" s="113">
        <f t="shared" si="132"/>
        <v>0</v>
      </c>
      <c r="BD93" s="113">
        <f t="shared" si="132"/>
        <v>0</v>
      </c>
      <c r="BE93" s="113">
        <f t="shared" si="132"/>
        <v>0</v>
      </c>
      <c r="BF93" s="115"/>
      <c r="BG93" s="116"/>
      <c r="BH93" s="116"/>
      <c r="BI93" s="116"/>
      <c r="BJ93" s="116"/>
    </row>
    <row r="94" spans="1:62" ht="15.75" hidden="1" customHeight="1" x14ac:dyDescent="0.25">
      <c r="A94" s="29" t="s">
        <v>132</v>
      </c>
      <c r="B94" s="30" t="s">
        <v>133</v>
      </c>
      <c r="C94" s="33"/>
      <c r="D94" s="33"/>
      <c r="E94" s="33"/>
      <c r="F94" s="33"/>
      <c r="G94" s="34">
        <f t="shared" ref="G94:I98" si="133">S94+V94+Y94+AB94+AE94+AH94+AK94+AN94+AQ94+AT94+AW94+AZ94</f>
        <v>0</v>
      </c>
      <c r="H94" s="34">
        <f t="shared" si="133"/>
        <v>0</v>
      </c>
      <c r="I94" s="34">
        <f t="shared" si="133"/>
        <v>0</v>
      </c>
      <c r="J94" s="34">
        <f t="shared" si="123"/>
        <v>0</v>
      </c>
      <c r="K94" s="34">
        <f t="shared" si="123"/>
        <v>0</v>
      </c>
      <c r="L94" s="34">
        <f t="shared" si="123"/>
        <v>0</v>
      </c>
      <c r="M94" s="34">
        <f t="shared" ref="M94:N98" si="134">C94-G94</f>
        <v>0</v>
      </c>
      <c r="N94" s="34">
        <f t="shared" si="134"/>
        <v>0</v>
      </c>
      <c r="O94" s="34">
        <f t="shared" ref="O94:O98" si="135">F94-I94</f>
        <v>0</v>
      </c>
      <c r="P94" s="35" t="e">
        <f t="shared" ref="P94:Q98" si="136">G94/C94</f>
        <v>#DIV/0!</v>
      </c>
      <c r="Q94" s="35" t="e">
        <f t="shared" si="136"/>
        <v>#DIV/0!</v>
      </c>
      <c r="R94" s="35" t="e">
        <f t="shared" ref="R94:R98" si="137">I94/F94</f>
        <v>#DIV/0!</v>
      </c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>
        <v>0</v>
      </c>
      <c r="AE94" s="33"/>
      <c r="AF94" s="33"/>
      <c r="AG94" s="33">
        <v>0</v>
      </c>
      <c r="AH94" s="33"/>
      <c r="AI94" s="33"/>
      <c r="AJ94" s="33">
        <v>0</v>
      </c>
      <c r="AK94" s="33"/>
      <c r="AL94" s="33"/>
      <c r="AM94" s="33"/>
      <c r="AN94" s="48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6"/>
      <c r="BG94" s="37"/>
      <c r="BH94" s="37"/>
      <c r="BI94" s="37"/>
      <c r="BJ94" s="37"/>
    </row>
    <row r="95" spans="1:62" ht="15.75" hidden="1" customHeight="1" x14ac:dyDescent="0.25">
      <c r="A95" s="29" t="s">
        <v>132</v>
      </c>
      <c r="B95" s="30" t="s">
        <v>134</v>
      </c>
      <c r="C95" s="33"/>
      <c r="D95" s="33"/>
      <c r="E95" s="33"/>
      <c r="F95" s="23"/>
      <c r="G95" s="34">
        <f t="shared" si="133"/>
        <v>0</v>
      </c>
      <c r="H95" s="34">
        <f t="shared" si="133"/>
        <v>0</v>
      </c>
      <c r="I95" s="34">
        <f t="shared" si="133"/>
        <v>0</v>
      </c>
      <c r="J95" s="34">
        <f t="shared" si="123"/>
        <v>0</v>
      </c>
      <c r="K95" s="34">
        <f t="shared" si="123"/>
        <v>0</v>
      </c>
      <c r="L95" s="34">
        <f t="shared" si="123"/>
        <v>0</v>
      </c>
      <c r="M95" s="34">
        <f t="shared" si="134"/>
        <v>0</v>
      </c>
      <c r="N95" s="34">
        <f t="shared" si="134"/>
        <v>0</v>
      </c>
      <c r="O95" s="34">
        <f t="shared" si="135"/>
        <v>0</v>
      </c>
      <c r="P95" s="35" t="e">
        <f t="shared" si="136"/>
        <v>#DIV/0!</v>
      </c>
      <c r="Q95" s="35" t="e">
        <f t="shared" si="136"/>
        <v>#DIV/0!</v>
      </c>
      <c r="R95" s="35" t="e">
        <f t="shared" si="137"/>
        <v>#DIV/0!</v>
      </c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2"/>
      <c r="AD95" s="33"/>
      <c r="AE95" s="33"/>
      <c r="AF95" s="32"/>
      <c r="AG95" s="33"/>
      <c r="AH95" s="33"/>
      <c r="AI95" s="32"/>
      <c r="AJ95" s="32"/>
      <c r="AK95" s="33"/>
      <c r="AL95" s="33"/>
      <c r="AM95" s="32"/>
      <c r="AN95" s="33"/>
      <c r="AO95" s="32"/>
      <c r="AP95" s="32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6"/>
      <c r="BG95" s="37"/>
      <c r="BH95" s="37"/>
      <c r="BI95" s="37"/>
      <c r="BJ95" s="37"/>
    </row>
    <row r="96" spans="1:62" ht="15.75" hidden="1" customHeight="1" x14ac:dyDescent="0.25">
      <c r="A96" s="29" t="s">
        <v>132</v>
      </c>
      <c r="B96" s="30" t="s">
        <v>135</v>
      </c>
      <c r="C96" s="33"/>
      <c r="D96" s="33"/>
      <c r="E96" s="33"/>
      <c r="F96" s="33"/>
      <c r="G96" s="34">
        <f t="shared" si="133"/>
        <v>0</v>
      </c>
      <c r="H96" s="34">
        <f t="shared" si="133"/>
        <v>0</v>
      </c>
      <c r="I96" s="34">
        <f t="shared" si="133"/>
        <v>0</v>
      </c>
      <c r="J96" s="34">
        <f t="shared" si="123"/>
        <v>0</v>
      </c>
      <c r="K96" s="34">
        <f t="shared" si="123"/>
        <v>0</v>
      </c>
      <c r="L96" s="34">
        <f t="shared" si="123"/>
        <v>0</v>
      </c>
      <c r="M96" s="34">
        <f t="shared" si="134"/>
        <v>0</v>
      </c>
      <c r="N96" s="34">
        <f t="shared" si="134"/>
        <v>0</v>
      </c>
      <c r="O96" s="34">
        <f t="shared" si="135"/>
        <v>0</v>
      </c>
      <c r="P96" s="35" t="e">
        <f t="shared" si="136"/>
        <v>#DIV/0!</v>
      </c>
      <c r="Q96" s="35" t="e">
        <f t="shared" si="136"/>
        <v>#DIV/0!</v>
      </c>
      <c r="R96" s="35" t="e">
        <f t="shared" si="137"/>
        <v>#DIV/0!</v>
      </c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2"/>
      <c r="AD96" s="33"/>
      <c r="AE96" s="33"/>
      <c r="AF96" s="32"/>
      <c r="AG96" s="33"/>
      <c r="AH96" s="33"/>
      <c r="AI96" s="32"/>
      <c r="AJ96" s="32"/>
      <c r="AK96" s="33"/>
      <c r="AL96" s="33"/>
      <c r="AM96" s="32"/>
      <c r="AN96" s="33"/>
      <c r="AO96" s="32"/>
      <c r="AP96" s="32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6"/>
      <c r="BG96" s="37"/>
      <c r="BH96" s="37"/>
      <c r="BI96" s="37"/>
      <c r="BJ96" s="37"/>
    </row>
    <row r="97" spans="1:62" ht="15.75" hidden="1" customHeight="1" x14ac:dyDescent="0.25">
      <c r="A97" s="29" t="s">
        <v>132</v>
      </c>
      <c r="B97" s="30" t="s">
        <v>136</v>
      </c>
      <c r="C97" s="33"/>
      <c r="D97" s="33"/>
      <c r="E97" s="33"/>
      <c r="F97" s="33"/>
      <c r="G97" s="34">
        <f t="shared" si="133"/>
        <v>0</v>
      </c>
      <c r="H97" s="34">
        <f t="shared" si="133"/>
        <v>0</v>
      </c>
      <c r="I97" s="34">
        <f t="shared" si="133"/>
        <v>0</v>
      </c>
      <c r="J97" s="34">
        <f t="shared" si="123"/>
        <v>0</v>
      </c>
      <c r="K97" s="34">
        <f t="shared" si="123"/>
        <v>0</v>
      </c>
      <c r="L97" s="34">
        <f t="shared" si="123"/>
        <v>0</v>
      </c>
      <c r="M97" s="34">
        <f t="shared" si="134"/>
        <v>0</v>
      </c>
      <c r="N97" s="34">
        <f t="shared" si="134"/>
        <v>0</v>
      </c>
      <c r="O97" s="34">
        <f t="shared" si="135"/>
        <v>0</v>
      </c>
      <c r="P97" s="35" t="e">
        <f t="shared" si="136"/>
        <v>#DIV/0!</v>
      </c>
      <c r="Q97" s="35" t="e">
        <f t="shared" si="136"/>
        <v>#DIV/0!</v>
      </c>
      <c r="R97" s="35" t="e">
        <f t="shared" si="137"/>
        <v>#DIV/0!</v>
      </c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2"/>
      <c r="AD97" s="33"/>
      <c r="AE97" s="33"/>
      <c r="AF97" s="32"/>
      <c r="AG97" s="33"/>
      <c r="AH97" s="33"/>
      <c r="AI97" s="32"/>
      <c r="AJ97" s="32"/>
      <c r="AK97" s="33"/>
      <c r="AL97" s="33"/>
      <c r="AM97" s="32"/>
      <c r="AN97" s="33"/>
      <c r="AO97" s="32"/>
      <c r="AP97" s="32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6"/>
      <c r="BG97" s="37"/>
      <c r="BH97" s="37"/>
      <c r="BI97" s="37"/>
      <c r="BJ97" s="37"/>
    </row>
    <row r="98" spans="1:62" ht="15.75" hidden="1" customHeight="1" x14ac:dyDescent="0.25">
      <c r="A98" s="29" t="s">
        <v>137</v>
      </c>
      <c r="B98" s="30" t="s">
        <v>138</v>
      </c>
      <c r="C98" s="33"/>
      <c r="D98" s="33"/>
      <c r="E98" s="33"/>
      <c r="F98" s="119"/>
      <c r="G98" s="34">
        <f t="shared" si="133"/>
        <v>0</v>
      </c>
      <c r="H98" s="34">
        <f t="shared" si="133"/>
        <v>0</v>
      </c>
      <c r="I98" s="34">
        <f t="shared" si="133"/>
        <v>0</v>
      </c>
      <c r="J98" s="34">
        <f t="shared" si="123"/>
        <v>0</v>
      </c>
      <c r="K98" s="34">
        <f t="shared" si="123"/>
        <v>0</v>
      </c>
      <c r="L98" s="34">
        <f t="shared" si="123"/>
        <v>0</v>
      </c>
      <c r="M98" s="34">
        <f t="shared" si="134"/>
        <v>0</v>
      </c>
      <c r="N98" s="34">
        <f t="shared" si="134"/>
        <v>0</v>
      </c>
      <c r="O98" s="34">
        <f t="shared" si="135"/>
        <v>0</v>
      </c>
      <c r="P98" s="35" t="e">
        <f t="shared" si="136"/>
        <v>#DIV/0!</v>
      </c>
      <c r="Q98" s="35" t="e">
        <f t="shared" si="136"/>
        <v>#DIV/0!</v>
      </c>
      <c r="R98" s="35" t="e">
        <f t="shared" si="137"/>
        <v>#DIV/0!</v>
      </c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6"/>
      <c r="BG98" s="37"/>
      <c r="BH98" s="37"/>
      <c r="BI98" s="37"/>
      <c r="BJ98" s="37"/>
    </row>
    <row r="99" spans="1:62" ht="15.75" customHeight="1" x14ac:dyDescent="0.25">
      <c r="A99" s="111"/>
      <c r="B99" s="120" t="s">
        <v>139</v>
      </c>
      <c r="C99" s="121">
        <f t="shared" ref="C99:I99" si="138">SUM(C100:C102)</f>
        <v>0</v>
      </c>
      <c r="D99" s="121">
        <f t="shared" si="138"/>
        <v>203666.88</v>
      </c>
      <c r="E99" s="121">
        <f t="shared" si="138"/>
        <v>0</v>
      </c>
      <c r="F99" s="121">
        <f t="shared" si="138"/>
        <v>0</v>
      </c>
      <c r="G99" s="122">
        <f t="shared" si="138"/>
        <v>0</v>
      </c>
      <c r="H99" s="122">
        <f t="shared" si="138"/>
        <v>0</v>
      </c>
      <c r="I99" s="122">
        <f t="shared" si="138"/>
        <v>0</v>
      </c>
      <c r="J99" s="122">
        <f t="shared" ref="J99:L110" si="139">IF(BC99=0,SUM(S99+V99+Y99+AB99+AE99+AH99+AK99+AN99+AQ99+AT99+AW99+AZ99),BC99)</f>
        <v>0</v>
      </c>
      <c r="K99" s="122">
        <f t="shared" si="139"/>
        <v>0</v>
      </c>
      <c r="L99" s="122">
        <f t="shared" si="139"/>
        <v>0</v>
      </c>
      <c r="M99" s="121">
        <f t="shared" ref="M99:BE99" si="140">SUM(M100:M102)</f>
        <v>0</v>
      </c>
      <c r="N99" s="91">
        <f t="shared" si="140"/>
        <v>203666.88</v>
      </c>
      <c r="O99" s="91">
        <f t="shared" si="140"/>
        <v>0</v>
      </c>
      <c r="P99" s="91" t="e">
        <f t="shared" si="140"/>
        <v>#DIV/0!</v>
      </c>
      <c r="Q99" s="91" t="e">
        <f t="shared" si="140"/>
        <v>#DIV/0!</v>
      </c>
      <c r="R99" s="91" t="e">
        <f t="shared" si="140"/>
        <v>#DIV/0!</v>
      </c>
      <c r="S99" s="121">
        <f t="shared" si="140"/>
        <v>0</v>
      </c>
      <c r="T99" s="121">
        <f t="shared" si="140"/>
        <v>0</v>
      </c>
      <c r="U99" s="121">
        <f t="shared" si="140"/>
        <v>0</v>
      </c>
      <c r="V99" s="121">
        <f t="shared" si="140"/>
        <v>0</v>
      </c>
      <c r="W99" s="121">
        <f t="shared" si="140"/>
        <v>0</v>
      </c>
      <c r="X99" s="121">
        <f t="shared" si="140"/>
        <v>0</v>
      </c>
      <c r="Y99" s="121">
        <f t="shared" si="140"/>
        <v>0</v>
      </c>
      <c r="Z99" s="121">
        <f t="shared" si="140"/>
        <v>0</v>
      </c>
      <c r="AA99" s="121">
        <f t="shared" si="140"/>
        <v>0</v>
      </c>
      <c r="AB99" s="121">
        <f t="shared" si="140"/>
        <v>0</v>
      </c>
      <c r="AC99" s="121">
        <f t="shared" si="140"/>
        <v>0</v>
      </c>
      <c r="AD99" s="121">
        <f t="shared" si="140"/>
        <v>0</v>
      </c>
      <c r="AE99" s="121">
        <f t="shared" si="140"/>
        <v>0</v>
      </c>
      <c r="AF99" s="121">
        <f t="shared" si="140"/>
        <v>0</v>
      </c>
      <c r="AG99" s="121">
        <f t="shared" si="140"/>
        <v>0</v>
      </c>
      <c r="AH99" s="121">
        <f t="shared" si="140"/>
        <v>0</v>
      </c>
      <c r="AI99" s="121">
        <f t="shared" si="140"/>
        <v>0</v>
      </c>
      <c r="AJ99" s="121">
        <f t="shared" si="140"/>
        <v>0</v>
      </c>
      <c r="AK99" s="121">
        <f t="shared" si="140"/>
        <v>0</v>
      </c>
      <c r="AL99" s="121">
        <f t="shared" si="140"/>
        <v>0</v>
      </c>
      <c r="AM99" s="121">
        <f t="shared" si="140"/>
        <v>0</v>
      </c>
      <c r="AN99" s="121">
        <f t="shared" si="140"/>
        <v>0</v>
      </c>
      <c r="AO99" s="121">
        <f t="shared" si="140"/>
        <v>0</v>
      </c>
      <c r="AP99" s="121">
        <f t="shared" si="140"/>
        <v>0</v>
      </c>
      <c r="AQ99" s="121">
        <f t="shared" si="140"/>
        <v>0</v>
      </c>
      <c r="AR99" s="121">
        <f t="shared" si="140"/>
        <v>0</v>
      </c>
      <c r="AS99" s="121">
        <f t="shared" si="140"/>
        <v>0</v>
      </c>
      <c r="AT99" s="121">
        <f t="shared" si="140"/>
        <v>0</v>
      </c>
      <c r="AU99" s="121">
        <f t="shared" si="140"/>
        <v>0</v>
      </c>
      <c r="AV99" s="121">
        <f t="shared" si="140"/>
        <v>0</v>
      </c>
      <c r="AW99" s="121">
        <f t="shared" si="140"/>
        <v>0</v>
      </c>
      <c r="AX99" s="121">
        <f t="shared" si="140"/>
        <v>0</v>
      </c>
      <c r="AY99" s="121">
        <f t="shared" si="140"/>
        <v>0</v>
      </c>
      <c r="AZ99" s="121">
        <f t="shared" si="140"/>
        <v>0</v>
      </c>
      <c r="BA99" s="121">
        <f t="shared" si="140"/>
        <v>0</v>
      </c>
      <c r="BB99" s="121">
        <f t="shared" si="140"/>
        <v>0</v>
      </c>
      <c r="BC99" s="121">
        <f t="shared" si="140"/>
        <v>0</v>
      </c>
      <c r="BD99" s="121">
        <f t="shared" si="140"/>
        <v>0</v>
      </c>
      <c r="BE99" s="121">
        <f t="shared" si="140"/>
        <v>0</v>
      </c>
      <c r="BF99" s="115"/>
      <c r="BG99" s="116"/>
      <c r="BH99" s="116"/>
      <c r="BI99" s="116"/>
      <c r="BJ99" s="116"/>
    </row>
    <row r="100" spans="1:62" ht="15.75" customHeight="1" x14ac:dyDescent="0.25">
      <c r="A100" s="38" t="s">
        <v>140</v>
      </c>
      <c r="B100" s="30" t="s">
        <v>141</v>
      </c>
      <c r="C100" s="33"/>
      <c r="D100" s="33">
        <v>193192.78</v>
      </c>
      <c r="E100" s="33"/>
      <c r="F100" s="33"/>
      <c r="G100" s="34">
        <f t="shared" ref="G100:I102" si="141">S100+V100+Y100+AB100+AE100+AH100+AK100+AN100+AQ100+AT100+AW100+AZ100</f>
        <v>0</v>
      </c>
      <c r="H100" s="34">
        <f t="shared" si="141"/>
        <v>0</v>
      </c>
      <c r="I100" s="34">
        <f t="shared" si="141"/>
        <v>0</v>
      </c>
      <c r="J100" s="34">
        <f t="shared" si="139"/>
        <v>0</v>
      </c>
      <c r="K100" s="34">
        <f t="shared" si="139"/>
        <v>0</v>
      </c>
      <c r="L100" s="34">
        <f t="shared" si="139"/>
        <v>0</v>
      </c>
      <c r="M100" s="34">
        <f t="shared" ref="M100:N102" si="142">C100-G100</f>
        <v>0</v>
      </c>
      <c r="N100" s="34">
        <f t="shared" si="142"/>
        <v>193192.78</v>
      </c>
      <c r="O100" s="34">
        <f t="shared" ref="O100:O102" si="143">F100-I100</f>
        <v>0</v>
      </c>
      <c r="P100" s="35" t="e">
        <f t="shared" ref="P100:Q102" si="144">G100/C100</f>
        <v>#DIV/0!</v>
      </c>
      <c r="Q100" s="35">
        <f t="shared" si="144"/>
        <v>0</v>
      </c>
      <c r="R100" s="35" t="e">
        <f t="shared" ref="R100:R102" si="145">I100/F100</f>
        <v>#DIV/0!</v>
      </c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6"/>
      <c r="BG100" s="37"/>
      <c r="BH100" s="37"/>
      <c r="BI100" s="37"/>
      <c r="BJ100" s="37"/>
    </row>
    <row r="101" spans="1:62" ht="15.75" customHeight="1" x14ac:dyDescent="0.25">
      <c r="A101" s="38" t="s">
        <v>140</v>
      </c>
      <c r="B101" s="49" t="s">
        <v>142</v>
      </c>
      <c r="C101" s="48"/>
      <c r="D101" s="33"/>
      <c r="E101" s="33"/>
      <c r="F101" s="99"/>
      <c r="G101" s="34">
        <f t="shared" si="141"/>
        <v>0</v>
      </c>
      <c r="H101" s="34">
        <f t="shared" si="141"/>
        <v>0</v>
      </c>
      <c r="I101" s="34">
        <f t="shared" si="141"/>
        <v>0</v>
      </c>
      <c r="J101" s="34">
        <f t="shared" si="139"/>
        <v>0</v>
      </c>
      <c r="K101" s="34">
        <f t="shared" si="139"/>
        <v>0</v>
      </c>
      <c r="L101" s="34">
        <f t="shared" si="139"/>
        <v>0</v>
      </c>
      <c r="M101" s="34">
        <f t="shared" si="142"/>
        <v>0</v>
      </c>
      <c r="N101" s="34">
        <f t="shared" si="142"/>
        <v>0</v>
      </c>
      <c r="O101" s="34">
        <f t="shared" si="143"/>
        <v>0</v>
      </c>
      <c r="P101" s="35" t="e">
        <f t="shared" si="144"/>
        <v>#DIV/0!</v>
      </c>
      <c r="Q101" s="35" t="e">
        <f t="shared" si="144"/>
        <v>#DIV/0!</v>
      </c>
      <c r="R101" s="35" t="e">
        <f t="shared" si="145"/>
        <v>#DIV/0!</v>
      </c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6"/>
      <c r="BG101" s="37"/>
      <c r="BH101" s="37"/>
      <c r="BI101" s="37"/>
      <c r="BJ101" s="37"/>
    </row>
    <row r="102" spans="1:62" ht="15.75" customHeight="1" x14ac:dyDescent="0.25">
      <c r="A102" s="29"/>
      <c r="B102" s="49" t="s">
        <v>142</v>
      </c>
      <c r="C102" s="33"/>
      <c r="D102" s="33">
        <v>10474.1</v>
      </c>
      <c r="E102" s="33"/>
      <c r="F102" s="123"/>
      <c r="G102" s="34">
        <f t="shared" si="141"/>
        <v>0</v>
      </c>
      <c r="H102" s="34">
        <f t="shared" si="141"/>
        <v>0</v>
      </c>
      <c r="I102" s="34">
        <f t="shared" si="141"/>
        <v>0</v>
      </c>
      <c r="J102" s="34">
        <f t="shared" si="139"/>
        <v>0</v>
      </c>
      <c r="K102" s="34">
        <f t="shared" si="139"/>
        <v>0</v>
      </c>
      <c r="L102" s="34">
        <f t="shared" si="139"/>
        <v>0</v>
      </c>
      <c r="M102" s="34">
        <f t="shared" si="142"/>
        <v>0</v>
      </c>
      <c r="N102" s="34">
        <f t="shared" si="142"/>
        <v>10474.1</v>
      </c>
      <c r="O102" s="34">
        <f t="shared" si="143"/>
        <v>0</v>
      </c>
      <c r="P102" s="35" t="e">
        <f t="shared" si="144"/>
        <v>#DIV/0!</v>
      </c>
      <c r="Q102" s="35">
        <f t="shared" si="144"/>
        <v>0</v>
      </c>
      <c r="R102" s="35" t="e">
        <f t="shared" si="145"/>
        <v>#DIV/0!</v>
      </c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6"/>
      <c r="BG102" s="37"/>
      <c r="BH102" s="37"/>
      <c r="BI102" s="37"/>
      <c r="BJ102" s="37"/>
    </row>
    <row r="103" spans="1:62" ht="15.75" customHeight="1" x14ac:dyDescent="0.25">
      <c r="A103" s="111"/>
      <c r="B103" s="120" t="s">
        <v>143</v>
      </c>
      <c r="C103" s="121">
        <f>SUM(C104:C104)</f>
        <v>0</v>
      </c>
      <c r="D103" s="121">
        <f>SUM(D104:D105)</f>
        <v>4237.2</v>
      </c>
      <c r="E103" s="121">
        <f>SUM(E104:E105)</f>
        <v>0</v>
      </c>
      <c r="F103" s="121">
        <f>SUM(F104:F104)</f>
        <v>0</v>
      </c>
      <c r="G103" s="122">
        <f>SUM(G104:G104)</f>
        <v>0</v>
      </c>
      <c r="H103" s="122">
        <f>SUM(H104:H104)</f>
        <v>0</v>
      </c>
      <c r="I103" s="122">
        <f>SUM(I104:I104)</f>
        <v>0</v>
      </c>
      <c r="J103" s="122">
        <f t="shared" si="139"/>
        <v>0</v>
      </c>
      <c r="K103" s="122">
        <f t="shared" si="139"/>
        <v>0</v>
      </c>
      <c r="L103" s="122">
        <f t="shared" si="139"/>
        <v>0</v>
      </c>
      <c r="M103" s="121">
        <f>SUM(M104:M104)</f>
        <v>0</v>
      </c>
      <c r="N103" s="91">
        <f>SUM(N104:N104)</f>
        <v>0</v>
      </c>
      <c r="O103" s="91">
        <f>SUM(O104:O104)</f>
        <v>0</v>
      </c>
      <c r="P103" s="91" t="e">
        <f>SUM(P104:P104)</f>
        <v>#DIV/0!</v>
      </c>
      <c r="Q103" s="91" t="e">
        <f>SUM(Q104:Q104)</f>
        <v>#DIV/0!</v>
      </c>
      <c r="R103" s="91" t="e">
        <f>SUM(R104:R104)</f>
        <v>#DIV/0!</v>
      </c>
      <c r="S103" s="121">
        <f>SUM(S104:S104)</f>
        <v>0</v>
      </c>
      <c r="T103" s="121">
        <f>SUM(T104:T104)</f>
        <v>0</v>
      </c>
      <c r="U103" s="121">
        <f>SUM(U104:U104)</f>
        <v>0</v>
      </c>
      <c r="V103" s="121">
        <f>SUM(V104:V104)</f>
        <v>0</v>
      </c>
      <c r="W103" s="121">
        <f>SUM(W104:W104)</f>
        <v>0</v>
      </c>
      <c r="X103" s="121">
        <f>SUM(X104:X104)</f>
        <v>0</v>
      </c>
      <c r="Y103" s="121">
        <f>SUM(Y104:Y104)</f>
        <v>0</v>
      </c>
      <c r="Z103" s="121">
        <f>SUM(Z104:Z104)</f>
        <v>0</v>
      </c>
      <c r="AA103" s="121">
        <f>SUM(AA104:AA104)</f>
        <v>0</v>
      </c>
      <c r="AB103" s="121">
        <f>SUM(AB104:AB104)</f>
        <v>0</v>
      </c>
      <c r="AC103" s="121">
        <f>SUM(AC104:AC104)</f>
        <v>0</v>
      </c>
      <c r="AD103" s="121">
        <f>SUM(AD104:AD104)</f>
        <v>0</v>
      </c>
      <c r="AE103" s="121">
        <f>SUM(AE104:AE104)</f>
        <v>0</v>
      </c>
      <c r="AF103" s="121">
        <f>SUM(AF104:AF104)</f>
        <v>0</v>
      </c>
      <c r="AG103" s="121">
        <f>SUM(AG104:AG104)</f>
        <v>0</v>
      </c>
      <c r="AH103" s="121">
        <f>SUM(AH104:AH104)</f>
        <v>0</v>
      </c>
      <c r="AI103" s="121">
        <f>SUM(AI104:AI104)</f>
        <v>0</v>
      </c>
      <c r="AJ103" s="121">
        <f>SUM(AJ104:AJ104)</f>
        <v>0</v>
      </c>
      <c r="AK103" s="121">
        <f>SUM(AK104:AK104)</f>
        <v>0</v>
      </c>
      <c r="AL103" s="121">
        <f>SUM(AL104:AL104)</f>
        <v>0</v>
      </c>
      <c r="AM103" s="121">
        <f>SUM(AM104:AM104)</f>
        <v>0</v>
      </c>
      <c r="AN103" s="121">
        <f>SUM(AN104:AN104)</f>
        <v>0</v>
      </c>
      <c r="AO103" s="121">
        <f>SUM(AO104:AO104)</f>
        <v>0</v>
      </c>
      <c r="AP103" s="121">
        <f>SUM(AP104:AP104)</f>
        <v>0</v>
      </c>
      <c r="AQ103" s="121">
        <f>SUM(AQ104:AQ104)</f>
        <v>0</v>
      </c>
      <c r="AR103" s="121">
        <f>SUM(AR104:AR104)</f>
        <v>0</v>
      </c>
      <c r="AS103" s="121">
        <f>SUM(AS104:AS104)</f>
        <v>0</v>
      </c>
      <c r="AT103" s="121">
        <f>SUM(AT104:AT104)</f>
        <v>0</v>
      </c>
      <c r="AU103" s="121">
        <f>SUM(AU104:AU104)</f>
        <v>0</v>
      </c>
      <c r="AV103" s="121">
        <f>SUM(AV104:AV104)</f>
        <v>0</v>
      </c>
      <c r="AW103" s="121">
        <f>SUM(AW104:AW104)</f>
        <v>0</v>
      </c>
      <c r="AX103" s="121">
        <f>SUM(AX104:AX104)</f>
        <v>0</v>
      </c>
      <c r="AY103" s="121">
        <f>SUM(AY104:AY104)</f>
        <v>0</v>
      </c>
      <c r="AZ103" s="121">
        <f>SUM(AZ104:AZ104)</f>
        <v>0</v>
      </c>
      <c r="BA103" s="121">
        <f>SUM(BA104:BA104)</f>
        <v>0</v>
      </c>
      <c r="BB103" s="121">
        <f>SUM(BB104:BB104)</f>
        <v>0</v>
      </c>
      <c r="BC103" s="121">
        <f>SUM(BC104:BC104)</f>
        <v>0</v>
      </c>
      <c r="BD103" s="121">
        <f>SUM(BD104:BD104)</f>
        <v>0</v>
      </c>
      <c r="BE103" s="121">
        <f>SUM(BE104:BE104)</f>
        <v>0</v>
      </c>
      <c r="BF103" s="115"/>
      <c r="BG103" s="116"/>
      <c r="BH103" s="116"/>
      <c r="BI103" s="116"/>
      <c r="BJ103" s="116"/>
    </row>
    <row r="104" spans="1:62" ht="15.75" customHeight="1" x14ac:dyDescent="0.25">
      <c r="A104" s="29" t="s">
        <v>140</v>
      </c>
      <c r="B104" s="49" t="s">
        <v>144</v>
      </c>
      <c r="C104" s="33"/>
      <c r="D104" s="33"/>
      <c r="E104" s="33"/>
      <c r="F104" s="99"/>
      <c r="G104" s="34">
        <f t="shared" ref="G104:I104" si="146">S104+V104+Y104+AB104+AE104+AH104+AK104+AN104+AQ104+AT104+AW104+AZ104</f>
        <v>0</v>
      </c>
      <c r="H104" s="34">
        <f t="shared" si="146"/>
        <v>0</v>
      </c>
      <c r="I104" s="34">
        <f t="shared" si="146"/>
        <v>0</v>
      </c>
      <c r="J104" s="34">
        <f t="shared" si="139"/>
        <v>0</v>
      </c>
      <c r="K104" s="34">
        <f t="shared" si="139"/>
        <v>0</v>
      </c>
      <c r="L104" s="34">
        <f t="shared" si="139"/>
        <v>0</v>
      </c>
      <c r="M104" s="34">
        <f t="shared" ref="M104:N104" si="147">C104-G104</f>
        <v>0</v>
      </c>
      <c r="N104" s="34">
        <f t="shared" si="147"/>
        <v>0</v>
      </c>
      <c r="O104" s="34">
        <f t="shared" ref="O104" si="148">F104-I104</f>
        <v>0</v>
      </c>
      <c r="P104" s="35" t="e">
        <f t="shared" ref="P104:Q104" si="149">G104/C104</f>
        <v>#DIV/0!</v>
      </c>
      <c r="Q104" s="35" t="e">
        <f t="shared" si="149"/>
        <v>#DIV/0!</v>
      </c>
      <c r="R104" s="35" t="e">
        <f t="shared" ref="R104" si="150">I104/F104</f>
        <v>#DIV/0!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6"/>
      <c r="BG104" s="37"/>
      <c r="BH104" s="37"/>
      <c r="BI104" s="37"/>
      <c r="BJ104" s="37"/>
    </row>
    <row r="105" spans="1:62" ht="15.75" customHeight="1" x14ac:dyDescent="0.25">
      <c r="A105" s="29" t="s">
        <v>145</v>
      </c>
      <c r="B105" s="30" t="s">
        <v>146</v>
      </c>
      <c r="C105" s="33"/>
      <c r="D105" s="33">
        <v>4237.2</v>
      </c>
      <c r="E105" s="33"/>
      <c r="F105" s="123"/>
      <c r="G105" s="34"/>
      <c r="H105" s="34"/>
      <c r="I105" s="34"/>
      <c r="J105" s="34">
        <f t="shared" si="139"/>
        <v>0</v>
      </c>
      <c r="K105" s="34"/>
      <c r="L105" s="34"/>
      <c r="M105" s="34"/>
      <c r="N105" s="34"/>
      <c r="O105" s="34"/>
      <c r="P105" s="35"/>
      <c r="Q105" s="35"/>
      <c r="R105" s="35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6"/>
      <c r="BG105" s="37"/>
      <c r="BH105" s="37"/>
      <c r="BI105" s="37"/>
      <c r="BJ105" s="37"/>
    </row>
    <row r="106" spans="1:62" ht="15.75" customHeight="1" x14ac:dyDescent="0.25">
      <c r="A106" s="108"/>
      <c r="B106" s="90" t="s">
        <v>147</v>
      </c>
      <c r="C106" s="91">
        <f>SUM(C107:C108)</f>
        <v>0</v>
      </c>
      <c r="D106" s="91">
        <f>SUM(D107:D108)</f>
        <v>500</v>
      </c>
      <c r="E106" s="91">
        <f>SUM(E107:E108)</f>
        <v>0</v>
      </c>
      <c r="F106" s="91">
        <f>SUM(F107:F108)</f>
        <v>0</v>
      </c>
      <c r="G106" s="91">
        <f>SUM(G107:G108)</f>
        <v>0</v>
      </c>
      <c r="H106" s="91">
        <f>SUM(H107:H108)</f>
        <v>500</v>
      </c>
      <c r="I106" s="91">
        <f>SUM(I107:I108)</f>
        <v>0</v>
      </c>
      <c r="J106" s="124">
        <f t="shared" si="139"/>
        <v>0</v>
      </c>
      <c r="K106" s="124">
        <f t="shared" si="139"/>
        <v>500</v>
      </c>
      <c r="L106" s="124">
        <f t="shared" si="139"/>
        <v>0</v>
      </c>
      <c r="M106" s="91">
        <f>SUM(M107:M108)</f>
        <v>0</v>
      </c>
      <c r="N106" s="91">
        <f>SUM(N107:N108)</f>
        <v>0</v>
      </c>
      <c r="O106" s="91">
        <f>SUM(O107:O108)</f>
        <v>0</v>
      </c>
      <c r="P106" s="93" t="e">
        <f t="shared" ref="P106:Q106" si="151">G106/C106</f>
        <v>#DIV/0!</v>
      </c>
      <c r="Q106" s="93">
        <f t="shared" si="151"/>
        <v>1</v>
      </c>
      <c r="R106" s="93" t="e">
        <f t="shared" ref="R106" si="152">I106/F106</f>
        <v>#DIV/0!</v>
      </c>
      <c r="S106" s="91">
        <f>SUM(S107:S108)</f>
        <v>0</v>
      </c>
      <c r="T106" s="91">
        <f>SUM(T107:T108)</f>
        <v>500</v>
      </c>
      <c r="U106" s="91">
        <f>SUM(U107:U108)</f>
        <v>0</v>
      </c>
      <c r="V106" s="91">
        <f>SUM(V107:V108)</f>
        <v>0</v>
      </c>
      <c r="W106" s="91">
        <f>SUM(W107:W108)</f>
        <v>0</v>
      </c>
      <c r="X106" s="91">
        <f>SUM(X107:X108)</f>
        <v>0</v>
      </c>
      <c r="Y106" s="91">
        <f>SUM(Y107:Y108)</f>
        <v>0</v>
      </c>
      <c r="Z106" s="91">
        <f>SUM(Z107:Z108)</f>
        <v>0</v>
      </c>
      <c r="AA106" s="91">
        <f>SUM(AA107:AA108)</f>
        <v>0</v>
      </c>
      <c r="AB106" s="91">
        <f>SUM(AB107:AB108)</f>
        <v>0</v>
      </c>
      <c r="AC106" s="91">
        <f>SUM(AC107:AC108)</f>
        <v>0</v>
      </c>
      <c r="AD106" s="91">
        <f>SUM(AD107:AD108)</f>
        <v>0</v>
      </c>
      <c r="AE106" s="91">
        <f>SUM(AE107:AE108)</f>
        <v>0</v>
      </c>
      <c r="AF106" s="91">
        <f>SUM(AF107:AF108)</f>
        <v>0</v>
      </c>
      <c r="AG106" s="91">
        <f>SUM(AG107:AG108)</f>
        <v>0</v>
      </c>
      <c r="AH106" s="91">
        <f>SUM(AH107:AH108)</f>
        <v>0</v>
      </c>
      <c r="AI106" s="91">
        <f>SUM(AI107:AI108)</f>
        <v>0</v>
      </c>
      <c r="AJ106" s="91">
        <f>SUM(AJ107:AJ108)</f>
        <v>0</v>
      </c>
      <c r="AK106" s="91">
        <f>SUM(AK107:AK108)</f>
        <v>0</v>
      </c>
      <c r="AL106" s="91">
        <f>SUM(AL107:AL108)</f>
        <v>0</v>
      </c>
      <c r="AM106" s="91">
        <f>SUM(AM107:AM108)</f>
        <v>0</v>
      </c>
      <c r="AN106" s="91">
        <f>SUM(AN107:AN108)</f>
        <v>0</v>
      </c>
      <c r="AO106" s="91">
        <f>SUM(AO107:AO108)</f>
        <v>0</v>
      </c>
      <c r="AP106" s="91">
        <f>SUM(AP107:AP108)</f>
        <v>0</v>
      </c>
      <c r="AQ106" s="91">
        <f>SUM(AQ107:AQ108)</f>
        <v>0</v>
      </c>
      <c r="AR106" s="91">
        <f>SUM(AR107:AR108)</f>
        <v>0</v>
      </c>
      <c r="AS106" s="91">
        <f>SUM(AS107:AS108)</f>
        <v>0</v>
      </c>
      <c r="AT106" s="91">
        <f>SUM(AT107:AT108)</f>
        <v>0</v>
      </c>
      <c r="AU106" s="91">
        <f>SUM(AU107:AU108)</f>
        <v>0</v>
      </c>
      <c r="AV106" s="91">
        <f>SUM(AV107:AV108)</f>
        <v>0</v>
      </c>
      <c r="AW106" s="91">
        <f>SUM(AW107:AW108)</f>
        <v>0</v>
      </c>
      <c r="AX106" s="91">
        <f>SUM(AX107:AX108)</f>
        <v>0</v>
      </c>
      <c r="AY106" s="91">
        <f>SUM(AY107:AY108)</f>
        <v>0</v>
      </c>
      <c r="AZ106" s="91">
        <f>SUM(AZ107:AZ108)</f>
        <v>0</v>
      </c>
      <c r="BA106" s="91">
        <f>SUM(BA107:BA108)</f>
        <v>0</v>
      </c>
      <c r="BB106" s="91">
        <f>SUM(BB107:BB108)</f>
        <v>0</v>
      </c>
      <c r="BC106" s="91">
        <f>SUM(BC107:BC108)</f>
        <v>0</v>
      </c>
      <c r="BD106" s="91">
        <f>SUM(BD107:BD108)</f>
        <v>0</v>
      </c>
      <c r="BE106" s="91">
        <f>SUM(BE107:BE108)</f>
        <v>0</v>
      </c>
      <c r="BF106" s="70"/>
      <c r="BG106" s="71"/>
      <c r="BH106" s="71"/>
      <c r="BI106" s="71"/>
      <c r="BJ106" s="71"/>
    </row>
    <row r="107" spans="1:62" ht="15.75" customHeight="1" x14ac:dyDescent="0.25">
      <c r="A107" s="29" t="s">
        <v>95</v>
      </c>
      <c r="B107" s="30" t="s">
        <v>107</v>
      </c>
      <c r="C107" s="48"/>
      <c r="D107" s="33">
        <v>500</v>
      </c>
      <c r="E107" s="33"/>
      <c r="F107" s="99"/>
      <c r="G107" s="34">
        <f t="shared" ref="G107:I108" si="153">S107+V107+Y107+AB107+AE107+AH107+AK107+AN107+AQ107+AT107+AW107+AZ107</f>
        <v>0</v>
      </c>
      <c r="H107" s="34">
        <f t="shared" si="153"/>
        <v>500</v>
      </c>
      <c r="I107" s="34">
        <f t="shared" si="153"/>
        <v>0</v>
      </c>
      <c r="J107" s="34">
        <f t="shared" si="139"/>
        <v>0</v>
      </c>
      <c r="K107" s="34">
        <f t="shared" si="139"/>
        <v>500</v>
      </c>
      <c r="L107" s="34">
        <f t="shared" si="139"/>
        <v>0</v>
      </c>
      <c r="M107" s="34"/>
      <c r="N107" s="34"/>
      <c r="O107" s="34"/>
      <c r="P107" s="35"/>
      <c r="Q107" s="35"/>
      <c r="R107" s="35"/>
      <c r="S107" s="33"/>
      <c r="T107" s="33">
        <v>500</v>
      </c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6"/>
      <c r="BG107" s="37"/>
      <c r="BH107" s="37"/>
      <c r="BI107" s="37"/>
      <c r="BJ107" s="37"/>
    </row>
    <row r="108" spans="1:62" ht="15.75" customHeight="1" x14ac:dyDescent="0.25">
      <c r="A108" s="29" t="s">
        <v>91</v>
      </c>
      <c r="B108" s="30" t="s">
        <v>148</v>
      </c>
      <c r="C108" s="33"/>
      <c r="D108" s="33"/>
      <c r="E108" s="33"/>
      <c r="F108" s="33"/>
      <c r="G108" s="34">
        <f t="shared" si="153"/>
        <v>0</v>
      </c>
      <c r="H108" s="34">
        <f t="shared" si="153"/>
        <v>0</v>
      </c>
      <c r="I108" s="34">
        <f t="shared" si="153"/>
        <v>0</v>
      </c>
      <c r="J108" s="34">
        <f t="shared" si="139"/>
        <v>0</v>
      </c>
      <c r="K108" s="34">
        <f t="shared" si="139"/>
        <v>0</v>
      </c>
      <c r="L108" s="34">
        <f t="shared" si="139"/>
        <v>0</v>
      </c>
      <c r="M108" s="34">
        <f t="shared" ref="M108:N108" si="154">C108-G108</f>
        <v>0</v>
      </c>
      <c r="N108" s="34">
        <f t="shared" si="154"/>
        <v>0</v>
      </c>
      <c r="O108" s="34">
        <f>F108-I108</f>
        <v>0</v>
      </c>
      <c r="P108" s="35" t="e">
        <f t="shared" ref="P108:Q113" si="155">G108/C108</f>
        <v>#DIV/0!</v>
      </c>
      <c r="Q108" s="35" t="e">
        <f t="shared" si="155"/>
        <v>#DIV/0!</v>
      </c>
      <c r="R108" s="35" t="e">
        <f t="shared" ref="R108:R113" si="156">I108/F108</f>
        <v>#DIV/0!</v>
      </c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6"/>
      <c r="BG108" s="37"/>
      <c r="BH108" s="37"/>
      <c r="BI108" s="37"/>
      <c r="BJ108" s="37"/>
    </row>
    <row r="109" spans="1:62" ht="15.75" customHeight="1" x14ac:dyDescent="0.25">
      <c r="A109" s="125"/>
      <c r="B109" s="126" t="s">
        <v>149</v>
      </c>
      <c r="C109" s="127">
        <f>SUM(C110:C110)</f>
        <v>0</v>
      </c>
      <c r="D109" s="127">
        <f>SUM(D110:D110)</f>
        <v>293.62</v>
      </c>
      <c r="E109" s="127">
        <f>SUM(E110:E110)</f>
        <v>0</v>
      </c>
      <c r="F109" s="127">
        <f>SUM(F110:F110)</f>
        <v>0</v>
      </c>
      <c r="G109" s="127">
        <f>SUM(G110:G110)</f>
        <v>0</v>
      </c>
      <c r="H109" s="127">
        <f>SUM(H110:H110)</f>
        <v>0</v>
      </c>
      <c r="I109" s="127">
        <f>SUM(I110:I110)</f>
        <v>0</v>
      </c>
      <c r="J109" s="118">
        <f t="shared" si="139"/>
        <v>0</v>
      </c>
      <c r="K109" s="118">
        <f t="shared" si="139"/>
        <v>0</v>
      </c>
      <c r="L109" s="118">
        <f t="shared" si="139"/>
        <v>0</v>
      </c>
      <c r="M109" s="127">
        <f>SUM(M110:M110)</f>
        <v>0</v>
      </c>
      <c r="N109" s="127">
        <f>SUM(N110:N110)</f>
        <v>293.62</v>
      </c>
      <c r="O109" s="127">
        <f>SUM(O110:O110)</f>
        <v>0</v>
      </c>
      <c r="P109" s="128" t="e">
        <f t="shared" si="155"/>
        <v>#DIV/0!</v>
      </c>
      <c r="Q109" s="128">
        <f t="shared" si="155"/>
        <v>0</v>
      </c>
      <c r="R109" s="128" t="e">
        <f t="shared" si="156"/>
        <v>#DIV/0!</v>
      </c>
      <c r="S109" s="127">
        <f>SUM(S110:S110)</f>
        <v>0</v>
      </c>
      <c r="T109" s="127">
        <f>SUM(T110:T110)</f>
        <v>0</v>
      </c>
      <c r="U109" s="127">
        <f>SUM(U110:U110)</f>
        <v>0</v>
      </c>
      <c r="V109" s="127">
        <f>SUM(V110:V110)</f>
        <v>0</v>
      </c>
      <c r="W109" s="127">
        <f>SUM(W110:W110)</f>
        <v>0</v>
      </c>
      <c r="X109" s="127">
        <f>SUM(X110:X110)</f>
        <v>0</v>
      </c>
      <c r="Y109" s="127">
        <f>SUM(Y110:Y110)</f>
        <v>0</v>
      </c>
      <c r="Z109" s="127">
        <f>SUM(Z110:Z110)</f>
        <v>0</v>
      </c>
      <c r="AA109" s="127">
        <f>SUM(AA110:AA110)</f>
        <v>0</v>
      </c>
      <c r="AB109" s="127">
        <f>SUM(AB110:AB110)</f>
        <v>0</v>
      </c>
      <c r="AC109" s="127">
        <f>SUM(AC110:AC110)</f>
        <v>0</v>
      </c>
      <c r="AD109" s="127">
        <f>SUM(AD110:AD110)</f>
        <v>0</v>
      </c>
      <c r="AE109" s="127">
        <f>SUM(AE110:AE110)</f>
        <v>0</v>
      </c>
      <c r="AF109" s="127">
        <f>SUM(AF110:AF110)</f>
        <v>0</v>
      </c>
      <c r="AG109" s="127">
        <f>SUM(AG110:AG110)</f>
        <v>0</v>
      </c>
      <c r="AH109" s="127">
        <f>SUM(AH110:AH110)</f>
        <v>0</v>
      </c>
      <c r="AI109" s="127">
        <f>SUM(AI110:AI110)</f>
        <v>0</v>
      </c>
      <c r="AJ109" s="127">
        <f>SUM(AJ110:AJ110)</f>
        <v>0</v>
      </c>
      <c r="AK109" s="127">
        <f>SUM(AK110:AK110)</f>
        <v>0</v>
      </c>
      <c r="AL109" s="127">
        <f>SUM(AL110:AL110)</f>
        <v>0</v>
      </c>
      <c r="AM109" s="127">
        <f>SUM(AM110:AM110)</f>
        <v>0</v>
      </c>
      <c r="AN109" s="127">
        <f>SUM(AN110:AN110)</f>
        <v>0</v>
      </c>
      <c r="AO109" s="127">
        <f>SUM(AO110:AO110)</f>
        <v>0</v>
      </c>
      <c r="AP109" s="127">
        <f>SUM(AP110:AP110)</f>
        <v>0</v>
      </c>
      <c r="AQ109" s="127">
        <f>SUM(AQ110:AQ110)</f>
        <v>0</v>
      </c>
      <c r="AR109" s="127">
        <f>SUM(AR110:AR110)</f>
        <v>0</v>
      </c>
      <c r="AS109" s="127">
        <f>SUM(AS110:AS110)</f>
        <v>0</v>
      </c>
      <c r="AT109" s="127">
        <f>SUM(AT110:AT110)</f>
        <v>0</v>
      </c>
      <c r="AU109" s="127">
        <f>SUM(AU110:AU110)</f>
        <v>0</v>
      </c>
      <c r="AV109" s="127">
        <f>SUM(AV110:AV110)</f>
        <v>0</v>
      </c>
      <c r="AW109" s="127">
        <f>SUM(AW110:AW110)</f>
        <v>0</v>
      </c>
      <c r="AX109" s="127">
        <f>SUM(AX110:AX110)</f>
        <v>0</v>
      </c>
      <c r="AY109" s="127">
        <f>SUM(AY110:AY110)</f>
        <v>0</v>
      </c>
      <c r="AZ109" s="127">
        <f>SUM(AZ110:AZ110)</f>
        <v>0</v>
      </c>
      <c r="BA109" s="127">
        <f>SUM(BA110:BA110)</f>
        <v>0</v>
      </c>
      <c r="BB109" s="127">
        <f>SUM(BB110:BB110)</f>
        <v>0</v>
      </c>
      <c r="BC109" s="127">
        <f>SUM(BC110:BC110)</f>
        <v>0</v>
      </c>
      <c r="BD109" s="127">
        <f>SUM(BD110:BD110)</f>
        <v>0</v>
      </c>
      <c r="BE109" s="127">
        <f>SUM(BE110:BE110)</f>
        <v>0</v>
      </c>
      <c r="BF109" s="115"/>
      <c r="BG109" s="116"/>
      <c r="BH109" s="116"/>
      <c r="BI109" s="116"/>
      <c r="BJ109" s="116"/>
    </row>
    <row r="110" spans="1:62" ht="15.75" customHeight="1" x14ac:dyDescent="0.25">
      <c r="A110" s="29" t="s">
        <v>150</v>
      </c>
      <c r="B110" s="30" t="s">
        <v>151</v>
      </c>
      <c r="C110" s="60"/>
      <c r="D110" s="48">
        <v>293.62</v>
      </c>
      <c r="E110" s="100"/>
      <c r="F110" s="99"/>
      <c r="G110" s="34">
        <f t="shared" ref="G110:I110" si="157">S110+V110+Y110+AB110+AE110+AH110+AK110+AN110+AQ110+AT110+AW110+AZ110</f>
        <v>0</v>
      </c>
      <c r="H110" s="34">
        <f t="shared" si="157"/>
        <v>0</v>
      </c>
      <c r="I110" s="34">
        <f t="shared" si="157"/>
        <v>0</v>
      </c>
      <c r="J110" s="34">
        <f t="shared" si="139"/>
        <v>0</v>
      </c>
      <c r="K110" s="34">
        <f t="shared" si="139"/>
        <v>0</v>
      </c>
      <c r="L110" s="34">
        <f t="shared" si="139"/>
        <v>0</v>
      </c>
      <c r="M110" s="34">
        <f t="shared" ref="M110:N110" si="158">C110-G110</f>
        <v>0</v>
      </c>
      <c r="N110" s="34">
        <f t="shared" si="158"/>
        <v>293.62</v>
      </c>
      <c r="O110" s="34">
        <f t="shared" ref="O110" si="159">F110-I110</f>
        <v>0</v>
      </c>
      <c r="P110" s="35" t="e">
        <f t="shared" si="155"/>
        <v>#DIV/0!</v>
      </c>
      <c r="Q110" s="35">
        <f t="shared" si="155"/>
        <v>0</v>
      </c>
      <c r="R110" s="35" t="e">
        <f t="shared" si="156"/>
        <v>#DIV/0!</v>
      </c>
      <c r="S110" s="33"/>
      <c r="T110" s="33"/>
      <c r="U110" s="33"/>
      <c r="V110" s="33"/>
      <c r="W110" s="33">
        <v>0</v>
      </c>
      <c r="X110" s="33"/>
      <c r="Y110" s="33"/>
      <c r="Z110" s="33">
        <v>0</v>
      </c>
      <c r="AA110" s="33"/>
      <c r="AB110" s="33"/>
      <c r="AC110" s="33"/>
      <c r="AD110" s="33"/>
      <c r="AE110" s="33"/>
      <c r="AF110" s="33">
        <v>0</v>
      </c>
      <c r="AG110" s="33"/>
      <c r="AH110" s="33"/>
      <c r="AI110" s="33"/>
      <c r="AJ110" s="33"/>
      <c r="AK110" s="33"/>
      <c r="AL110" s="33">
        <v>0</v>
      </c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6"/>
      <c r="BG110" s="37"/>
      <c r="BH110" s="37"/>
      <c r="BI110" s="37"/>
      <c r="BJ110" s="37"/>
    </row>
    <row r="111" spans="1:62" ht="15.75" customHeight="1" x14ac:dyDescent="0.25">
      <c r="A111" s="125"/>
      <c r="B111" s="126" t="s">
        <v>152</v>
      </c>
      <c r="C111" s="127">
        <f>SUM(C112:C113)</f>
        <v>0</v>
      </c>
      <c r="D111" s="127">
        <f>SUM(D112:D113)</f>
        <v>8700</v>
      </c>
      <c r="E111" s="127">
        <f>SUM(E112:E113)</f>
        <v>0</v>
      </c>
      <c r="F111" s="127">
        <f>SUM(F112:F113)</f>
        <v>0</v>
      </c>
      <c r="G111" s="127">
        <f>SUM(G112:G113)</f>
        <v>0</v>
      </c>
      <c r="H111" s="127">
        <f>SUM(H112:H113)</f>
        <v>0</v>
      </c>
      <c r="I111" s="127">
        <f>SUM(I112:I113)</f>
        <v>0</v>
      </c>
      <c r="J111" s="118">
        <f t="shared" ref="J111:L124" si="160">IF(BC111=0,SUM(S111+V111+Y111+AB111+AE111+AH111+AK111+AN111+AQ111+AT111+AW111+AZ111),BC111)</f>
        <v>0</v>
      </c>
      <c r="K111" s="118">
        <f t="shared" si="160"/>
        <v>0</v>
      </c>
      <c r="L111" s="118">
        <f t="shared" si="160"/>
        <v>0</v>
      </c>
      <c r="M111" s="127">
        <f>SUM(M112:M113)</f>
        <v>0</v>
      </c>
      <c r="N111" s="127">
        <f>SUM(N112:N113)</f>
        <v>8700</v>
      </c>
      <c r="O111" s="127">
        <f>SUM(O112:O113)</f>
        <v>0</v>
      </c>
      <c r="P111" s="128" t="e">
        <f t="shared" si="155"/>
        <v>#DIV/0!</v>
      </c>
      <c r="Q111" s="128">
        <f t="shared" si="155"/>
        <v>0</v>
      </c>
      <c r="R111" s="128" t="e">
        <f t="shared" si="156"/>
        <v>#DIV/0!</v>
      </c>
      <c r="S111" s="127">
        <f>SUM(S112:S113)</f>
        <v>0</v>
      </c>
      <c r="T111" s="127">
        <f>SUM(T112:T113)</f>
        <v>0</v>
      </c>
      <c r="U111" s="127">
        <f>SUM(U112:U113)</f>
        <v>0</v>
      </c>
      <c r="V111" s="127">
        <f>SUM(V112:V113)</f>
        <v>0</v>
      </c>
      <c r="W111" s="127">
        <f>SUM(W112:W113)</f>
        <v>0</v>
      </c>
      <c r="X111" s="127">
        <f>SUM(X112:X113)</f>
        <v>0</v>
      </c>
      <c r="Y111" s="127">
        <f>SUM(Y112:Y113)</f>
        <v>0</v>
      </c>
      <c r="Z111" s="127">
        <f>SUM(Z112:Z113)</f>
        <v>0</v>
      </c>
      <c r="AA111" s="127">
        <f>SUM(AA112:AA113)</f>
        <v>0</v>
      </c>
      <c r="AB111" s="127">
        <f>SUM(AB112:AB113)</f>
        <v>0</v>
      </c>
      <c r="AC111" s="127">
        <f>SUM(AC112:AC113)</f>
        <v>0</v>
      </c>
      <c r="AD111" s="127">
        <f>SUM(AD112:AD113)</f>
        <v>0</v>
      </c>
      <c r="AE111" s="127">
        <f>SUM(AE112:AE113)</f>
        <v>0</v>
      </c>
      <c r="AF111" s="127">
        <f>SUM(AF112:AF113)</f>
        <v>0</v>
      </c>
      <c r="AG111" s="127">
        <f>SUM(AG112:AG113)</f>
        <v>0</v>
      </c>
      <c r="AH111" s="127">
        <f>SUM(AH112:AH113)</f>
        <v>0</v>
      </c>
      <c r="AI111" s="127">
        <f>SUM(AI112:AI113)</f>
        <v>0</v>
      </c>
      <c r="AJ111" s="127">
        <f>SUM(AJ112:AJ113)</f>
        <v>0</v>
      </c>
      <c r="AK111" s="127">
        <f>SUM(AK112:AK113)</f>
        <v>0</v>
      </c>
      <c r="AL111" s="127">
        <f>SUM(AL112:AL113)</f>
        <v>0</v>
      </c>
      <c r="AM111" s="127">
        <f>SUM(AM112:AM113)</f>
        <v>0</v>
      </c>
      <c r="AN111" s="127">
        <f>SUM(AN112:AN113)</f>
        <v>0</v>
      </c>
      <c r="AO111" s="127">
        <f>SUM(AO112:AO113)</f>
        <v>0</v>
      </c>
      <c r="AP111" s="127">
        <f>SUM(AP112:AP113)</f>
        <v>0</v>
      </c>
      <c r="AQ111" s="127">
        <f>SUM(AQ112:AQ113)</f>
        <v>0</v>
      </c>
      <c r="AR111" s="127">
        <f>SUM(AR112:AR113)</f>
        <v>0</v>
      </c>
      <c r="AS111" s="127">
        <f>SUM(AS112:AS113)</f>
        <v>0</v>
      </c>
      <c r="AT111" s="127">
        <f>SUM(AT112:AT113)</f>
        <v>0</v>
      </c>
      <c r="AU111" s="127">
        <f>SUM(AU112:AU113)</f>
        <v>0</v>
      </c>
      <c r="AV111" s="127">
        <f>SUM(AV112:AV113)</f>
        <v>0</v>
      </c>
      <c r="AW111" s="127">
        <f>SUM(AW112:AW113)</f>
        <v>0</v>
      </c>
      <c r="AX111" s="127">
        <f>SUM(AX112:AX113)</f>
        <v>0</v>
      </c>
      <c r="AY111" s="127">
        <f>SUM(AY112:AY113)</f>
        <v>0</v>
      </c>
      <c r="AZ111" s="127">
        <f>SUM(AZ112:AZ113)</f>
        <v>0</v>
      </c>
      <c r="BA111" s="127">
        <f>SUM(BA112:BA113)</f>
        <v>0</v>
      </c>
      <c r="BB111" s="127">
        <f>SUM(BB112:BB113)</f>
        <v>0</v>
      </c>
      <c r="BC111" s="127">
        <f>SUM(BC112:BC113)</f>
        <v>0</v>
      </c>
      <c r="BD111" s="127">
        <f>SUM(BD112:BD113)</f>
        <v>0</v>
      </c>
      <c r="BE111" s="127">
        <f>SUM(BE112:BE113)</f>
        <v>0</v>
      </c>
      <c r="BF111" s="115"/>
      <c r="BG111" s="116"/>
      <c r="BH111" s="116"/>
      <c r="BI111" s="116"/>
      <c r="BJ111" s="116"/>
    </row>
    <row r="112" spans="1:62" ht="15.75" customHeight="1" x14ac:dyDescent="0.25">
      <c r="A112" s="29" t="s">
        <v>67</v>
      </c>
      <c r="B112" s="30" t="s">
        <v>153</v>
      </c>
      <c r="C112" s="33"/>
      <c r="D112" s="33"/>
      <c r="E112" s="33"/>
      <c r="F112" s="32"/>
      <c r="G112" s="34">
        <f t="shared" ref="G112:I113" si="161">S112+V112+Y112+AB112+AE112+AH112+AK112+AN112+AQ112+AT112+AW112+AZ112</f>
        <v>0</v>
      </c>
      <c r="H112" s="34">
        <f t="shared" si="161"/>
        <v>0</v>
      </c>
      <c r="I112" s="34">
        <f t="shared" si="161"/>
        <v>0</v>
      </c>
      <c r="J112" s="34">
        <f t="shared" si="160"/>
        <v>0</v>
      </c>
      <c r="K112" s="34">
        <f t="shared" si="160"/>
        <v>0</v>
      </c>
      <c r="L112" s="34">
        <f t="shared" si="160"/>
        <v>0</v>
      </c>
      <c r="M112" s="34">
        <f t="shared" ref="M112:N113" si="162">C112-G112</f>
        <v>0</v>
      </c>
      <c r="N112" s="34">
        <f t="shared" si="162"/>
        <v>0</v>
      </c>
      <c r="O112" s="34">
        <f t="shared" ref="O112:O113" si="163">F112-I112</f>
        <v>0</v>
      </c>
      <c r="P112" s="35" t="e">
        <f t="shared" si="155"/>
        <v>#DIV/0!</v>
      </c>
      <c r="Q112" s="35" t="e">
        <f t="shared" si="155"/>
        <v>#DIV/0!</v>
      </c>
      <c r="R112" s="35" t="e">
        <f t="shared" si="156"/>
        <v>#DIV/0!</v>
      </c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2"/>
      <c r="BA112" s="33"/>
      <c r="BB112" s="33"/>
      <c r="BC112" s="32"/>
      <c r="BD112" s="33"/>
      <c r="BE112" s="33"/>
      <c r="BF112" s="36"/>
      <c r="BG112" s="37"/>
      <c r="BH112" s="37"/>
      <c r="BI112" s="37"/>
      <c r="BJ112" s="37"/>
    </row>
    <row r="113" spans="1:62" ht="15.75" customHeight="1" x14ac:dyDescent="0.25">
      <c r="A113" s="29"/>
      <c r="B113" s="30" t="s">
        <v>154</v>
      </c>
      <c r="C113" s="33"/>
      <c r="D113" s="76">
        <v>8700</v>
      </c>
      <c r="E113" s="46"/>
      <c r="F113" s="32"/>
      <c r="G113" s="34">
        <f t="shared" si="161"/>
        <v>0</v>
      </c>
      <c r="H113" s="34">
        <f t="shared" si="161"/>
        <v>0</v>
      </c>
      <c r="I113" s="34">
        <f t="shared" si="161"/>
        <v>0</v>
      </c>
      <c r="J113" s="34">
        <f t="shared" si="160"/>
        <v>0</v>
      </c>
      <c r="K113" s="34">
        <f t="shared" si="160"/>
        <v>0</v>
      </c>
      <c r="L113" s="34">
        <f t="shared" si="160"/>
        <v>0</v>
      </c>
      <c r="M113" s="34">
        <f t="shared" si="162"/>
        <v>0</v>
      </c>
      <c r="N113" s="34">
        <f t="shared" si="162"/>
        <v>8700</v>
      </c>
      <c r="O113" s="34">
        <f t="shared" si="163"/>
        <v>0</v>
      </c>
      <c r="P113" s="35" t="e">
        <f t="shared" si="155"/>
        <v>#DIV/0!</v>
      </c>
      <c r="Q113" s="35">
        <f t="shared" si="155"/>
        <v>0</v>
      </c>
      <c r="R113" s="35" t="e">
        <f t="shared" si="156"/>
        <v>#DIV/0!</v>
      </c>
      <c r="S113" s="129"/>
      <c r="T113" s="33"/>
      <c r="U113" s="33"/>
      <c r="V113" s="33"/>
      <c r="W113" s="33"/>
      <c r="X113" s="33"/>
      <c r="Y113" s="33"/>
      <c r="Z113" s="33">
        <v>0</v>
      </c>
      <c r="AA113" s="33"/>
      <c r="AB113" s="33"/>
      <c r="AC113" s="33">
        <v>0</v>
      </c>
      <c r="AD113" s="33"/>
      <c r="AE113" s="33"/>
      <c r="AF113" s="33"/>
      <c r="AG113" s="33"/>
      <c r="AH113" s="33"/>
      <c r="AI113" s="33"/>
      <c r="AJ113" s="33"/>
      <c r="AK113" s="33"/>
      <c r="AL113" s="33"/>
      <c r="AM113" s="99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6"/>
      <c r="BG113" s="37"/>
      <c r="BH113" s="37"/>
      <c r="BI113" s="37"/>
      <c r="BJ113" s="37"/>
    </row>
    <row r="114" spans="1:62" ht="15.75" customHeight="1" x14ac:dyDescent="0.25">
      <c r="A114" s="26" t="s">
        <v>155</v>
      </c>
      <c r="B114" s="26"/>
      <c r="C114" s="27">
        <f>C115+C123+C134</f>
        <v>1500</v>
      </c>
      <c r="D114" s="27">
        <f>D115+D123+D134</f>
        <v>984.93000000000006</v>
      </c>
      <c r="E114" s="27">
        <f>E115+E123+E134</f>
        <v>0</v>
      </c>
      <c r="F114" s="27">
        <f>F115+F123+F134</f>
        <v>0</v>
      </c>
      <c r="G114" s="27">
        <f>G115+G123+G134</f>
        <v>0</v>
      </c>
      <c r="H114" s="27">
        <f>H115+H123+H134</f>
        <v>250</v>
      </c>
      <c r="I114" s="27">
        <f>I115+I123+I134</f>
        <v>0</v>
      </c>
      <c r="J114" s="27">
        <f t="shared" si="160"/>
        <v>0</v>
      </c>
      <c r="K114" s="27">
        <f t="shared" si="160"/>
        <v>250</v>
      </c>
      <c r="L114" s="27">
        <f t="shared" si="160"/>
        <v>0</v>
      </c>
      <c r="M114" s="27">
        <f>M115+M123+M134</f>
        <v>1500</v>
      </c>
      <c r="N114" s="27">
        <f>N115+N123+N134</f>
        <v>734.93000000000006</v>
      </c>
      <c r="O114" s="27">
        <f>O115+O123+O134</f>
        <v>0</v>
      </c>
      <c r="P114" s="28">
        <f t="shared" ref="P114:Q124" si="164">G114/C114</f>
        <v>0</v>
      </c>
      <c r="Q114" s="28">
        <f t="shared" si="164"/>
        <v>0.25382514493415775</v>
      </c>
      <c r="R114" s="28" t="e">
        <f t="shared" ref="R114:R124" si="165">I114/F114</f>
        <v>#DIV/0!</v>
      </c>
      <c r="S114" s="27">
        <f>S115+S123+S134</f>
        <v>0</v>
      </c>
      <c r="T114" s="27">
        <f>T115+T123+T134</f>
        <v>250</v>
      </c>
      <c r="U114" s="27">
        <f>U115+U123+U134</f>
        <v>0</v>
      </c>
      <c r="V114" s="27">
        <f>V115+V123+V134</f>
        <v>0</v>
      </c>
      <c r="W114" s="27">
        <f>W115+W123+W134</f>
        <v>0</v>
      </c>
      <c r="X114" s="27">
        <f>X115+X123+X134</f>
        <v>0</v>
      </c>
      <c r="Y114" s="27">
        <f>Y115+Y123+Y134</f>
        <v>0</v>
      </c>
      <c r="Z114" s="27">
        <f>Z115+Z123+Z134</f>
        <v>0</v>
      </c>
      <c r="AA114" s="27">
        <f>AA115+AA123+AA134</f>
        <v>0</v>
      </c>
      <c r="AB114" s="27">
        <f>AB115+AB123+AB134</f>
        <v>0</v>
      </c>
      <c r="AC114" s="27">
        <f>AC115+AC123+AC134</f>
        <v>0</v>
      </c>
      <c r="AD114" s="27">
        <f>AD115+AD123+AD134</f>
        <v>0</v>
      </c>
      <c r="AE114" s="27">
        <f>AE115+AE123+AE134</f>
        <v>0</v>
      </c>
      <c r="AF114" s="27">
        <f>AF115+AF123+AF134</f>
        <v>0</v>
      </c>
      <c r="AG114" s="27">
        <f>AG115+AG123+AG134</f>
        <v>0</v>
      </c>
      <c r="AH114" s="27">
        <f>AH115+AH123+AH134</f>
        <v>0</v>
      </c>
      <c r="AI114" s="27">
        <f>AI115+AI123+AI134</f>
        <v>0</v>
      </c>
      <c r="AJ114" s="27">
        <f>AJ115+AJ123+AJ134</f>
        <v>0</v>
      </c>
      <c r="AK114" s="27">
        <f>AK115+AK123+AK134</f>
        <v>0</v>
      </c>
      <c r="AL114" s="27">
        <f>AL115+AL123+AL134</f>
        <v>0</v>
      </c>
      <c r="AM114" s="27">
        <f>AM115+AM123+AM134</f>
        <v>0</v>
      </c>
      <c r="AN114" s="27">
        <f>AN115+AN123+AN134</f>
        <v>0</v>
      </c>
      <c r="AO114" s="27">
        <f>AO115+AO123+AO134</f>
        <v>0</v>
      </c>
      <c r="AP114" s="27">
        <f>AP115+AP123+AP134</f>
        <v>0</v>
      </c>
      <c r="AQ114" s="27">
        <f>AQ115+AQ123+AQ134</f>
        <v>0</v>
      </c>
      <c r="AR114" s="27">
        <f>AR115+AR123+AR134</f>
        <v>0</v>
      </c>
      <c r="AS114" s="27">
        <f>AS115+AS123+AS134</f>
        <v>0</v>
      </c>
      <c r="AT114" s="27">
        <f>AT115+AT123+AT134</f>
        <v>0</v>
      </c>
      <c r="AU114" s="27">
        <f>AU115+AU123+AU134</f>
        <v>0</v>
      </c>
      <c r="AV114" s="27">
        <f>AV115+AV123+AV134</f>
        <v>0</v>
      </c>
      <c r="AW114" s="27">
        <f>AW115+AW123+AW134</f>
        <v>0</v>
      </c>
      <c r="AX114" s="27">
        <f>AX115+AX123+AX134</f>
        <v>0</v>
      </c>
      <c r="AY114" s="27">
        <f>AY115+AY123+AY134</f>
        <v>0</v>
      </c>
      <c r="AZ114" s="27">
        <f>AZ115+AZ123+AZ134</f>
        <v>0</v>
      </c>
      <c r="BA114" s="27">
        <f>BA115+BA123+BA134</f>
        <v>0</v>
      </c>
      <c r="BB114" s="27">
        <f>BB115+BB123+BB134</f>
        <v>0</v>
      </c>
      <c r="BC114" s="27">
        <f>BC115+BC123+BC134</f>
        <v>0</v>
      </c>
      <c r="BD114" s="27">
        <f>BD115+BD123+BD134</f>
        <v>0</v>
      </c>
      <c r="BE114" s="27">
        <f>BE115+BE123+BE134</f>
        <v>0</v>
      </c>
      <c r="BF114" s="64"/>
      <c r="BG114" s="65"/>
      <c r="BH114" s="65"/>
      <c r="BI114" s="65"/>
      <c r="BJ114" s="65"/>
    </row>
    <row r="115" spans="1:62" ht="15.75" customHeight="1" x14ac:dyDescent="0.25">
      <c r="A115" s="89"/>
      <c r="B115" s="130" t="s">
        <v>156</v>
      </c>
      <c r="C115" s="131">
        <f t="shared" ref="C115:I115" si="166">C116+C120</f>
        <v>1500</v>
      </c>
      <c r="D115" s="131">
        <f t="shared" si="166"/>
        <v>0</v>
      </c>
      <c r="E115" s="131">
        <f t="shared" si="166"/>
        <v>0</v>
      </c>
      <c r="F115" s="131">
        <f t="shared" si="166"/>
        <v>0</v>
      </c>
      <c r="G115" s="131">
        <f t="shared" si="166"/>
        <v>0</v>
      </c>
      <c r="H115" s="131">
        <f t="shared" si="166"/>
        <v>0</v>
      </c>
      <c r="I115" s="131">
        <f t="shared" si="166"/>
        <v>0</v>
      </c>
      <c r="J115" s="124">
        <f t="shared" si="160"/>
        <v>0</v>
      </c>
      <c r="K115" s="124">
        <f t="shared" si="160"/>
        <v>0</v>
      </c>
      <c r="L115" s="124">
        <f t="shared" si="160"/>
        <v>0</v>
      </c>
      <c r="M115" s="131">
        <f t="shared" ref="M115:O115" si="167">M116+M120</f>
        <v>1500</v>
      </c>
      <c r="N115" s="131">
        <f t="shared" si="167"/>
        <v>0</v>
      </c>
      <c r="O115" s="131">
        <f t="shared" si="167"/>
        <v>0</v>
      </c>
      <c r="P115" s="132">
        <f t="shared" si="164"/>
        <v>0</v>
      </c>
      <c r="Q115" s="132" t="e">
        <f t="shared" si="164"/>
        <v>#DIV/0!</v>
      </c>
      <c r="R115" s="132" t="e">
        <f t="shared" si="165"/>
        <v>#DIV/0!</v>
      </c>
      <c r="S115" s="131">
        <f t="shared" ref="S115:BE115" si="168">S116+S120</f>
        <v>0</v>
      </c>
      <c r="T115" s="131">
        <f t="shared" si="168"/>
        <v>0</v>
      </c>
      <c r="U115" s="131">
        <f t="shared" si="168"/>
        <v>0</v>
      </c>
      <c r="V115" s="131">
        <f t="shared" si="168"/>
        <v>0</v>
      </c>
      <c r="W115" s="131">
        <f t="shared" si="168"/>
        <v>0</v>
      </c>
      <c r="X115" s="131">
        <f t="shared" si="168"/>
        <v>0</v>
      </c>
      <c r="Y115" s="131">
        <f t="shared" si="168"/>
        <v>0</v>
      </c>
      <c r="Z115" s="131">
        <f t="shared" si="168"/>
        <v>0</v>
      </c>
      <c r="AA115" s="131">
        <f t="shared" si="168"/>
        <v>0</v>
      </c>
      <c r="AB115" s="131">
        <f t="shared" si="168"/>
        <v>0</v>
      </c>
      <c r="AC115" s="131">
        <f t="shared" si="168"/>
        <v>0</v>
      </c>
      <c r="AD115" s="131">
        <f t="shared" si="168"/>
        <v>0</v>
      </c>
      <c r="AE115" s="131">
        <f t="shared" si="168"/>
        <v>0</v>
      </c>
      <c r="AF115" s="131">
        <f t="shared" si="168"/>
        <v>0</v>
      </c>
      <c r="AG115" s="131">
        <f t="shared" si="168"/>
        <v>0</v>
      </c>
      <c r="AH115" s="131">
        <f t="shared" si="168"/>
        <v>0</v>
      </c>
      <c r="AI115" s="131">
        <f t="shared" si="168"/>
        <v>0</v>
      </c>
      <c r="AJ115" s="131">
        <f t="shared" si="168"/>
        <v>0</v>
      </c>
      <c r="AK115" s="131">
        <f t="shared" si="168"/>
        <v>0</v>
      </c>
      <c r="AL115" s="131">
        <f t="shared" si="168"/>
        <v>0</v>
      </c>
      <c r="AM115" s="131">
        <f t="shared" si="168"/>
        <v>0</v>
      </c>
      <c r="AN115" s="131">
        <f t="shared" si="168"/>
        <v>0</v>
      </c>
      <c r="AO115" s="131">
        <f t="shared" si="168"/>
        <v>0</v>
      </c>
      <c r="AP115" s="131">
        <f t="shared" si="168"/>
        <v>0</v>
      </c>
      <c r="AQ115" s="131">
        <f t="shared" si="168"/>
        <v>0</v>
      </c>
      <c r="AR115" s="131">
        <f t="shared" si="168"/>
        <v>0</v>
      </c>
      <c r="AS115" s="131">
        <f t="shared" si="168"/>
        <v>0</v>
      </c>
      <c r="AT115" s="131">
        <f t="shared" si="168"/>
        <v>0</v>
      </c>
      <c r="AU115" s="131">
        <f t="shared" si="168"/>
        <v>0</v>
      </c>
      <c r="AV115" s="131">
        <f t="shared" si="168"/>
        <v>0</v>
      </c>
      <c r="AW115" s="131">
        <f t="shared" si="168"/>
        <v>0</v>
      </c>
      <c r="AX115" s="131">
        <f t="shared" si="168"/>
        <v>0</v>
      </c>
      <c r="AY115" s="131">
        <f t="shared" si="168"/>
        <v>0</v>
      </c>
      <c r="AZ115" s="131">
        <f t="shared" si="168"/>
        <v>0</v>
      </c>
      <c r="BA115" s="131">
        <f t="shared" si="168"/>
        <v>0</v>
      </c>
      <c r="BB115" s="131">
        <f t="shared" si="168"/>
        <v>0</v>
      </c>
      <c r="BC115" s="131">
        <f t="shared" si="168"/>
        <v>0</v>
      </c>
      <c r="BD115" s="131">
        <f t="shared" si="168"/>
        <v>0</v>
      </c>
      <c r="BE115" s="131">
        <f t="shared" si="168"/>
        <v>0</v>
      </c>
      <c r="BF115" s="70"/>
      <c r="BG115" s="71"/>
      <c r="BH115" s="71"/>
      <c r="BI115" s="71"/>
      <c r="BJ115" s="71"/>
    </row>
    <row r="116" spans="1:62" ht="15.75" customHeight="1" x14ac:dyDescent="0.25">
      <c r="A116" s="111"/>
      <c r="B116" s="112" t="s">
        <v>157</v>
      </c>
      <c r="C116" s="113">
        <f t="shared" ref="C116:I116" si="169">SUM(C117:C119)</f>
        <v>1500</v>
      </c>
      <c r="D116" s="113">
        <f t="shared" si="169"/>
        <v>0</v>
      </c>
      <c r="E116" s="113">
        <f t="shared" si="169"/>
        <v>0</v>
      </c>
      <c r="F116" s="113">
        <f t="shared" si="169"/>
        <v>0</v>
      </c>
      <c r="G116" s="113">
        <f t="shared" si="169"/>
        <v>0</v>
      </c>
      <c r="H116" s="113">
        <f t="shared" si="169"/>
        <v>0</v>
      </c>
      <c r="I116" s="113">
        <f t="shared" si="169"/>
        <v>0</v>
      </c>
      <c r="J116" s="133">
        <f t="shared" si="160"/>
        <v>0</v>
      </c>
      <c r="K116" s="133">
        <f t="shared" si="160"/>
        <v>0</v>
      </c>
      <c r="L116" s="133">
        <f t="shared" si="160"/>
        <v>0</v>
      </c>
      <c r="M116" s="113">
        <f t="shared" ref="M116:O116" si="170">SUM(M117:M119)</f>
        <v>1500</v>
      </c>
      <c r="N116" s="113">
        <f t="shared" si="170"/>
        <v>0</v>
      </c>
      <c r="O116" s="113">
        <f t="shared" si="170"/>
        <v>0</v>
      </c>
      <c r="P116" s="134">
        <f t="shared" si="164"/>
        <v>0</v>
      </c>
      <c r="Q116" s="134" t="e">
        <f t="shared" si="164"/>
        <v>#DIV/0!</v>
      </c>
      <c r="R116" s="134" t="e">
        <f t="shared" si="165"/>
        <v>#DIV/0!</v>
      </c>
      <c r="S116" s="113">
        <f t="shared" ref="S116:BE116" si="171">SUM(S117:S119)</f>
        <v>0</v>
      </c>
      <c r="T116" s="113">
        <f t="shared" si="171"/>
        <v>0</v>
      </c>
      <c r="U116" s="113">
        <f t="shared" si="171"/>
        <v>0</v>
      </c>
      <c r="V116" s="113">
        <f t="shared" si="171"/>
        <v>0</v>
      </c>
      <c r="W116" s="113">
        <f t="shared" si="171"/>
        <v>0</v>
      </c>
      <c r="X116" s="113">
        <f t="shared" si="171"/>
        <v>0</v>
      </c>
      <c r="Y116" s="113">
        <f t="shared" si="171"/>
        <v>0</v>
      </c>
      <c r="Z116" s="113">
        <f t="shared" si="171"/>
        <v>0</v>
      </c>
      <c r="AA116" s="113">
        <f t="shared" si="171"/>
        <v>0</v>
      </c>
      <c r="AB116" s="113">
        <f t="shared" si="171"/>
        <v>0</v>
      </c>
      <c r="AC116" s="113">
        <f t="shared" si="171"/>
        <v>0</v>
      </c>
      <c r="AD116" s="113">
        <f t="shared" si="171"/>
        <v>0</v>
      </c>
      <c r="AE116" s="113">
        <f t="shared" si="171"/>
        <v>0</v>
      </c>
      <c r="AF116" s="113">
        <f t="shared" si="171"/>
        <v>0</v>
      </c>
      <c r="AG116" s="113">
        <f t="shared" si="171"/>
        <v>0</v>
      </c>
      <c r="AH116" s="113">
        <f t="shared" si="171"/>
        <v>0</v>
      </c>
      <c r="AI116" s="113">
        <f t="shared" si="171"/>
        <v>0</v>
      </c>
      <c r="AJ116" s="113">
        <f t="shared" si="171"/>
        <v>0</v>
      </c>
      <c r="AK116" s="113">
        <f t="shared" si="171"/>
        <v>0</v>
      </c>
      <c r="AL116" s="113">
        <f t="shared" si="171"/>
        <v>0</v>
      </c>
      <c r="AM116" s="113">
        <f t="shared" si="171"/>
        <v>0</v>
      </c>
      <c r="AN116" s="113">
        <f t="shared" si="171"/>
        <v>0</v>
      </c>
      <c r="AO116" s="113">
        <f t="shared" si="171"/>
        <v>0</v>
      </c>
      <c r="AP116" s="113">
        <f t="shared" si="171"/>
        <v>0</v>
      </c>
      <c r="AQ116" s="113">
        <f t="shared" si="171"/>
        <v>0</v>
      </c>
      <c r="AR116" s="113">
        <f t="shared" si="171"/>
        <v>0</v>
      </c>
      <c r="AS116" s="113">
        <f t="shared" si="171"/>
        <v>0</v>
      </c>
      <c r="AT116" s="113">
        <f t="shared" si="171"/>
        <v>0</v>
      </c>
      <c r="AU116" s="113">
        <f t="shared" si="171"/>
        <v>0</v>
      </c>
      <c r="AV116" s="113">
        <f t="shared" si="171"/>
        <v>0</v>
      </c>
      <c r="AW116" s="113">
        <f t="shared" si="171"/>
        <v>0</v>
      </c>
      <c r="AX116" s="113">
        <f t="shared" si="171"/>
        <v>0</v>
      </c>
      <c r="AY116" s="113">
        <f t="shared" si="171"/>
        <v>0</v>
      </c>
      <c r="AZ116" s="113">
        <f t="shared" si="171"/>
        <v>0</v>
      </c>
      <c r="BA116" s="113">
        <f t="shared" si="171"/>
        <v>0</v>
      </c>
      <c r="BB116" s="113">
        <f t="shared" si="171"/>
        <v>0</v>
      </c>
      <c r="BC116" s="113">
        <f t="shared" si="171"/>
        <v>0</v>
      </c>
      <c r="BD116" s="113">
        <f t="shared" si="171"/>
        <v>0</v>
      </c>
      <c r="BE116" s="113">
        <f t="shared" si="171"/>
        <v>0</v>
      </c>
      <c r="BF116" s="115"/>
      <c r="BG116" s="116"/>
      <c r="BH116" s="116"/>
      <c r="BI116" s="116"/>
      <c r="BJ116" s="116"/>
    </row>
    <row r="117" spans="1:62" ht="16.5" hidden="1" customHeight="1" x14ac:dyDescent="0.25">
      <c r="A117" s="29" t="s">
        <v>111</v>
      </c>
      <c r="B117" s="30" t="s">
        <v>158</v>
      </c>
      <c r="C117" s="60">
        <v>0</v>
      </c>
      <c r="D117" s="33"/>
      <c r="E117" s="33"/>
      <c r="F117" s="33"/>
      <c r="G117" s="34">
        <f t="shared" ref="G117:I119" si="172">S117+V117+Y117+AB117+AE117+AH117+AK117+AN117+AQ117+AT117+AW117+AZ117</f>
        <v>0</v>
      </c>
      <c r="H117" s="34">
        <f t="shared" si="172"/>
        <v>0</v>
      </c>
      <c r="I117" s="34">
        <f t="shared" si="172"/>
        <v>0</v>
      </c>
      <c r="J117" s="34">
        <f t="shared" si="160"/>
        <v>0</v>
      </c>
      <c r="K117" s="34">
        <f t="shared" si="160"/>
        <v>0</v>
      </c>
      <c r="L117" s="34">
        <f t="shared" si="160"/>
        <v>0</v>
      </c>
      <c r="M117" s="161">
        <f t="shared" ref="M117:N119" si="173">C117-G117</f>
        <v>0</v>
      </c>
      <c r="N117" s="34">
        <f t="shared" si="173"/>
        <v>0</v>
      </c>
      <c r="O117" s="34">
        <f t="shared" ref="O117:O119" si="174">F117-I117</f>
        <v>0</v>
      </c>
      <c r="P117" s="35" t="e">
        <f t="shared" si="164"/>
        <v>#DIV/0!</v>
      </c>
      <c r="Q117" s="35" t="e">
        <f t="shared" si="164"/>
        <v>#DIV/0!</v>
      </c>
      <c r="R117" s="35" t="e">
        <f t="shared" si="165"/>
        <v>#DIV/0!</v>
      </c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58">
        <v>0</v>
      </c>
      <c r="BA117" s="33"/>
      <c r="BB117" s="33"/>
      <c r="BC117" s="33"/>
      <c r="BD117" s="33"/>
      <c r="BE117" s="33"/>
      <c r="BF117" s="36"/>
      <c r="BG117" s="37"/>
      <c r="BH117" s="37"/>
      <c r="BI117" s="37"/>
      <c r="BJ117" s="37"/>
    </row>
    <row r="118" spans="1:62" ht="15.75" customHeight="1" x14ac:dyDescent="0.25">
      <c r="A118" s="29" t="s">
        <v>31</v>
      </c>
      <c r="B118" s="30" t="s">
        <v>32</v>
      </c>
      <c r="C118" s="32">
        <v>1500</v>
      </c>
      <c r="D118" s="33"/>
      <c r="E118" s="33"/>
      <c r="F118" s="135"/>
      <c r="G118" s="34">
        <f t="shared" si="172"/>
        <v>0</v>
      </c>
      <c r="H118" s="34">
        <f t="shared" si="172"/>
        <v>0</v>
      </c>
      <c r="I118" s="34">
        <f t="shared" si="172"/>
        <v>0</v>
      </c>
      <c r="J118" s="34">
        <f t="shared" si="160"/>
        <v>0</v>
      </c>
      <c r="K118" s="34">
        <f t="shared" si="160"/>
        <v>0</v>
      </c>
      <c r="L118" s="34">
        <f t="shared" si="160"/>
        <v>0</v>
      </c>
      <c r="M118" s="34">
        <f t="shared" si="173"/>
        <v>1500</v>
      </c>
      <c r="N118" s="34">
        <f t="shared" si="173"/>
        <v>0</v>
      </c>
      <c r="O118" s="34">
        <f t="shared" si="174"/>
        <v>0</v>
      </c>
      <c r="P118" s="35">
        <f t="shared" si="164"/>
        <v>0</v>
      </c>
      <c r="Q118" s="35" t="e">
        <f t="shared" si="164"/>
        <v>#DIV/0!</v>
      </c>
      <c r="R118" s="35" t="e">
        <f t="shared" si="165"/>
        <v>#DIV/0!</v>
      </c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6"/>
      <c r="BG118" s="37"/>
      <c r="BH118" s="37"/>
      <c r="BI118" s="37"/>
      <c r="BJ118" s="37"/>
    </row>
    <row r="119" spans="1:62" ht="15.75" hidden="1" customHeight="1" x14ac:dyDescent="0.25">
      <c r="A119" s="29" t="s">
        <v>41</v>
      </c>
      <c r="B119" s="30" t="s">
        <v>42</v>
      </c>
      <c r="C119" s="32"/>
      <c r="D119" s="33"/>
      <c r="E119" s="33"/>
      <c r="F119" s="32"/>
      <c r="G119" s="34">
        <f t="shared" si="172"/>
        <v>0</v>
      </c>
      <c r="H119" s="34">
        <f t="shared" si="172"/>
        <v>0</v>
      </c>
      <c r="I119" s="34">
        <f t="shared" si="172"/>
        <v>0</v>
      </c>
      <c r="J119" s="34">
        <f t="shared" si="160"/>
        <v>0</v>
      </c>
      <c r="K119" s="34">
        <f t="shared" si="160"/>
        <v>0</v>
      </c>
      <c r="L119" s="34">
        <f t="shared" si="160"/>
        <v>0</v>
      </c>
      <c r="M119" s="34">
        <f t="shared" si="173"/>
        <v>0</v>
      </c>
      <c r="N119" s="34">
        <f t="shared" si="173"/>
        <v>0</v>
      </c>
      <c r="O119" s="34">
        <f t="shared" si="174"/>
        <v>0</v>
      </c>
      <c r="P119" s="35" t="e">
        <f t="shared" si="164"/>
        <v>#DIV/0!</v>
      </c>
      <c r="Q119" s="35" t="e">
        <f t="shared" si="164"/>
        <v>#DIV/0!</v>
      </c>
      <c r="R119" s="35" t="e">
        <f t="shared" si="165"/>
        <v>#DIV/0!</v>
      </c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6"/>
      <c r="BG119" s="37"/>
      <c r="BH119" s="37"/>
      <c r="BI119" s="37"/>
      <c r="BJ119" s="37"/>
    </row>
    <row r="120" spans="1:62" ht="15.75" hidden="1" customHeight="1" x14ac:dyDescent="0.25">
      <c r="A120" s="111"/>
      <c r="B120" s="112" t="s">
        <v>159</v>
      </c>
      <c r="C120" s="113">
        <f t="shared" ref="C120:I120" si="175">SUM(C121:C122)</f>
        <v>0</v>
      </c>
      <c r="D120" s="113">
        <f t="shared" si="175"/>
        <v>0</v>
      </c>
      <c r="E120" s="113">
        <f t="shared" si="175"/>
        <v>0</v>
      </c>
      <c r="F120" s="113">
        <f t="shared" si="175"/>
        <v>0</v>
      </c>
      <c r="G120" s="113">
        <f t="shared" si="175"/>
        <v>0</v>
      </c>
      <c r="H120" s="113">
        <f t="shared" si="175"/>
        <v>0</v>
      </c>
      <c r="I120" s="113">
        <f t="shared" si="175"/>
        <v>0</v>
      </c>
      <c r="J120" s="133">
        <f t="shared" si="160"/>
        <v>0</v>
      </c>
      <c r="K120" s="133">
        <f t="shared" si="160"/>
        <v>0</v>
      </c>
      <c r="L120" s="133">
        <f t="shared" si="160"/>
        <v>0</v>
      </c>
      <c r="M120" s="113">
        <f t="shared" ref="M120:O120" si="176">SUM(M121:M122)</f>
        <v>0</v>
      </c>
      <c r="N120" s="113">
        <f t="shared" si="176"/>
        <v>0</v>
      </c>
      <c r="O120" s="113">
        <f t="shared" si="176"/>
        <v>0</v>
      </c>
      <c r="P120" s="134" t="e">
        <f t="shared" si="164"/>
        <v>#DIV/0!</v>
      </c>
      <c r="Q120" s="134" t="e">
        <f t="shared" si="164"/>
        <v>#DIV/0!</v>
      </c>
      <c r="R120" s="134" t="e">
        <f t="shared" si="165"/>
        <v>#DIV/0!</v>
      </c>
      <c r="S120" s="113">
        <f t="shared" ref="S120:BE120" si="177">SUM(S121:S122)</f>
        <v>0</v>
      </c>
      <c r="T120" s="113">
        <f t="shared" si="177"/>
        <v>0</v>
      </c>
      <c r="U120" s="113">
        <f t="shared" si="177"/>
        <v>0</v>
      </c>
      <c r="V120" s="113">
        <f t="shared" si="177"/>
        <v>0</v>
      </c>
      <c r="W120" s="113">
        <f t="shared" si="177"/>
        <v>0</v>
      </c>
      <c r="X120" s="113">
        <f t="shared" si="177"/>
        <v>0</v>
      </c>
      <c r="Y120" s="113">
        <f t="shared" si="177"/>
        <v>0</v>
      </c>
      <c r="Z120" s="113">
        <f t="shared" si="177"/>
        <v>0</v>
      </c>
      <c r="AA120" s="113">
        <f t="shared" si="177"/>
        <v>0</v>
      </c>
      <c r="AB120" s="113">
        <f t="shared" si="177"/>
        <v>0</v>
      </c>
      <c r="AC120" s="113">
        <f t="shared" si="177"/>
        <v>0</v>
      </c>
      <c r="AD120" s="113">
        <f t="shared" si="177"/>
        <v>0</v>
      </c>
      <c r="AE120" s="113">
        <f t="shared" si="177"/>
        <v>0</v>
      </c>
      <c r="AF120" s="113">
        <f t="shared" si="177"/>
        <v>0</v>
      </c>
      <c r="AG120" s="113">
        <f t="shared" si="177"/>
        <v>0</v>
      </c>
      <c r="AH120" s="113">
        <f t="shared" si="177"/>
        <v>0</v>
      </c>
      <c r="AI120" s="113">
        <f t="shared" si="177"/>
        <v>0</v>
      </c>
      <c r="AJ120" s="113">
        <f t="shared" si="177"/>
        <v>0</v>
      </c>
      <c r="AK120" s="113">
        <f t="shared" si="177"/>
        <v>0</v>
      </c>
      <c r="AL120" s="113">
        <f t="shared" si="177"/>
        <v>0</v>
      </c>
      <c r="AM120" s="113">
        <f t="shared" si="177"/>
        <v>0</v>
      </c>
      <c r="AN120" s="113">
        <f t="shared" si="177"/>
        <v>0</v>
      </c>
      <c r="AO120" s="113">
        <f t="shared" si="177"/>
        <v>0</v>
      </c>
      <c r="AP120" s="113">
        <f t="shared" si="177"/>
        <v>0</v>
      </c>
      <c r="AQ120" s="113">
        <f t="shared" si="177"/>
        <v>0</v>
      </c>
      <c r="AR120" s="113">
        <f t="shared" si="177"/>
        <v>0</v>
      </c>
      <c r="AS120" s="113">
        <f t="shared" si="177"/>
        <v>0</v>
      </c>
      <c r="AT120" s="113">
        <f t="shared" si="177"/>
        <v>0</v>
      </c>
      <c r="AU120" s="113">
        <f t="shared" si="177"/>
        <v>0</v>
      </c>
      <c r="AV120" s="113">
        <f t="shared" si="177"/>
        <v>0</v>
      </c>
      <c r="AW120" s="113">
        <f t="shared" si="177"/>
        <v>0</v>
      </c>
      <c r="AX120" s="113">
        <f t="shared" si="177"/>
        <v>0</v>
      </c>
      <c r="AY120" s="113">
        <f t="shared" si="177"/>
        <v>0</v>
      </c>
      <c r="AZ120" s="113">
        <f t="shared" si="177"/>
        <v>0</v>
      </c>
      <c r="BA120" s="113">
        <f t="shared" si="177"/>
        <v>0</v>
      </c>
      <c r="BB120" s="113">
        <f t="shared" si="177"/>
        <v>0</v>
      </c>
      <c r="BC120" s="113">
        <f t="shared" si="177"/>
        <v>0</v>
      </c>
      <c r="BD120" s="113">
        <f t="shared" si="177"/>
        <v>0</v>
      </c>
      <c r="BE120" s="113">
        <f t="shared" si="177"/>
        <v>0</v>
      </c>
      <c r="BF120" s="115"/>
      <c r="BG120" s="116"/>
      <c r="BH120" s="116"/>
      <c r="BI120" s="116"/>
      <c r="BJ120" s="116"/>
    </row>
    <row r="121" spans="1:62" ht="15.75" hidden="1" customHeight="1" x14ac:dyDescent="0.25">
      <c r="A121" s="29" t="s">
        <v>111</v>
      </c>
      <c r="B121" s="30" t="s">
        <v>160</v>
      </c>
      <c r="C121" s="32"/>
      <c r="D121" s="33"/>
      <c r="E121" s="33"/>
      <c r="F121" s="32"/>
      <c r="G121" s="34">
        <f t="shared" ref="G121:I122" si="178">S121+V121+Y121+AB121+AE121+AH121+AK121+AN121+AQ121+AT121+AW121+AZ121</f>
        <v>0</v>
      </c>
      <c r="H121" s="34">
        <f t="shared" si="178"/>
        <v>0</v>
      </c>
      <c r="I121" s="34">
        <f t="shared" si="178"/>
        <v>0</v>
      </c>
      <c r="J121" s="34">
        <f t="shared" si="160"/>
        <v>0</v>
      </c>
      <c r="K121" s="34">
        <f t="shared" si="160"/>
        <v>0</v>
      </c>
      <c r="L121" s="34">
        <f t="shared" si="160"/>
        <v>0</v>
      </c>
      <c r="M121" s="34">
        <f t="shared" ref="M121:N122" si="179">C121-G121</f>
        <v>0</v>
      </c>
      <c r="N121" s="34">
        <f t="shared" si="179"/>
        <v>0</v>
      </c>
      <c r="O121" s="34">
        <f t="shared" ref="O121:O122" si="180">F121-I121</f>
        <v>0</v>
      </c>
      <c r="P121" s="35" t="e">
        <f t="shared" si="164"/>
        <v>#DIV/0!</v>
      </c>
      <c r="Q121" s="35" t="e">
        <f t="shared" si="164"/>
        <v>#DIV/0!</v>
      </c>
      <c r="R121" s="35" t="e">
        <f t="shared" si="165"/>
        <v>#DIV/0!</v>
      </c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6"/>
      <c r="BG121" s="37"/>
      <c r="BH121" s="37"/>
      <c r="BI121" s="37"/>
      <c r="BJ121" s="37"/>
    </row>
    <row r="122" spans="1:62" ht="15.75" hidden="1" customHeight="1" x14ac:dyDescent="0.25">
      <c r="A122" s="38"/>
      <c r="B122" s="30"/>
      <c r="C122" s="32"/>
      <c r="D122" s="33"/>
      <c r="E122" s="33"/>
      <c r="F122" s="32"/>
      <c r="G122" s="34"/>
      <c r="H122" s="34">
        <f t="shared" si="178"/>
        <v>0</v>
      </c>
      <c r="I122" s="34">
        <f t="shared" si="178"/>
        <v>0</v>
      </c>
      <c r="J122" s="34">
        <f t="shared" si="160"/>
        <v>0</v>
      </c>
      <c r="K122" s="34">
        <f t="shared" si="160"/>
        <v>0</v>
      </c>
      <c r="L122" s="34">
        <f t="shared" si="160"/>
        <v>0</v>
      </c>
      <c r="M122" s="34">
        <f t="shared" si="179"/>
        <v>0</v>
      </c>
      <c r="N122" s="34">
        <f t="shared" si="179"/>
        <v>0</v>
      </c>
      <c r="O122" s="34">
        <f t="shared" si="180"/>
        <v>0</v>
      </c>
      <c r="P122" s="35" t="e">
        <f t="shared" si="164"/>
        <v>#DIV/0!</v>
      </c>
      <c r="Q122" s="35" t="e">
        <f t="shared" si="164"/>
        <v>#DIV/0!</v>
      </c>
      <c r="R122" s="35" t="e">
        <f t="shared" si="165"/>
        <v>#DIV/0!</v>
      </c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6"/>
      <c r="BG122" s="37"/>
      <c r="BH122" s="37"/>
      <c r="BI122" s="37"/>
      <c r="BJ122" s="37"/>
    </row>
    <row r="123" spans="1:62" ht="15.75" customHeight="1" x14ac:dyDescent="0.25">
      <c r="A123" s="89"/>
      <c r="B123" s="130" t="s">
        <v>161</v>
      </c>
      <c r="C123" s="131">
        <f>C124+C127</f>
        <v>0</v>
      </c>
      <c r="D123" s="131">
        <f>D124+D127</f>
        <v>250</v>
      </c>
      <c r="E123" s="131">
        <f>E124+E127</f>
        <v>0</v>
      </c>
      <c r="F123" s="131">
        <f>F124+F127</f>
        <v>0</v>
      </c>
      <c r="G123" s="131">
        <f>G124+G127</f>
        <v>0</v>
      </c>
      <c r="H123" s="131">
        <f>H124+H127</f>
        <v>250</v>
      </c>
      <c r="I123" s="131">
        <f>I124+I127</f>
        <v>0</v>
      </c>
      <c r="J123" s="131">
        <f t="shared" si="160"/>
        <v>0</v>
      </c>
      <c r="K123" s="131">
        <f t="shared" si="160"/>
        <v>250</v>
      </c>
      <c r="L123" s="131">
        <f t="shared" si="160"/>
        <v>0</v>
      </c>
      <c r="M123" s="131">
        <f>M124+M127</f>
        <v>0</v>
      </c>
      <c r="N123" s="131">
        <f>N124+N127</f>
        <v>0</v>
      </c>
      <c r="O123" s="131">
        <f>O124+O127</f>
        <v>0</v>
      </c>
      <c r="P123" s="132" t="e">
        <f t="shared" si="164"/>
        <v>#DIV/0!</v>
      </c>
      <c r="Q123" s="132">
        <f t="shared" si="164"/>
        <v>1</v>
      </c>
      <c r="R123" s="132" t="e">
        <f t="shared" si="165"/>
        <v>#DIV/0!</v>
      </c>
      <c r="S123" s="131">
        <f>S124+S127</f>
        <v>0</v>
      </c>
      <c r="T123" s="131">
        <f>T124+T127</f>
        <v>250</v>
      </c>
      <c r="U123" s="131">
        <f>U124+U127</f>
        <v>0</v>
      </c>
      <c r="V123" s="131">
        <f>V124+V127</f>
        <v>0</v>
      </c>
      <c r="W123" s="131">
        <f>W124+W127</f>
        <v>0</v>
      </c>
      <c r="X123" s="131">
        <f>X124+X127</f>
        <v>0</v>
      </c>
      <c r="Y123" s="131">
        <f>Y124+Y127</f>
        <v>0</v>
      </c>
      <c r="Z123" s="131">
        <f>Z124+Z127</f>
        <v>0</v>
      </c>
      <c r="AA123" s="131">
        <f>AA124+AA127</f>
        <v>0</v>
      </c>
      <c r="AB123" s="131">
        <f>AB124+AB127</f>
        <v>0</v>
      </c>
      <c r="AC123" s="131">
        <f>AC124+AC127</f>
        <v>0</v>
      </c>
      <c r="AD123" s="131">
        <f>AD124+AD127</f>
        <v>0</v>
      </c>
      <c r="AE123" s="131">
        <f>AE124+AE127</f>
        <v>0</v>
      </c>
      <c r="AF123" s="131">
        <f>AF124+AF127</f>
        <v>0</v>
      </c>
      <c r="AG123" s="131">
        <f>AG124+AG127</f>
        <v>0</v>
      </c>
      <c r="AH123" s="131">
        <f>AH124+AH127</f>
        <v>0</v>
      </c>
      <c r="AI123" s="131">
        <f>AI124+AI127</f>
        <v>0</v>
      </c>
      <c r="AJ123" s="131">
        <f>AJ124+AJ127</f>
        <v>0</v>
      </c>
      <c r="AK123" s="131">
        <f>AK124+AK127</f>
        <v>0</v>
      </c>
      <c r="AL123" s="131">
        <f>AL124+AL127</f>
        <v>0</v>
      </c>
      <c r="AM123" s="131">
        <f>AM124+AM127</f>
        <v>0</v>
      </c>
      <c r="AN123" s="131">
        <f>AN124+AN127</f>
        <v>0</v>
      </c>
      <c r="AO123" s="131">
        <f>AO124+AO127</f>
        <v>0</v>
      </c>
      <c r="AP123" s="131">
        <f>AP124+AP127</f>
        <v>0</v>
      </c>
      <c r="AQ123" s="131">
        <f>AQ124+AQ127</f>
        <v>0</v>
      </c>
      <c r="AR123" s="131">
        <f>AR124+AR127</f>
        <v>0</v>
      </c>
      <c r="AS123" s="131">
        <f>AS124+AS127</f>
        <v>0</v>
      </c>
      <c r="AT123" s="131">
        <f>AT124+AT127</f>
        <v>0</v>
      </c>
      <c r="AU123" s="131">
        <f>AU124+AU127</f>
        <v>0</v>
      </c>
      <c r="AV123" s="131">
        <f>AV124+AV127</f>
        <v>0</v>
      </c>
      <c r="AW123" s="131">
        <f>AW124+AW127</f>
        <v>0</v>
      </c>
      <c r="AX123" s="131">
        <f>AX124+AX127</f>
        <v>0</v>
      </c>
      <c r="AY123" s="131">
        <f>AY124+AY127</f>
        <v>0</v>
      </c>
      <c r="AZ123" s="131">
        <f>AZ124+AZ127</f>
        <v>0</v>
      </c>
      <c r="BA123" s="131">
        <f>BA124+BA127</f>
        <v>0</v>
      </c>
      <c r="BB123" s="131">
        <f>BB124+BB127</f>
        <v>0</v>
      </c>
      <c r="BC123" s="131">
        <f>BC124+BC127</f>
        <v>0</v>
      </c>
      <c r="BD123" s="131">
        <f>BD124+BD127</f>
        <v>0</v>
      </c>
      <c r="BE123" s="131">
        <f>BE124+BE127</f>
        <v>0</v>
      </c>
      <c r="BF123" s="70"/>
      <c r="BG123" s="71"/>
      <c r="BH123" s="71"/>
      <c r="BI123" s="71"/>
      <c r="BJ123" s="71"/>
    </row>
    <row r="124" spans="1:62" ht="15.75" customHeight="1" x14ac:dyDescent="0.25">
      <c r="A124" s="111"/>
      <c r="B124" s="112" t="s">
        <v>162</v>
      </c>
      <c r="C124" s="113">
        <f>SUM(C125:C126)</f>
        <v>0</v>
      </c>
      <c r="D124" s="113">
        <f>SUM(D125:D126)</f>
        <v>250</v>
      </c>
      <c r="E124" s="113">
        <f>SUM(E125:E126)</f>
        <v>0</v>
      </c>
      <c r="F124" s="113">
        <f>SUM(F125:F125)</f>
        <v>0</v>
      </c>
      <c r="G124" s="113">
        <f>SUM(G125:G125)</f>
        <v>0</v>
      </c>
      <c r="H124" s="113">
        <f>SUM(H125:H126)</f>
        <v>250</v>
      </c>
      <c r="I124" s="113">
        <f>SUM(I125:I125)</f>
        <v>0</v>
      </c>
      <c r="J124" s="114">
        <f t="shared" si="160"/>
        <v>0</v>
      </c>
      <c r="K124" s="114">
        <f t="shared" si="160"/>
        <v>250</v>
      </c>
      <c r="L124" s="114">
        <f t="shared" si="160"/>
        <v>0</v>
      </c>
      <c r="M124" s="113">
        <f>SUM(M125:M126)</f>
        <v>0</v>
      </c>
      <c r="N124" s="113">
        <f>SUM(N125:N126)</f>
        <v>0</v>
      </c>
      <c r="O124" s="113">
        <f>SUM(O125:O125)</f>
        <v>0</v>
      </c>
      <c r="P124" s="134" t="e">
        <f t="shared" si="164"/>
        <v>#DIV/0!</v>
      </c>
      <c r="Q124" s="134">
        <f t="shared" si="164"/>
        <v>1</v>
      </c>
      <c r="R124" s="134" t="e">
        <f t="shared" si="165"/>
        <v>#DIV/0!</v>
      </c>
      <c r="S124" s="113">
        <f>SUM(S125:S125)</f>
        <v>0</v>
      </c>
      <c r="T124" s="113">
        <f>SUM(T125:T126)</f>
        <v>250</v>
      </c>
      <c r="U124" s="113">
        <f>SUM(U125:U125)</f>
        <v>0</v>
      </c>
      <c r="V124" s="113">
        <f>SUM(V125:V125)</f>
        <v>0</v>
      </c>
      <c r="W124" s="113">
        <f>SUM(W125:W125)</f>
        <v>0</v>
      </c>
      <c r="X124" s="113">
        <f>SUM(X125:X125)</f>
        <v>0</v>
      </c>
      <c r="Y124" s="113">
        <f>SUM(Y125:Y125)</f>
        <v>0</v>
      </c>
      <c r="Z124" s="113">
        <f>SUM(Z125:Z126)</f>
        <v>0</v>
      </c>
      <c r="AA124" s="113">
        <f>SUM(AA125:AA125)</f>
        <v>0</v>
      </c>
      <c r="AB124" s="113">
        <f>SUM(AB125:AB125)</f>
        <v>0</v>
      </c>
      <c r="AC124" s="113">
        <f>SUM(AC125:AC125)</f>
        <v>0</v>
      </c>
      <c r="AD124" s="113">
        <f>SUM(AD125:AD125)</f>
        <v>0</v>
      </c>
      <c r="AE124" s="113">
        <f>SUM(AE125:AE125)</f>
        <v>0</v>
      </c>
      <c r="AF124" s="113">
        <f>SUM(AF125:AF125)</f>
        <v>0</v>
      </c>
      <c r="AG124" s="113">
        <f>SUM(AG125:AG125)</f>
        <v>0</v>
      </c>
      <c r="AH124" s="113">
        <f>SUM(AH125:AH125)</f>
        <v>0</v>
      </c>
      <c r="AI124" s="113">
        <f>SUM(AI125:AI125)</f>
        <v>0</v>
      </c>
      <c r="AJ124" s="113">
        <f>SUM(AJ125:AJ125)</f>
        <v>0</v>
      </c>
      <c r="AK124" s="113">
        <f>SUM(AK125:AK125)</f>
        <v>0</v>
      </c>
      <c r="AL124" s="113">
        <f>SUM(AL125:AL125)</f>
        <v>0</v>
      </c>
      <c r="AM124" s="113">
        <f>SUM(AM125:AM125)</f>
        <v>0</v>
      </c>
      <c r="AN124" s="113">
        <f>SUM(AN125:AN125)</f>
        <v>0</v>
      </c>
      <c r="AO124" s="113">
        <f>SUM(AO125:AO125)</f>
        <v>0</v>
      </c>
      <c r="AP124" s="113">
        <f>SUM(AP125:AP125)</f>
        <v>0</v>
      </c>
      <c r="AQ124" s="113">
        <f>SUM(AQ125:AQ125)</f>
        <v>0</v>
      </c>
      <c r="AR124" s="113">
        <f>SUM(AR125:AR125)</f>
        <v>0</v>
      </c>
      <c r="AS124" s="113">
        <f>SUM(AS125:AS125)</f>
        <v>0</v>
      </c>
      <c r="AT124" s="113">
        <f>SUM(AT125:AT125)</f>
        <v>0</v>
      </c>
      <c r="AU124" s="113">
        <f>SUM(AU125:AU125)</f>
        <v>0</v>
      </c>
      <c r="AV124" s="113">
        <f>SUM(AV125:AV125)</f>
        <v>0</v>
      </c>
      <c r="AW124" s="113">
        <f>SUM(AW125:AW125)</f>
        <v>0</v>
      </c>
      <c r="AX124" s="113">
        <f>SUM(AX125:AX125)</f>
        <v>0</v>
      </c>
      <c r="AY124" s="113">
        <f>SUM(AY125:AY125)</f>
        <v>0</v>
      </c>
      <c r="AZ124" s="113">
        <f>SUM(AZ125:AZ125)</f>
        <v>0</v>
      </c>
      <c r="BA124" s="113">
        <f>SUM(BA125:BA125)</f>
        <v>0</v>
      </c>
      <c r="BB124" s="113">
        <f>SUM(BB125:BB125)</f>
        <v>0</v>
      </c>
      <c r="BC124" s="113">
        <f>SUM(BC125:BC125)</f>
        <v>0</v>
      </c>
      <c r="BD124" s="113">
        <f>SUM(BD125:BD125)</f>
        <v>0</v>
      </c>
      <c r="BE124" s="113">
        <f>SUM(BE125:BE125)</f>
        <v>0</v>
      </c>
      <c r="BF124" s="115"/>
      <c r="BG124" s="116"/>
      <c r="BH124" s="116"/>
      <c r="BI124" s="116"/>
      <c r="BJ124" s="116"/>
    </row>
    <row r="125" spans="1:62" ht="15.75" customHeight="1" x14ac:dyDescent="0.25">
      <c r="A125" s="38" t="s">
        <v>113</v>
      </c>
      <c r="B125" s="30" t="s">
        <v>163</v>
      </c>
      <c r="C125" s="32">
        <v>0</v>
      </c>
      <c r="D125" s="32"/>
      <c r="E125" s="32"/>
      <c r="F125" s="99"/>
      <c r="G125" s="34">
        <f t="shared" ref="G125:I126" si="181">S125+V125+Y125+AB125+AE125+AH125+AK125+AN125+AQ125+AT125+AW125+AZ125</f>
        <v>0</v>
      </c>
      <c r="H125" s="34">
        <f t="shared" si="181"/>
        <v>0</v>
      </c>
      <c r="I125" s="34">
        <f t="shared" si="181"/>
        <v>0</v>
      </c>
      <c r="J125" s="34">
        <f t="shared" ref="J125:L136" si="182">IF(BC125=0,SUM(S125+V125+Y125+AB125+AE125+AH125+AK125+AN125+AQ125+AT125+AW125+AZ125),BC125)</f>
        <v>0</v>
      </c>
      <c r="K125" s="34">
        <f t="shared" si="182"/>
        <v>0</v>
      </c>
      <c r="L125" s="34">
        <f t="shared" si="182"/>
        <v>0</v>
      </c>
      <c r="M125" s="34">
        <f t="shared" ref="M125:N125" si="183">C125-G125</f>
        <v>0</v>
      </c>
      <c r="N125" s="34">
        <f t="shared" si="183"/>
        <v>0</v>
      </c>
      <c r="O125" s="34">
        <f t="shared" ref="O125:O126" si="184">F125-I125</f>
        <v>0</v>
      </c>
      <c r="P125" s="35" t="e">
        <f t="shared" ref="P125:Q136" si="185">G125/C125</f>
        <v>#DIV/0!</v>
      </c>
      <c r="Q125" s="35" t="e">
        <f t="shared" si="185"/>
        <v>#DIV/0!</v>
      </c>
      <c r="R125" s="35" t="e">
        <f t="shared" ref="R125:R136" si="186">I125/F125</f>
        <v>#DIV/0!</v>
      </c>
      <c r="S125" s="33"/>
      <c r="T125" s="33"/>
      <c r="U125" s="33"/>
      <c r="V125" s="33">
        <v>0</v>
      </c>
      <c r="W125" s="33"/>
      <c r="X125" s="33"/>
      <c r="Y125" s="33"/>
      <c r="Z125" s="33"/>
      <c r="AA125" s="33"/>
      <c r="AB125" s="33">
        <v>0</v>
      </c>
      <c r="AC125" s="33"/>
      <c r="AD125" s="33"/>
      <c r="AE125" s="33">
        <v>0</v>
      </c>
      <c r="AF125" s="33"/>
      <c r="AG125" s="33"/>
      <c r="AH125" s="33">
        <v>0</v>
      </c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6"/>
      <c r="BG125" s="37"/>
      <c r="BH125" s="37"/>
      <c r="BI125" s="37"/>
      <c r="BJ125" s="37"/>
    </row>
    <row r="126" spans="1:62" ht="15.75" customHeight="1" x14ac:dyDescent="0.25">
      <c r="A126" s="38" t="s">
        <v>95</v>
      </c>
      <c r="B126" s="30" t="s">
        <v>107</v>
      </c>
      <c r="C126" s="32"/>
      <c r="D126" s="63">
        <v>250</v>
      </c>
      <c r="E126" s="63"/>
      <c r="F126" s="99"/>
      <c r="G126" s="34">
        <f t="shared" si="181"/>
        <v>0</v>
      </c>
      <c r="H126" s="34">
        <f t="shared" si="181"/>
        <v>250</v>
      </c>
      <c r="I126" s="34">
        <f t="shared" si="181"/>
        <v>0</v>
      </c>
      <c r="J126" s="34">
        <f t="shared" si="182"/>
        <v>0</v>
      </c>
      <c r="K126" s="34">
        <f t="shared" si="182"/>
        <v>250</v>
      </c>
      <c r="L126" s="34">
        <f t="shared" si="182"/>
        <v>0</v>
      </c>
      <c r="M126" s="34">
        <f>C126-G126</f>
        <v>0</v>
      </c>
      <c r="N126" s="34">
        <f>D126-H126-E126</f>
        <v>0</v>
      </c>
      <c r="O126" s="34">
        <f t="shared" si="184"/>
        <v>0</v>
      </c>
      <c r="P126" s="35" t="e">
        <f t="shared" si="185"/>
        <v>#DIV/0!</v>
      </c>
      <c r="Q126" s="35">
        <f t="shared" si="185"/>
        <v>1</v>
      </c>
      <c r="R126" s="35" t="e">
        <f t="shared" si="186"/>
        <v>#DIV/0!</v>
      </c>
      <c r="S126" s="33"/>
      <c r="T126" s="33">
        <v>250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6"/>
      <c r="BG126" s="37"/>
      <c r="BH126" s="37"/>
      <c r="BI126" s="37"/>
      <c r="BJ126" s="37"/>
    </row>
    <row r="127" spans="1:62" ht="15.75" customHeight="1" x14ac:dyDescent="0.25">
      <c r="A127" s="111"/>
      <c r="B127" s="112" t="s">
        <v>164</v>
      </c>
      <c r="C127" s="113">
        <f t="shared" ref="C127:I127" si="187">SUM(C128:C133)</f>
        <v>0</v>
      </c>
      <c r="D127" s="113">
        <f t="shared" si="187"/>
        <v>0</v>
      </c>
      <c r="E127" s="113">
        <f t="shared" si="187"/>
        <v>0</v>
      </c>
      <c r="F127" s="113">
        <f t="shared" si="187"/>
        <v>0</v>
      </c>
      <c r="G127" s="113">
        <f t="shared" si="187"/>
        <v>0</v>
      </c>
      <c r="H127" s="113">
        <f t="shared" si="187"/>
        <v>0</v>
      </c>
      <c r="I127" s="113">
        <f t="shared" si="187"/>
        <v>0</v>
      </c>
      <c r="J127" s="133">
        <f t="shared" si="182"/>
        <v>0</v>
      </c>
      <c r="K127" s="133">
        <f t="shared" si="182"/>
        <v>0</v>
      </c>
      <c r="L127" s="133">
        <f t="shared" si="182"/>
        <v>0</v>
      </c>
      <c r="M127" s="113">
        <f t="shared" ref="M127:O127" si="188">SUM(M128:M133)</f>
        <v>0</v>
      </c>
      <c r="N127" s="113">
        <f t="shared" si="188"/>
        <v>0</v>
      </c>
      <c r="O127" s="113">
        <f t="shared" si="188"/>
        <v>0</v>
      </c>
      <c r="P127" s="134" t="e">
        <f t="shared" si="185"/>
        <v>#DIV/0!</v>
      </c>
      <c r="Q127" s="134" t="e">
        <f t="shared" si="185"/>
        <v>#DIV/0!</v>
      </c>
      <c r="R127" s="134" t="e">
        <f t="shared" si="186"/>
        <v>#DIV/0!</v>
      </c>
      <c r="S127" s="113">
        <f t="shared" ref="S127:BE127" si="189">SUM(S128:S133)</f>
        <v>0</v>
      </c>
      <c r="T127" s="113">
        <f t="shared" si="189"/>
        <v>0</v>
      </c>
      <c r="U127" s="113">
        <f t="shared" si="189"/>
        <v>0</v>
      </c>
      <c r="V127" s="113">
        <f t="shared" si="189"/>
        <v>0</v>
      </c>
      <c r="W127" s="113">
        <f t="shared" si="189"/>
        <v>0</v>
      </c>
      <c r="X127" s="113">
        <f t="shared" si="189"/>
        <v>0</v>
      </c>
      <c r="Y127" s="113">
        <f t="shared" si="189"/>
        <v>0</v>
      </c>
      <c r="Z127" s="113">
        <f t="shared" si="189"/>
        <v>0</v>
      </c>
      <c r="AA127" s="113">
        <f t="shared" si="189"/>
        <v>0</v>
      </c>
      <c r="AB127" s="113">
        <f t="shared" si="189"/>
        <v>0</v>
      </c>
      <c r="AC127" s="113">
        <f t="shared" si="189"/>
        <v>0</v>
      </c>
      <c r="AD127" s="113">
        <f t="shared" si="189"/>
        <v>0</v>
      </c>
      <c r="AE127" s="113">
        <f t="shared" si="189"/>
        <v>0</v>
      </c>
      <c r="AF127" s="113">
        <f t="shared" si="189"/>
        <v>0</v>
      </c>
      <c r="AG127" s="113">
        <f t="shared" si="189"/>
        <v>0</v>
      </c>
      <c r="AH127" s="113">
        <f t="shared" si="189"/>
        <v>0</v>
      </c>
      <c r="AI127" s="113">
        <f t="shared" si="189"/>
        <v>0</v>
      </c>
      <c r="AJ127" s="113">
        <f t="shared" si="189"/>
        <v>0</v>
      </c>
      <c r="AK127" s="113">
        <f t="shared" si="189"/>
        <v>0</v>
      </c>
      <c r="AL127" s="113">
        <f t="shared" si="189"/>
        <v>0</v>
      </c>
      <c r="AM127" s="113">
        <f t="shared" si="189"/>
        <v>0</v>
      </c>
      <c r="AN127" s="113">
        <f t="shared" si="189"/>
        <v>0</v>
      </c>
      <c r="AO127" s="113">
        <f t="shared" si="189"/>
        <v>0</v>
      </c>
      <c r="AP127" s="113">
        <f t="shared" si="189"/>
        <v>0</v>
      </c>
      <c r="AQ127" s="113">
        <f t="shared" si="189"/>
        <v>0</v>
      </c>
      <c r="AR127" s="113">
        <f t="shared" si="189"/>
        <v>0</v>
      </c>
      <c r="AS127" s="113">
        <f t="shared" si="189"/>
        <v>0</v>
      </c>
      <c r="AT127" s="113">
        <f t="shared" si="189"/>
        <v>0</v>
      </c>
      <c r="AU127" s="113">
        <f t="shared" si="189"/>
        <v>0</v>
      </c>
      <c r="AV127" s="113">
        <f t="shared" si="189"/>
        <v>0</v>
      </c>
      <c r="AW127" s="113">
        <f t="shared" si="189"/>
        <v>0</v>
      </c>
      <c r="AX127" s="113">
        <f t="shared" si="189"/>
        <v>0</v>
      </c>
      <c r="AY127" s="113">
        <f t="shared" si="189"/>
        <v>0</v>
      </c>
      <c r="AZ127" s="113">
        <f t="shared" si="189"/>
        <v>0</v>
      </c>
      <c r="BA127" s="113">
        <f t="shared" si="189"/>
        <v>0</v>
      </c>
      <c r="BB127" s="113">
        <f t="shared" si="189"/>
        <v>0</v>
      </c>
      <c r="BC127" s="113">
        <f t="shared" si="189"/>
        <v>0</v>
      </c>
      <c r="BD127" s="113">
        <f t="shared" si="189"/>
        <v>0</v>
      </c>
      <c r="BE127" s="113">
        <f t="shared" si="189"/>
        <v>0</v>
      </c>
      <c r="BF127" s="115"/>
      <c r="BG127" s="116"/>
      <c r="BH127" s="116"/>
      <c r="BI127" s="116"/>
      <c r="BJ127" s="116"/>
    </row>
    <row r="128" spans="1:62" ht="15.75" hidden="1" customHeight="1" x14ac:dyDescent="0.25">
      <c r="A128" s="29" t="s">
        <v>73</v>
      </c>
      <c r="B128" s="61" t="s">
        <v>165</v>
      </c>
      <c r="C128" s="32"/>
      <c r="D128" s="63">
        <v>0</v>
      </c>
      <c r="E128" s="63"/>
      <c r="F128" s="99"/>
      <c r="G128" s="34">
        <f t="shared" ref="G128:I133" si="190">S128+V128+Y128+AB128+AE128+AH128+AK128+AN128+AQ128+AT128+AW128+AZ128</f>
        <v>0</v>
      </c>
      <c r="H128" s="34">
        <f t="shared" si="190"/>
        <v>0</v>
      </c>
      <c r="I128" s="34">
        <f t="shared" si="190"/>
        <v>0</v>
      </c>
      <c r="J128" s="34">
        <f t="shared" si="182"/>
        <v>0</v>
      </c>
      <c r="K128" s="34">
        <f t="shared" si="182"/>
        <v>0</v>
      </c>
      <c r="L128" s="34">
        <f t="shared" si="182"/>
        <v>0</v>
      </c>
      <c r="M128" s="34">
        <f t="shared" ref="M128:N133" si="191">C128-G128</f>
        <v>0</v>
      </c>
      <c r="N128" s="34">
        <f t="shared" si="191"/>
        <v>0</v>
      </c>
      <c r="O128" s="34">
        <f t="shared" ref="O128:O133" si="192">F128-I128</f>
        <v>0</v>
      </c>
      <c r="P128" s="35" t="e">
        <f t="shared" si="185"/>
        <v>#DIV/0!</v>
      </c>
      <c r="Q128" s="35" t="e">
        <f t="shared" si="185"/>
        <v>#DIV/0!</v>
      </c>
      <c r="R128" s="35" t="e">
        <f t="shared" si="186"/>
        <v>#DIV/0!</v>
      </c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>
        <v>0</v>
      </c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6"/>
      <c r="BG128" s="37"/>
      <c r="BH128" s="37"/>
      <c r="BI128" s="37"/>
      <c r="BJ128" s="37"/>
    </row>
    <row r="129" spans="1:62" ht="15.75" hidden="1" customHeight="1" x14ac:dyDescent="0.25">
      <c r="A129" s="29" t="s">
        <v>73</v>
      </c>
      <c r="B129" s="61" t="s">
        <v>166</v>
      </c>
      <c r="C129" s="32"/>
      <c r="D129" s="32"/>
      <c r="E129" s="32"/>
      <c r="F129" s="99"/>
      <c r="G129" s="34">
        <f t="shared" si="190"/>
        <v>0</v>
      </c>
      <c r="H129" s="34">
        <f t="shared" si="190"/>
        <v>0</v>
      </c>
      <c r="I129" s="34">
        <f t="shared" si="190"/>
        <v>0</v>
      </c>
      <c r="J129" s="34">
        <f t="shared" si="182"/>
        <v>0</v>
      </c>
      <c r="K129" s="34">
        <f t="shared" si="182"/>
        <v>0</v>
      </c>
      <c r="L129" s="34">
        <f t="shared" si="182"/>
        <v>0</v>
      </c>
      <c r="M129" s="34">
        <f t="shared" si="191"/>
        <v>0</v>
      </c>
      <c r="N129" s="34">
        <f t="shared" si="191"/>
        <v>0</v>
      </c>
      <c r="O129" s="34">
        <f t="shared" si="192"/>
        <v>0</v>
      </c>
      <c r="P129" s="35" t="e">
        <f t="shared" si="185"/>
        <v>#DIV/0!</v>
      </c>
      <c r="Q129" s="35" t="e">
        <f t="shared" si="185"/>
        <v>#DIV/0!</v>
      </c>
      <c r="R129" s="35" t="e">
        <f t="shared" si="186"/>
        <v>#DIV/0!</v>
      </c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6"/>
      <c r="BG129" s="37"/>
      <c r="BH129" s="37"/>
      <c r="BI129" s="37"/>
      <c r="BJ129" s="37"/>
    </row>
    <row r="130" spans="1:62" ht="15.75" hidden="1" customHeight="1" x14ac:dyDescent="0.25">
      <c r="A130" s="38" t="s">
        <v>70</v>
      </c>
      <c r="B130" s="136" t="s">
        <v>167</v>
      </c>
      <c r="C130" s="32"/>
      <c r="D130" s="32"/>
      <c r="E130" s="32"/>
      <c r="F130" s="99"/>
      <c r="G130" s="34">
        <f t="shared" si="190"/>
        <v>0</v>
      </c>
      <c r="H130" s="34">
        <f t="shared" si="190"/>
        <v>0</v>
      </c>
      <c r="I130" s="34">
        <f t="shared" si="190"/>
        <v>0</v>
      </c>
      <c r="J130" s="34">
        <f t="shared" si="182"/>
        <v>0</v>
      </c>
      <c r="K130" s="34">
        <f t="shared" si="182"/>
        <v>0</v>
      </c>
      <c r="L130" s="34">
        <f t="shared" si="182"/>
        <v>0</v>
      </c>
      <c r="M130" s="34">
        <f t="shared" si="191"/>
        <v>0</v>
      </c>
      <c r="N130" s="34">
        <f t="shared" si="191"/>
        <v>0</v>
      </c>
      <c r="O130" s="34">
        <f t="shared" si="192"/>
        <v>0</v>
      </c>
      <c r="P130" s="35" t="e">
        <f t="shared" si="185"/>
        <v>#DIV/0!</v>
      </c>
      <c r="Q130" s="35" t="e">
        <f t="shared" si="185"/>
        <v>#DIV/0!</v>
      </c>
      <c r="R130" s="35" t="e">
        <f t="shared" si="186"/>
        <v>#DIV/0!</v>
      </c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6"/>
      <c r="BG130" s="37"/>
      <c r="BH130" s="37"/>
      <c r="BI130" s="37"/>
      <c r="BJ130" s="37"/>
    </row>
    <row r="131" spans="1:62" ht="15.75" hidden="1" customHeight="1" x14ac:dyDescent="0.25">
      <c r="A131" s="38" t="s">
        <v>168</v>
      </c>
      <c r="B131" s="136" t="s">
        <v>167</v>
      </c>
      <c r="C131" s="32"/>
      <c r="D131" s="32"/>
      <c r="E131" s="32"/>
      <c r="F131" s="99"/>
      <c r="G131" s="34">
        <f t="shared" si="190"/>
        <v>0</v>
      </c>
      <c r="H131" s="34">
        <f t="shared" si="190"/>
        <v>0</v>
      </c>
      <c r="I131" s="34">
        <f t="shared" si="190"/>
        <v>0</v>
      </c>
      <c r="J131" s="34">
        <f t="shared" si="182"/>
        <v>0</v>
      </c>
      <c r="K131" s="34">
        <f t="shared" si="182"/>
        <v>0</v>
      </c>
      <c r="L131" s="34">
        <f t="shared" si="182"/>
        <v>0</v>
      </c>
      <c r="M131" s="34">
        <f t="shared" si="191"/>
        <v>0</v>
      </c>
      <c r="N131" s="34">
        <f t="shared" si="191"/>
        <v>0</v>
      </c>
      <c r="O131" s="34">
        <f t="shared" si="192"/>
        <v>0</v>
      </c>
      <c r="P131" s="35" t="e">
        <f t="shared" si="185"/>
        <v>#DIV/0!</v>
      </c>
      <c r="Q131" s="35" t="e">
        <f t="shared" si="185"/>
        <v>#DIV/0!</v>
      </c>
      <c r="R131" s="35" t="e">
        <f t="shared" si="186"/>
        <v>#DIV/0!</v>
      </c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6"/>
      <c r="BG131" s="37"/>
      <c r="BH131" s="37"/>
      <c r="BI131" s="37"/>
      <c r="BJ131" s="37"/>
    </row>
    <row r="132" spans="1:62" ht="15.75" hidden="1" customHeight="1" x14ac:dyDescent="0.25">
      <c r="A132" s="38" t="s">
        <v>57</v>
      </c>
      <c r="B132" s="136" t="s">
        <v>167</v>
      </c>
      <c r="C132" s="32"/>
      <c r="D132" s="32"/>
      <c r="E132" s="32"/>
      <c r="F132" s="99"/>
      <c r="G132" s="34">
        <f t="shared" si="190"/>
        <v>0</v>
      </c>
      <c r="H132" s="34">
        <f t="shared" si="190"/>
        <v>0</v>
      </c>
      <c r="I132" s="34">
        <f t="shared" si="190"/>
        <v>0</v>
      </c>
      <c r="J132" s="34">
        <f t="shared" si="182"/>
        <v>0</v>
      </c>
      <c r="K132" s="34">
        <f t="shared" si="182"/>
        <v>0</v>
      </c>
      <c r="L132" s="34">
        <f t="shared" si="182"/>
        <v>0</v>
      </c>
      <c r="M132" s="34">
        <f t="shared" si="191"/>
        <v>0</v>
      </c>
      <c r="N132" s="34">
        <f t="shared" si="191"/>
        <v>0</v>
      </c>
      <c r="O132" s="34">
        <f t="shared" si="192"/>
        <v>0</v>
      </c>
      <c r="P132" s="35" t="e">
        <f t="shared" si="185"/>
        <v>#DIV/0!</v>
      </c>
      <c r="Q132" s="35" t="e">
        <f t="shared" si="185"/>
        <v>#DIV/0!</v>
      </c>
      <c r="R132" s="35" t="e">
        <f t="shared" si="186"/>
        <v>#DIV/0!</v>
      </c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6"/>
      <c r="BG132" s="37"/>
      <c r="BH132" s="37"/>
      <c r="BI132" s="37"/>
      <c r="BJ132" s="37"/>
    </row>
    <row r="133" spans="1:62" ht="15.75" customHeight="1" x14ac:dyDescent="0.25">
      <c r="A133" s="29" t="s">
        <v>77</v>
      </c>
      <c r="B133" s="30" t="s">
        <v>169</v>
      </c>
      <c r="C133" s="32"/>
      <c r="D133" s="32"/>
      <c r="E133" s="32"/>
      <c r="F133" s="137"/>
      <c r="G133" s="34">
        <f t="shared" si="190"/>
        <v>0</v>
      </c>
      <c r="H133" s="34">
        <f t="shared" si="190"/>
        <v>0</v>
      </c>
      <c r="I133" s="34">
        <f t="shared" si="190"/>
        <v>0</v>
      </c>
      <c r="J133" s="34">
        <f t="shared" si="182"/>
        <v>0</v>
      </c>
      <c r="K133" s="34">
        <f t="shared" si="182"/>
        <v>0</v>
      </c>
      <c r="L133" s="34">
        <f t="shared" si="182"/>
        <v>0</v>
      </c>
      <c r="M133" s="34">
        <f t="shared" si="191"/>
        <v>0</v>
      </c>
      <c r="N133" s="34">
        <f t="shared" si="191"/>
        <v>0</v>
      </c>
      <c r="O133" s="34">
        <f t="shared" si="192"/>
        <v>0</v>
      </c>
      <c r="P133" s="35" t="e">
        <f t="shared" si="185"/>
        <v>#DIV/0!</v>
      </c>
      <c r="Q133" s="35" t="e">
        <f t="shared" si="185"/>
        <v>#DIV/0!</v>
      </c>
      <c r="R133" s="35" t="e">
        <f t="shared" si="186"/>
        <v>#DIV/0!</v>
      </c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>
        <v>0</v>
      </c>
      <c r="AW133" s="33"/>
      <c r="AX133" s="33"/>
      <c r="AY133" s="33"/>
      <c r="AZ133" s="33"/>
      <c r="BA133" s="33"/>
      <c r="BB133" s="33"/>
      <c r="BC133" s="33"/>
      <c r="BD133" s="33"/>
      <c r="BE133" s="33"/>
      <c r="BF133" s="36"/>
      <c r="BG133" s="37"/>
      <c r="BH133" s="37"/>
      <c r="BI133" s="37"/>
      <c r="BJ133" s="37"/>
    </row>
    <row r="134" spans="1:62" ht="15.75" customHeight="1" x14ac:dyDescent="0.25">
      <c r="A134" s="138"/>
      <c r="B134" s="139" t="s">
        <v>170</v>
      </c>
      <c r="C134" s="140">
        <f>SUM(C135:C136)</f>
        <v>0</v>
      </c>
      <c r="D134" s="140">
        <f>SUM(D135:D136)</f>
        <v>734.93000000000006</v>
      </c>
      <c r="E134" s="140">
        <f>SUM(E135:E136)</f>
        <v>0</v>
      </c>
      <c r="F134" s="140">
        <f>SUM(F135:F136)</f>
        <v>0</v>
      </c>
      <c r="G134" s="140">
        <f>SUM(G135:G136)</f>
        <v>0</v>
      </c>
      <c r="H134" s="140">
        <f>SUM(H135:H136)</f>
        <v>0</v>
      </c>
      <c r="I134" s="140">
        <f>SUM(I135:I136)</f>
        <v>0</v>
      </c>
      <c r="J134" s="118">
        <f t="shared" si="182"/>
        <v>0</v>
      </c>
      <c r="K134" s="118">
        <f t="shared" si="182"/>
        <v>0</v>
      </c>
      <c r="L134" s="118">
        <f t="shared" si="182"/>
        <v>0</v>
      </c>
      <c r="M134" s="140">
        <f>SUM(M135:M136)</f>
        <v>0</v>
      </c>
      <c r="N134" s="140">
        <f>SUM(N135:N136)</f>
        <v>734.93000000000006</v>
      </c>
      <c r="O134" s="140">
        <f>SUM(O135:O136)</f>
        <v>0</v>
      </c>
      <c r="P134" s="141" t="e">
        <f t="shared" si="185"/>
        <v>#DIV/0!</v>
      </c>
      <c r="Q134" s="141">
        <f t="shared" si="185"/>
        <v>0</v>
      </c>
      <c r="R134" s="141" t="e">
        <f t="shared" si="186"/>
        <v>#DIV/0!</v>
      </c>
      <c r="S134" s="140">
        <f>SUM(S135:S136)</f>
        <v>0</v>
      </c>
      <c r="T134" s="140">
        <f>SUM(T135:T136)</f>
        <v>0</v>
      </c>
      <c r="U134" s="140">
        <f>SUM(U135:U136)</f>
        <v>0</v>
      </c>
      <c r="V134" s="140">
        <f>SUM(V135:V136)</f>
        <v>0</v>
      </c>
      <c r="W134" s="140">
        <f>SUM(W135:W136)</f>
        <v>0</v>
      </c>
      <c r="X134" s="140">
        <f>SUM(X135:X136)</f>
        <v>0</v>
      </c>
      <c r="Y134" s="140">
        <f>SUM(Y135:Y136)</f>
        <v>0</v>
      </c>
      <c r="Z134" s="140">
        <f>SUM(Z135:Z136)</f>
        <v>0</v>
      </c>
      <c r="AA134" s="140">
        <f>SUM(AA135:AA136)</f>
        <v>0</v>
      </c>
      <c r="AB134" s="140">
        <f>SUM(AB135:AB136)</f>
        <v>0</v>
      </c>
      <c r="AC134" s="140">
        <f>SUM(AC135:AC136)</f>
        <v>0</v>
      </c>
      <c r="AD134" s="140">
        <f>SUM(AD135:AD136)</f>
        <v>0</v>
      </c>
      <c r="AE134" s="140">
        <f>SUM(AE135:AE136)</f>
        <v>0</v>
      </c>
      <c r="AF134" s="140">
        <f>SUM(AF135:AF136)</f>
        <v>0</v>
      </c>
      <c r="AG134" s="140">
        <f>SUM(AG135:AG136)</f>
        <v>0</v>
      </c>
      <c r="AH134" s="140">
        <f>SUM(AH135:AH136)</f>
        <v>0</v>
      </c>
      <c r="AI134" s="140">
        <f>SUM(AI135:AI136)</f>
        <v>0</v>
      </c>
      <c r="AJ134" s="140">
        <f>SUM(AJ135:AJ136)</f>
        <v>0</v>
      </c>
      <c r="AK134" s="140">
        <f>SUM(AK135:AK136)</f>
        <v>0</v>
      </c>
      <c r="AL134" s="140">
        <f>SUM(AL135:AL136)</f>
        <v>0</v>
      </c>
      <c r="AM134" s="140">
        <f>SUM(AM135:AM136)</f>
        <v>0</v>
      </c>
      <c r="AN134" s="140">
        <f>SUM(AN135:AN136)</f>
        <v>0</v>
      </c>
      <c r="AO134" s="140">
        <f>SUM(AO135:AO136)</f>
        <v>0</v>
      </c>
      <c r="AP134" s="140">
        <f>SUM(AP135:AP136)</f>
        <v>0</v>
      </c>
      <c r="AQ134" s="140">
        <f>SUM(AQ135:AQ136)</f>
        <v>0</v>
      </c>
      <c r="AR134" s="140">
        <f>SUM(AR135:AR136)</f>
        <v>0</v>
      </c>
      <c r="AS134" s="140">
        <f>SUM(AS135:AS136)</f>
        <v>0</v>
      </c>
      <c r="AT134" s="140">
        <f>SUM(AT135:AT136)</f>
        <v>0</v>
      </c>
      <c r="AU134" s="140">
        <f>SUM(AU135:AU136)</f>
        <v>0</v>
      </c>
      <c r="AV134" s="140">
        <f>SUM(AV135:AV136)</f>
        <v>0</v>
      </c>
      <c r="AW134" s="140">
        <f>SUM(AW135:AW136)</f>
        <v>0</v>
      </c>
      <c r="AX134" s="140">
        <f>SUM(AX135:AX136)</f>
        <v>0</v>
      </c>
      <c r="AY134" s="140">
        <f>SUM(AY135:AY136)</f>
        <v>0</v>
      </c>
      <c r="AZ134" s="140">
        <f>SUM(AZ135:AZ136)</f>
        <v>0</v>
      </c>
      <c r="BA134" s="140">
        <f>SUM(BA135:BA136)</f>
        <v>0</v>
      </c>
      <c r="BB134" s="140">
        <f>SUM(BB135:BB136)</f>
        <v>0</v>
      </c>
      <c r="BC134" s="140">
        <f>SUM(BC135:BC136)</f>
        <v>0</v>
      </c>
      <c r="BD134" s="140">
        <f>SUM(BD135:BD136)</f>
        <v>0</v>
      </c>
      <c r="BE134" s="140">
        <f>SUM(BE135:BE136)</f>
        <v>0</v>
      </c>
      <c r="BF134" s="115"/>
      <c r="BG134" s="116"/>
      <c r="BH134" s="116"/>
      <c r="BI134" s="116"/>
      <c r="BJ134" s="116"/>
    </row>
    <row r="135" spans="1:62" ht="15.75" customHeight="1" x14ac:dyDescent="0.25">
      <c r="A135" s="38" t="s">
        <v>171</v>
      </c>
      <c r="B135" s="30" t="s">
        <v>172</v>
      </c>
      <c r="C135" s="32"/>
      <c r="D135" s="63">
        <v>376.89</v>
      </c>
      <c r="E135" s="63"/>
      <c r="F135" s="142"/>
      <c r="G135" s="34">
        <f t="shared" ref="G135:I136" si="193">S135+V135+Y135+AB135+AE135+AH135+AK135+AN135+AQ135+AT135+AW135+AZ135</f>
        <v>0</v>
      </c>
      <c r="H135" s="34">
        <f t="shared" si="193"/>
        <v>0</v>
      </c>
      <c r="I135" s="34">
        <f t="shared" si="193"/>
        <v>0</v>
      </c>
      <c r="J135" s="34">
        <f t="shared" si="182"/>
        <v>0</v>
      </c>
      <c r="K135" s="34">
        <f t="shared" si="182"/>
        <v>0</v>
      </c>
      <c r="L135" s="34">
        <f t="shared" si="182"/>
        <v>0</v>
      </c>
      <c r="M135" s="34">
        <f t="shared" ref="M135:N136" si="194">C135-G135</f>
        <v>0</v>
      </c>
      <c r="N135" s="34">
        <f t="shared" si="194"/>
        <v>376.89</v>
      </c>
      <c r="O135" s="34">
        <f t="shared" ref="O135:O136" si="195">F135-I135</f>
        <v>0</v>
      </c>
      <c r="P135" s="35" t="e">
        <f t="shared" si="185"/>
        <v>#DIV/0!</v>
      </c>
      <c r="Q135" s="35">
        <f t="shared" si="185"/>
        <v>0</v>
      </c>
      <c r="R135" s="35" t="e">
        <f t="shared" si="186"/>
        <v>#DIV/0!</v>
      </c>
      <c r="S135" s="33"/>
      <c r="T135" s="33"/>
      <c r="U135" s="33"/>
      <c r="V135" s="33"/>
      <c r="W135" s="33">
        <v>0</v>
      </c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6"/>
      <c r="BG135" s="37"/>
      <c r="BH135" s="37"/>
      <c r="BI135" s="37"/>
      <c r="BJ135" s="37"/>
    </row>
    <row r="136" spans="1:62" ht="15.75" customHeight="1" x14ac:dyDescent="0.25">
      <c r="A136" s="29" t="s">
        <v>173</v>
      </c>
      <c r="B136" s="30" t="s">
        <v>174</v>
      </c>
      <c r="C136" s="32"/>
      <c r="D136" s="143">
        <v>358.04</v>
      </c>
      <c r="E136" s="32"/>
      <c r="F136" s="142"/>
      <c r="G136" s="34">
        <f t="shared" si="193"/>
        <v>0</v>
      </c>
      <c r="H136" s="34">
        <f t="shared" si="193"/>
        <v>0</v>
      </c>
      <c r="I136" s="34">
        <f t="shared" si="193"/>
        <v>0</v>
      </c>
      <c r="J136" s="34">
        <f t="shared" si="182"/>
        <v>0</v>
      </c>
      <c r="K136" s="34">
        <f t="shared" si="182"/>
        <v>0</v>
      </c>
      <c r="L136" s="34">
        <f t="shared" si="182"/>
        <v>0</v>
      </c>
      <c r="M136" s="34">
        <f t="shared" si="194"/>
        <v>0</v>
      </c>
      <c r="N136" s="34">
        <f t="shared" si="194"/>
        <v>358.04</v>
      </c>
      <c r="O136" s="34">
        <f t="shared" si="195"/>
        <v>0</v>
      </c>
      <c r="P136" s="35" t="e">
        <f t="shared" si="185"/>
        <v>#DIV/0!</v>
      </c>
      <c r="Q136" s="35">
        <f t="shared" si="185"/>
        <v>0</v>
      </c>
      <c r="R136" s="35" t="e">
        <f t="shared" si="186"/>
        <v>#DIV/0!</v>
      </c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6"/>
      <c r="BG136" s="37"/>
      <c r="BH136" s="37"/>
      <c r="BI136" s="37"/>
      <c r="BJ136" s="37"/>
    </row>
    <row r="137" spans="1:62" ht="15.75" customHeight="1" x14ac:dyDescent="0.25">
      <c r="A137" s="144"/>
      <c r="B137" s="145"/>
      <c r="C137" s="146"/>
      <c r="D137" s="146"/>
      <c r="E137" s="146"/>
      <c r="F137" s="146"/>
      <c r="G137" s="146"/>
      <c r="H137" s="146"/>
      <c r="I137" s="146"/>
      <c r="J137" s="147"/>
      <c r="K137" s="147"/>
      <c r="L137" s="147"/>
      <c r="M137" s="146"/>
      <c r="N137" s="146"/>
      <c r="O137" s="146"/>
      <c r="P137" s="146"/>
      <c r="Q137" s="148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75"/>
      <c r="BG137" s="75"/>
      <c r="BH137" s="75"/>
      <c r="BI137" s="75"/>
      <c r="BJ137" s="75"/>
    </row>
    <row r="138" spans="1:62" ht="15.75" customHeight="1" x14ac:dyDescent="0.25">
      <c r="A138" s="152"/>
      <c r="B138" s="151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50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</row>
    <row r="139" spans="1:62" ht="15.75" customHeight="1" x14ac:dyDescent="0.25">
      <c r="A139" s="152"/>
      <c r="B139" s="151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50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</row>
    <row r="140" spans="1:62" ht="15.75" customHeight="1" x14ac:dyDescent="0.25">
      <c r="A140" s="152"/>
      <c r="B140" s="151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50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</row>
    <row r="141" spans="1:62" ht="15.75" customHeight="1" x14ac:dyDescent="0.25">
      <c r="A141" s="154"/>
      <c r="B141" s="153"/>
      <c r="E141" s="75"/>
      <c r="Q141" s="155"/>
    </row>
    <row r="142" spans="1:62" ht="15.75" customHeight="1" x14ac:dyDescent="0.25">
      <c r="A142" s="156"/>
      <c r="E142" s="75"/>
      <c r="Q142" s="155"/>
    </row>
    <row r="143" spans="1:62" ht="15.75" customHeight="1" x14ac:dyDescent="0.25">
      <c r="A143" s="156"/>
      <c r="E143" s="75"/>
      <c r="Q143" s="155"/>
    </row>
    <row r="144" spans="1:62" ht="15.75" customHeight="1" x14ac:dyDescent="0.25">
      <c r="A144" s="156"/>
      <c r="E144" s="75"/>
      <c r="Q144" s="155"/>
    </row>
    <row r="145" spans="1:17" ht="15.75" customHeight="1" x14ac:dyDescent="0.25">
      <c r="A145" s="156"/>
      <c r="E145" s="75"/>
      <c r="Q145" s="155"/>
    </row>
    <row r="146" spans="1:17" ht="15.75" customHeight="1" x14ac:dyDescent="0.25">
      <c r="A146" s="156"/>
      <c r="E146" s="75"/>
      <c r="Q146" s="155"/>
    </row>
    <row r="147" spans="1:17" ht="15.75" customHeight="1" x14ac:dyDescent="0.25">
      <c r="A147" s="156"/>
      <c r="E147" s="75"/>
      <c r="Q147" s="155"/>
    </row>
    <row r="148" spans="1:17" ht="15.75" customHeight="1" x14ac:dyDescent="0.25">
      <c r="A148" s="156"/>
      <c r="E148" s="75"/>
      <c r="Q148" s="155"/>
    </row>
    <row r="149" spans="1:17" ht="15.75" customHeight="1" x14ac:dyDescent="0.25">
      <c r="A149" s="156"/>
      <c r="E149" s="75"/>
      <c r="Q149" s="155"/>
    </row>
    <row r="150" spans="1:17" ht="15.75" customHeight="1" x14ac:dyDescent="0.25">
      <c r="A150" s="156"/>
      <c r="E150" s="75"/>
      <c r="Q150" s="155"/>
    </row>
    <row r="151" spans="1:17" ht="15.75" customHeight="1" x14ac:dyDescent="0.25">
      <c r="A151" s="156"/>
      <c r="E151" s="75"/>
      <c r="Q151" s="155"/>
    </row>
    <row r="152" spans="1:17" ht="15.75" customHeight="1" x14ac:dyDescent="0.25">
      <c r="A152" s="156"/>
      <c r="E152" s="75"/>
      <c r="Q152" s="155"/>
    </row>
    <row r="153" spans="1:17" ht="15.75" customHeight="1" x14ac:dyDescent="0.25">
      <c r="A153" s="156"/>
      <c r="E153" s="75"/>
      <c r="Q153" s="155"/>
    </row>
    <row r="154" spans="1:17" ht="15.75" customHeight="1" x14ac:dyDescent="0.25">
      <c r="A154" s="156"/>
      <c r="E154" s="75"/>
      <c r="Q154" s="155"/>
    </row>
    <row r="155" spans="1:17" ht="15.75" customHeight="1" x14ac:dyDescent="0.25">
      <c r="A155" s="156"/>
      <c r="E155" s="75"/>
      <c r="Q155" s="155"/>
    </row>
    <row r="156" spans="1:17" ht="15.75" customHeight="1" x14ac:dyDescent="0.25">
      <c r="A156" s="156"/>
      <c r="E156" s="75"/>
      <c r="Q156" s="155"/>
    </row>
    <row r="157" spans="1:17" ht="15.75" customHeight="1" x14ac:dyDescent="0.25">
      <c r="A157" s="156"/>
      <c r="E157" s="75"/>
      <c r="Q157" s="155"/>
    </row>
    <row r="158" spans="1:17" ht="15.75" customHeight="1" x14ac:dyDescent="0.25">
      <c r="A158" s="156"/>
      <c r="E158" s="75"/>
      <c r="Q158" s="155"/>
    </row>
    <row r="159" spans="1:17" ht="15.75" customHeight="1" x14ac:dyDescent="0.25">
      <c r="A159" s="156"/>
      <c r="E159" s="75"/>
      <c r="Q159" s="155"/>
    </row>
    <row r="160" spans="1:17" ht="15.75" customHeight="1" x14ac:dyDescent="0.25">
      <c r="A160" s="156"/>
      <c r="E160" s="75"/>
      <c r="Q160" s="155"/>
    </row>
    <row r="161" spans="1:17" ht="15.75" customHeight="1" x14ac:dyDescent="0.25">
      <c r="A161" s="156"/>
      <c r="E161" s="75"/>
      <c r="Q161" s="155"/>
    </row>
    <row r="162" spans="1:17" ht="15.75" customHeight="1" x14ac:dyDescent="0.25">
      <c r="A162" s="156"/>
      <c r="E162" s="75"/>
      <c r="Q162" s="155"/>
    </row>
    <row r="163" spans="1:17" ht="15.75" customHeight="1" x14ac:dyDescent="0.25">
      <c r="A163" s="156"/>
      <c r="E163" s="75"/>
      <c r="Q163" s="155"/>
    </row>
    <row r="164" spans="1:17" ht="15.75" customHeight="1" x14ac:dyDescent="0.25">
      <c r="A164" s="156"/>
      <c r="E164" s="75"/>
      <c r="Q164" s="155"/>
    </row>
    <row r="165" spans="1:17" ht="15.75" customHeight="1" x14ac:dyDescent="0.25">
      <c r="A165" s="156"/>
      <c r="E165" s="75"/>
      <c r="Q165" s="155"/>
    </row>
    <row r="166" spans="1:17" ht="15.75" customHeight="1" x14ac:dyDescent="0.25">
      <c r="A166" s="156"/>
      <c r="E166" s="75"/>
      <c r="Q166" s="155"/>
    </row>
    <row r="167" spans="1:17" ht="15.75" customHeight="1" x14ac:dyDescent="0.25">
      <c r="A167" s="156"/>
      <c r="E167" s="75"/>
      <c r="Q167" s="155"/>
    </row>
    <row r="168" spans="1:17" ht="15.75" customHeight="1" x14ac:dyDescent="0.25">
      <c r="A168" s="156"/>
      <c r="E168" s="75"/>
      <c r="Q168" s="155"/>
    </row>
    <row r="169" spans="1:17" ht="15.75" customHeight="1" x14ac:dyDescent="0.25">
      <c r="A169" s="156"/>
      <c r="E169" s="75"/>
      <c r="Q169" s="155"/>
    </row>
    <row r="170" spans="1:17" ht="15.75" customHeight="1" x14ac:dyDescent="0.25">
      <c r="A170" s="156"/>
      <c r="E170" s="75"/>
      <c r="Q170" s="155"/>
    </row>
    <row r="171" spans="1:17" ht="15.75" customHeight="1" x14ac:dyDescent="0.25">
      <c r="A171" s="156"/>
      <c r="E171" s="75"/>
      <c r="Q171" s="155"/>
    </row>
    <row r="172" spans="1:17" ht="15.75" customHeight="1" x14ac:dyDescent="0.25">
      <c r="A172" s="156"/>
      <c r="E172" s="75"/>
      <c r="Q172" s="155"/>
    </row>
    <row r="173" spans="1:17" ht="15.75" customHeight="1" x14ac:dyDescent="0.25">
      <c r="A173" s="156"/>
      <c r="E173" s="75"/>
      <c r="Q173" s="155"/>
    </row>
    <row r="174" spans="1:17" ht="15.75" customHeight="1" x14ac:dyDescent="0.25">
      <c r="A174" s="156"/>
      <c r="E174" s="75"/>
      <c r="Q174" s="155"/>
    </row>
    <row r="175" spans="1:17" ht="15.75" customHeight="1" x14ac:dyDescent="0.25">
      <c r="A175" s="156"/>
      <c r="E175" s="75"/>
      <c r="Q175" s="155"/>
    </row>
    <row r="176" spans="1:17" ht="15.75" customHeight="1" x14ac:dyDescent="0.25">
      <c r="A176" s="156"/>
      <c r="E176" s="75"/>
      <c r="Q176" s="155"/>
    </row>
    <row r="177" spans="1:17" ht="15.75" customHeight="1" x14ac:dyDescent="0.25">
      <c r="A177" s="156"/>
      <c r="E177" s="75"/>
      <c r="Q177" s="155"/>
    </row>
    <row r="178" spans="1:17" ht="15.75" customHeight="1" x14ac:dyDescent="0.25">
      <c r="A178" s="156"/>
      <c r="E178" s="75"/>
      <c r="Q178" s="155"/>
    </row>
    <row r="179" spans="1:17" ht="15.75" customHeight="1" x14ac:dyDescent="0.25">
      <c r="A179" s="156"/>
      <c r="E179" s="75"/>
      <c r="Q179" s="155"/>
    </row>
    <row r="180" spans="1:17" ht="15.75" customHeight="1" x14ac:dyDescent="0.25">
      <c r="A180" s="156"/>
      <c r="E180" s="75"/>
      <c r="Q180" s="155"/>
    </row>
    <row r="181" spans="1:17" ht="15.75" customHeight="1" x14ac:dyDescent="0.25">
      <c r="A181" s="156"/>
      <c r="E181" s="75"/>
      <c r="Q181" s="155"/>
    </row>
    <row r="182" spans="1:17" ht="15.75" customHeight="1" x14ac:dyDescent="0.25">
      <c r="A182" s="156"/>
      <c r="E182" s="75"/>
      <c r="Q182" s="155"/>
    </row>
    <row r="183" spans="1:17" ht="15.75" customHeight="1" x14ac:dyDescent="0.25">
      <c r="A183" s="156"/>
      <c r="E183" s="75"/>
      <c r="Q183" s="155"/>
    </row>
    <row r="184" spans="1:17" ht="15.75" customHeight="1" x14ac:dyDescent="0.25">
      <c r="A184" s="156"/>
      <c r="E184" s="75"/>
      <c r="Q184" s="155"/>
    </row>
    <row r="185" spans="1:17" ht="15.75" customHeight="1" x14ac:dyDescent="0.25">
      <c r="A185" s="156"/>
      <c r="E185" s="75"/>
      <c r="Q185" s="155"/>
    </row>
    <row r="186" spans="1:17" ht="15.75" customHeight="1" x14ac:dyDescent="0.25">
      <c r="A186" s="156"/>
      <c r="E186" s="75"/>
      <c r="Q186" s="155"/>
    </row>
    <row r="187" spans="1:17" ht="15.75" customHeight="1" x14ac:dyDescent="0.25">
      <c r="A187" s="156"/>
      <c r="E187" s="75"/>
      <c r="Q187" s="155"/>
    </row>
    <row r="188" spans="1:17" ht="15.75" customHeight="1" x14ac:dyDescent="0.25">
      <c r="A188" s="156"/>
      <c r="E188" s="75"/>
      <c r="Q188" s="155"/>
    </row>
    <row r="189" spans="1:17" ht="15.75" customHeight="1" x14ac:dyDescent="0.25">
      <c r="A189" s="156"/>
      <c r="E189" s="75"/>
      <c r="Q189" s="155"/>
    </row>
    <row r="190" spans="1:17" ht="15.75" customHeight="1" x14ac:dyDescent="0.25">
      <c r="A190" s="156"/>
      <c r="E190" s="75"/>
      <c r="Q190" s="155"/>
    </row>
    <row r="191" spans="1:17" ht="15.75" customHeight="1" x14ac:dyDescent="0.25">
      <c r="A191" s="156"/>
      <c r="E191" s="75"/>
      <c r="Q191" s="155"/>
    </row>
    <row r="192" spans="1:17" ht="15.75" customHeight="1" x14ac:dyDescent="0.25">
      <c r="A192" s="156"/>
      <c r="E192" s="75"/>
      <c r="Q192" s="155"/>
    </row>
    <row r="193" spans="1:17" ht="15.75" customHeight="1" x14ac:dyDescent="0.25">
      <c r="A193" s="156"/>
      <c r="E193" s="75"/>
      <c r="Q193" s="155"/>
    </row>
    <row r="194" spans="1:17" ht="15.75" customHeight="1" x14ac:dyDescent="0.25">
      <c r="A194" s="156"/>
      <c r="E194" s="75"/>
      <c r="Q194" s="155"/>
    </row>
    <row r="195" spans="1:17" ht="15.75" customHeight="1" x14ac:dyDescent="0.25">
      <c r="A195" s="156"/>
      <c r="E195" s="75"/>
      <c r="Q195" s="155"/>
    </row>
    <row r="196" spans="1:17" ht="15.75" customHeight="1" x14ac:dyDescent="0.25">
      <c r="A196" s="156"/>
      <c r="E196" s="75"/>
      <c r="Q196" s="155"/>
    </row>
    <row r="197" spans="1:17" ht="15.75" customHeight="1" x14ac:dyDescent="0.25">
      <c r="A197" s="156"/>
      <c r="E197" s="75"/>
      <c r="Q197" s="155"/>
    </row>
    <row r="198" spans="1:17" ht="15.75" customHeight="1" x14ac:dyDescent="0.25">
      <c r="A198" s="156"/>
      <c r="E198" s="75"/>
      <c r="Q198" s="155"/>
    </row>
    <row r="199" spans="1:17" ht="15.75" customHeight="1" x14ac:dyDescent="0.25">
      <c r="A199" s="156"/>
      <c r="E199" s="75"/>
      <c r="Q199" s="155"/>
    </row>
    <row r="200" spans="1:17" ht="15.75" customHeight="1" x14ac:dyDescent="0.25">
      <c r="A200" s="156"/>
      <c r="E200" s="75"/>
      <c r="Q200" s="155"/>
    </row>
    <row r="201" spans="1:17" ht="15.75" customHeight="1" x14ac:dyDescent="0.25">
      <c r="A201" s="156"/>
      <c r="E201" s="75"/>
      <c r="Q201" s="155"/>
    </row>
    <row r="202" spans="1:17" ht="15.75" customHeight="1" x14ac:dyDescent="0.25">
      <c r="A202" s="156"/>
      <c r="E202" s="75"/>
      <c r="Q202" s="155"/>
    </row>
    <row r="203" spans="1:17" ht="15.75" customHeight="1" x14ac:dyDescent="0.25">
      <c r="A203" s="156"/>
      <c r="E203" s="75"/>
      <c r="Q203" s="155"/>
    </row>
    <row r="204" spans="1:17" ht="15.75" customHeight="1" x14ac:dyDescent="0.25">
      <c r="A204" s="156"/>
      <c r="E204" s="75"/>
      <c r="Q204" s="155"/>
    </row>
    <row r="205" spans="1:17" ht="15.75" customHeight="1" x14ac:dyDescent="0.25">
      <c r="A205" s="156"/>
      <c r="E205" s="75"/>
      <c r="Q205" s="155"/>
    </row>
    <row r="206" spans="1:17" ht="15.75" customHeight="1" x14ac:dyDescent="0.25">
      <c r="A206" s="156"/>
      <c r="E206" s="75"/>
      <c r="Q206" s="155"/>
    </row>
    <row r="207" spans="1:17" ht="15.75" customHeight="1" x14ac:dyDescent="0.25">
      <c r="A207" s="156"/>
      <c r="E207" s="75"/>
      <c r="Q207" s="155"/>
    </row>
    <row r="208" spans="1:17" ht="15.75" customHeight="1" x14ac:dyDescent="0.25">
      <c r="A208" s="156"/>
      <c r="E208" s="75"/>
      <c r="Q208" s="155"/>
    </row>
    <row r="209" spans="1:17" ht="15.75" customHeight="1" x14ac:dyDescent="0.25">
      <c r="A209" s="156"/>
      <c r="E209" s="75"/>
      <c r="Q209" s="155"/>
    </row>
    <row r="210" spans="1:17" ht="15.75" customHeight="1" x14ac:dyDescent="0.25">
      <c r="A210" s="156"/>
      <c r="E210" s="75"/>
      <c r="Q210" s="155"/>
    </row>
    <row r="211" spans="1:17" ht="15.75" customHeight="1" x14ac:dyDescent="0.25">
      <c r="A211" s="156"/>
      <c r="E211" s="75"/>
      <c r="Q211" s="155"/>
    </row>
    <row r="212" spans="1:17" ht="15.75" customHeight="1" x14ac:dyDescent="0.25">
      <c r="A212" s="156"/>
      <c r="E212" s="75"/>
      <c r="Q212" s="155"/>
    </row>
    <row r="213" spans="1:17" ht="15.75" customHeight="1" x14ac:dyDescent="0.25">
      <c r="A213" s="156"/>
      <c r="E213" s="75"/>
      <c r="Q213" s="155"/>
    </row>
    <row r="214" spans="1:17" ht="15.75" customHeight="1" x14ac:dyDescent="0.25">
      <c r="A214" s="156"/>
      <c r="E214" s="75"/>
      <c r="Q214" s="155"/>
    </row>
    <row r="215" spans="1:17" ht="15.75" customHeight="1" x14ac:dyDescent="0.25">
      <c r="A215" s="156"/>
      <c r="E215" s="75"/>
      <c r="Q215" s="155"/>
    </row>
    <row r="216" spans="1:17" ht="15.75" customHeight="1" x14ac:dyDescent="0.25">
      <c r="A216" s="156"/>
      <c r="E216" s="75"/>
      <c r="Q216" s="155"/>
    </row>
    <row r="217" spans="1:17" ht="15.75" customHeight="1" x14ac:dyDescent="0.25">
      <c r="A217" s="156"/>
      <c r="E217" s="75"/>
      <c r="Q217" s="155"/>
    </row>
    <row r="218" spans="1:17" ht="15.75" customHeight="1" x14ac:dyDescent="0.25">
      <c r="A218" s="156"/>
      <c r="E218" s="75"/>
      <c r="Q218" s="155"/>
    </row>
    <row r="219" spans="1:17" ht="15.75" customHeight="1" x14ac:dyDescent="0.25">
      <c r="A219" s="156"/>
      <c r="E219" s="75"/>
      <c r="Q219" s="155"/>
    </row>
    <row r="220" spans="1:17" ht="15.75" customHeight="1" x14ac:dyDescent="0.25">
      <c r="A220" s="156"/>
      <c r="E220" s="75"/>
      <c r="Q220" s="155"/>
    </row>
    <row r="221" spans="1:17" ht="15.75" customHeight="1" x14ac:dyDescent="0.25">
      <c r="A221" s="156"/>
      <c r="E221" s="75"/>
      <c r="Q221" s="155"/>
    </row>
    <row r="222" spans="1:17" ht="15.75" customHeight="1" x14ac:dyDescent="0.25">
      <c r="A222" s="156"/>
      <c r="E222" s="75"/>
      <c r="Q222" s="155"/>
    </row>
    <row r="223" spans="1:17" ht="15.75" customHeight="1" x14ac:dyDescent="0.25">
      <c r="A223" s="156"/>
      <c r="E223" s="75"/>
      <c r="Q223" s="155"/>
    </row>
    <row r="224" spans="1:17" ht="15.75" customHeight="1" x14ac:dyDescent="0.25">
      <c r="A224" s="156"/>
      <c r="E224" s="75"/>
      <c r="Q224" s="155"/>
    </row>
    <row r="225" spans="1:17" ht="15.75" customHeight="1" x14ac:dyDescent="0.25">
      <c r="A225" s="156"/>
      <c r="E225" s="75"/>
      <c r="Q225" s="155"/>
    </row>
    <row r="226" spans="1:17" ht="15.75" customHeight="1" x14ac:dyDescent="0.25">
      <c r="A226" s="156"/>
      <c r="E226" s="75"/>
      <c r="Q226" s="155"/>
    </row>
    <row r="227" spans="1:17" ht="15.75" customHeight="1" x14ac:dyDescent="0.25">
      <c r="A227" s="156"/>
      <c r="E227" s="75"/>
      <c r="Q227" s="155"/>
    </row>
    <row r="228" spans="1:17" ht="15.75" customHeight="1" x14ac:dyDescent="0.25">
      <c r="A228" s="156"/>
      <c r="E228" s="75"/>
      <c r="Q228" s="155"/>
    </row>
    <row r="229" spans="1:17" ht="15.75" customHeight="1" x14ac:dyDescent="0.25">
      <c r="A229" s="156"/>
      <c r="E229" s="75"/>
      <c r="Q229" s="155"/>
    </row>
    <row r="230" spans="1:17" ht="15.75" customHeight="1" x14ac:dyDescent="0.25">
      <c r="A230" s="156"/>
      <c r="E230" s="75"/>
      <c r="Q230" s="155"/>
    </row>
    <row r="231" spans="1:17" ht="15.75" customHeight="1" x14ac:dyDescent="0.25">
      <c r="A231" s="156"/>
      <c r="E231" s="75"/>
      <c r="Q231" s="155"/>
    </row>
    <row r="232" spans="1:17" ht="15.75" customHeight="1" x14ac:dyDescent="0.25">
      <c r="A232" s="156"/>
      <c r="E232" s="75"/>
      <c r="Q232" s="155"/>
    </row>
    <row r="233" spans="1:17" ht="15.75" customHeight="1" x14ac:dyDescent="0.25">
      <c r="A233" s="156"/>
      <c r="E233" s="75"/>
      <c r="Q233" s="155"/>
    </row>
    <row r="234" spans="1:17" ht="15.75" customHeight="1" x14ac:dyDescent="0.25">
      <c r="A234" s="156"/>
      <c r="E234" s="75"/>
      <c r="Q234" s="155"/>
    </row>
    <row r="235" spans="1:17" ht="15.75" customHeight="1" x14ac:dyDescent="0.25">
      <c r="A235" s="156"/>
      <c r="E235" s="75"/>
      <c r="Q235" s="155"/>
    </row>
    <row r="236" spans="1:17" ht="15.75" customHeight="1" x14ac:dyDescent="0.25">
      <c r="A236" s="156"/>
      <c r="E236" s="75"/>
      <c r="Q236" s="155"/>
    </row>
    <row r="237" spans="1:17" ht="15.75" customHeight="1" x14ac:dyDescent="0.25">
      <c r="A237" s="156"/>
      <c r="E237" s="75"/>
      <c r="Q237" s="155"/>
    </row>
    <row r="238" spans="1:17" ht="15.75" customHeight="1" x14ac:dyDescent="0.25">
      <c r="A238" s="156"/>
      <c r="E238" s="75"/>
      <c r="Q238" s="155"/>
    </row>
    <row r="239" spans="1:17" ht="15.75" customHeight="1" x14ac:dyDescent="0.25">
      <c r="A239" s="156"/>
      <c r="E239" s="75"/>
      <c r="Q239" s="155"/>
    </row>
    <row r="240" spans="1:17" ht="15.75" customHeight="1" x14ac:dyDescent="0.25">
      <c r="A240" s="156"/>
      <c r="E240" s="75"/>
      <c r="Q240" s="155"/>
    </row>
    <row r="241" spans="1:17" ht="15.75" customHeight="1" x14ac:dyDescent="0.25">
      <c r="A241" s="156"/>
      <c r="E241" s="75"/>
      <c r="Q241" s="155"/>
    </row>
    <row r="242" spans="1:17" ht="15.75" customHeight="1" x14ac:dyDescent="0.25">
      <c r="A242" s="156"/>
      <c r="E242" s="75"/>
      <c r="Q242" s="155"/>
    </row>
    <row r="243" spans="1:17" ht="15.75" customHeight="1" x14ac:dyDescent="0.25">
      <c r="A243" s="156"/>
      <c r="E243" s="75"/>
      <c r="Q243" s="155"/>
    </row>
    <row r="244" spans="1:17" ht="15.75" customHeight="1" x14ac:dyDescent="0.25">
      <c r="A244" s="156"/>
      <c r="E244" s="75"/>
      <c r="Q244" s="155"/>
    </row>
    <row r="245" spans="1:17" ht="15.75" customHeight="1" x14ac:dyDescent="0.25">
      <c r="A245" s="156"/>
      <c r="E245" s="75"/>
      <c r="Q245" s="155"/>
    </row>
    <row r="246" spans="1:17" ht="15.75" customHeight="1" x14ac:dyDescent="0.25">
      <c r="A246" s="156"/>
      <c r="E246" s="75"/>
      <c r="Q246" s="155"/>
    </row>
    <row r="247" spans="1:17" ht="15.75" customHeight="1" x14ac:dyDescent="0.25">
      <c r="A247" s="156"/>
      <c r="E247" s="75"/>
      <c r="Q247" s="155"/>
    </row>
    <row r="248" spans="1:17" ht="15.75" customHeight="1" x14ac:dyDescent="0.25">
      <c r="A248" s="156"/>
      <c r="E248" s="75"/>
      <c r="Q248" s="155"/>
    </row>
    <row r="249" spans="1:17" ht="15.75" customHeight="1" x14ac:dyDescent="0.25">
      <c r="A249" s="156"/>
      <c r="E249" s="75"/>
      <c r="Q249" s="155"/>
    </row>
    <row r="250" spans="1:17" ht="15.75" customHeight="1" x14ac:dyDescent="0.25">
      <c r="A250" s="156"/>
      <c r="E250" s="75"/>
      <c r="Q250" s="155"/>
    </row>
    <row r="251" spans="1:17" ht="15.75" customHeight="1" x14ac:dyDescent="0.25">
      <c r="A251" s="156"/>
      <c r="E251" s="75"/>
      <c r="Q251" s="155"/>
    </row>
    <row r="252" spans="1:17" ht="15.75" customHeight="1" x14ac:dyDescent="0.25">
      <c r="A252" s="156"/>
      <c r="E252" s="75"/>
      <c r="Q252" s="155"/>
    </row>
    <row r="253" spans="1:17" ht="15.75" customHeight="1" x14ac:dyDescent="0.25">
      <c r="A253" s="156"/>
      <c r="E253" s="75"/>
      <c r="Q253" s="155"/>
    </row>
    <row r="254" spans="1:17" ht="15.75" customHeight="1" x14ac:dyDescent="0.25">
      <c r="A254" s="156"/>
      <c r="E254" s="75"/>
      <c r="Q254" s="155"/>
    </row>
    <row r="255" spans="1:17" ht="15.75" customHeight="1" x14ac:dyDescent="0.25">
      <c r="A255" s="156"/>
      <c r="E255" s="75"/>
      <c r="Q255" s="155"/>
    </row>
    <row r="256" spans="1:17" ht="15.75" customHeight="1" x14ac:dyDescent="0.25">
      <c r="A256" s="156"/>
      <c r="E256" s="75"/>
      <c r="Q256" s="155"/>
    </row>
    <row r="257" spans="1:17" ht="15.75" customHeight="1" x14ac:dyDescent="0.25">
      <c r="A257" s="156"/>
      <c r="E257" s="75"/>
      <c r="Q257" s="155"/>
    </row>
    <row r="258" spans="1:17" ht="15.75" customHeight="1" x14ac:dyDescent="0.25">
      <c r="A258" s="156"/>
      <c r="E258" s="75"/>
      <c r="Q258" s="155"/>
    </row>
    <row r="259" spans="1:17" ht="15.75" customHeight="1" x14ac:dyDescent="0.25">
      <c r="A259" s="156"/>
      <c r="E259" s="75"/>
      <c r="Q259" s="155"/>
    </row>
    <row r="260" spans="1:17" ht="15.75" customHeight="1" x14ac:dyDescent="0.25">
      <c r="A260" s="156"/>
      <c r="E260" s="75"/>
      <c r="Q260" s="155"/>
    </row>
    <row r="261" spans="1:17" ht="15.75" customHeight="1" x14ac:dyDescent="0.25">
      <c r="A261" s="156"/>
      <c r="E261" s="75"/>
      <c r="Q261" s="155"/>
    </row>
    <row r="262" spans="1:17" ht="15.75" customHeight="1" x14ac:dyDescent="0.25">
      <c r="A262" s="156"/>
      <c r="E262" s="75"/>
      <c r="Q262" s="155"/>
    </row>
    <row r="263" spans="1:17" ht="15.75" customHeight="1" x14ac:dyDescent="0.25">
      <c r="A263" s="156"/>
      <c r="E263" s="75"/>
      <c r="Q263" s="155"/>
    </row>
    <row r="264" spans="1:17" ht="15.75" customHeight="1" x14ac:dyDescent="0.25">
      <c r="A264" s="156"/>
      <c r="E264" s="75"/>
      <c r="Q264" s="155"/>
    </row>
    <row r="265" spans="1:17" ht="15.75" customHeight="1" x14ac:dyDescent="0.25">
      <c r="A265" s="156"/>
      <c r="E265" s="75"/>
      <c r="Q265" s="155"/>
    </row>
    <row r="266" spans="1:17" ht="15.75" customHeight="1" x14ac:dyDescent="0.25">
      <c r="A266" s="156"/>
      <c r="E266" s="75"/>
      <c r="Q266" s="155"/>
    </row>
    <row r="267" spans="1:17" ht="15.75" customHeight="1" x14ac:dyDescent="0.25">
      <c r="A267" s="156"/>
      <c r="E267" s="75"/>
      <c r="Q267" s="155"/>
    </row>
    <row r="268" spans="1:17" ht="15.75" customHeight="1" x14ac:dyDescent="0.25">
      <c r="A268" s="156"/>
      <c r="E268" s="75"/>
      <c r="Q268" s="155"/>
    </row>
    <row r="269" spans="1:17" ht="15.75" customHeight="1" x14ac:dyDescent="0.25">
      <c r="A269" s="156"/>
      <c r="E269" s="75"/>
      <c r="Q269" s="155"/>
    </row>
    <row r="270" spans="1:17" ht="15.75" customHeight="1" x14ac:dyDescent="0.25">
      <c r="A270" s="156"/>
      <c r="E270" s="75"/>
      <c r="Q270" s="155"/>
    </row>
    <row r="271" spans="1:17" ht="15.75" customHeight="1" x14ac:dyDescent="0.25">
      <c r="A271" s="156"/>
      <c r="E271" s="75"/>
      <c r="Q271" s="155"/>
    </row>
    <row r="272" spans="1:17" ht="15.75" customHeight="1" x14ac:dyDescent="0.25">
      <c r="A272" s="156"/>
      <c r="E272" s="75"/>
      <c r="Q272" s="155"/>
    </row>
    <row r="273" spans="1:17" ht="15.75" customHeight="1" x14ac:dyDescent="0.25">
      <c r="A273" s="156"/>
      <c r="E273" s="75"/>
      <c r="Q273" s="155"/>
    </row>
    <row r="274" spans="1:17" ht="15.75" customHeight="1" x14ac:dyDescent="0.25">
      <c r="A274" s="156"/>
      <c r="E274" s="75"/>
      <c r="Q274" s="155"/>
    </row>
    <row r="275" spans="1:17" ht="15.75" customHeight="1" x14ac:dyDescent="0.25">
      <c r="A275" s="156"/>
      <c r="E275" s="75"/>
      <c r="Q275" s="155"/>
    </row>
    <row r="276" spans="1:17" ht="15.75" customHeight="1" x14ac:dyDescent="0.25">
      <c r="A276" s="156"/>
      <c r="E276" s="75"/>
      <c r="Q276" s="155"/>
    </row>
    <row r="277" spans="1:17" ht="15.75" customHeight="1" x14ac:dyDescent="0.25">
      <c r="A277" s="156"/>
      <c r="E277" s="75"/>
      <c r="Q277" s="155"/>
    </row>
    <row r="278" spans="1:17" ht="15.75" customHeight="1" x14ac:dyDescent="0.25">
      <c r="A278" s="156"/>
      <c r="E278" s="75"/>
      <c r="Q278" s="155"/>
    </row>
    <row r="279" spans="1:17" ht="15.75" customHeight="1" x14ac:dyDescent="0.25">
      <c r="A279" s="156"/>
      <c r="E279" s="75"/>
      <c r="Q279" s="155"/>
    </row>
    <row r="280" spans="1:17" ht="15.75" customHeight="1" x14ac:dyDescent="0.25">
      <c r="A280" s="156"/>
      <c r="E280" s="75"/>
      <c r="Q280" s="155"/>
    </row>
    <row r="281" spans="1:17" ht="15.75" customHeight="1" x14ac:dyDescent="0.25">
      <c r="A281" s="156"/>
      <c r="E281" s="75"/>
      <c r="Q281" s="155"/>
    </row>
    <row r="282" spans="1:17" ht="15.75" customHeight="1" x14ac:dyDescent="0.25">
      <c r="A282" s="156"/>
      <c r="E282" s="75"/>
      <c r="Q282" s="155"/>
    </row>
    <row r="283" spans="1:17" ht="15.75" customHeight="1" x14ac:dyDescent="0.25">
      <c r="A283" s="156"/>
      <c r="E283" s="75"/>
      <c r="Q283" s="155"/>
    </row>
    <row r="284" spans="1:17" ht="15.75" customHeight="1" x14ac:dyDescent="0.25">
      <c r="A284" s="156"/>
      <c r="E284" s="75"/>
      <c r="Q284" s="155"/>
    </row>
    <row r="285" spans="1:17" ht="15.75" customHeight="1" x14ac:dyDescent="0.25">
      <c r="A285" s="156"/>
      <c r="E285" s="75"/>
      <c r="Q285" s="155"/>
    </row>
    <row r="286" spans="1:17" ht="15.75" customHeight="1" x14ac:dyDescent="0.25">
      <c r="A286" s="156"/>
      <c r="E286" s="75"/>
      <c r="Q286" s="155"/>
    </row>
    <row r="287" spans="1:17" ht="15.75" customHeight="1" x14ac:dyDescent="0.25">
      <c r="A287" s="156"/>
      <c r="E287" s="75"/>
      <c r="Q287" s="155"/>
    </row>
    <row r="288" spans="1:17" ht="15.75" customHeight="1" x14ac:dyDescent="0.25">
      <c r="A288" s="156"/>
      <c r="E288" s="75"/>
      <c r="Q288" s="155"/>
    </row>
    <row r="289" spans="1:17" ht="15.75" customHeight="1" x14ac:dyDescent="0.25">
      <c r="A289" s="156"/>
      <c r="E289" s="75"/>
      <c r="Q289" s="155"/>
    </row>
    <row r="290" spans="1:17" ht="15.75" customHeight="1" x14ac:dyDescent="0.25">
      <c r="A290" s="156"/>
      <c r="E290" s="75"/>
      <c r="Q290" s="155"/>
    </row>
    <row r="291" spans="1:17" ht="15.75" customHeight="1" x14ac:dyDescent="0.25">
      <c r="A291" s="156"/>
      <c r="E291" s="75"/>
      <c r="Q291" s="155"/>
    </row>
    <row r="292" spans="1:17" ht="15.75" customHeight="1" x14ac:dyDescent="0.25">
      <c r="A292" s="156"/>
      <c r="E292" s="75"/>
      <c r="Q292" s="155"/>
    </row>
    <row r="293" spans="1:17" ht="15.75" customHeight="1" x14ac:dyDescent="0.25">
      <c r="A293" s="156"/>
      <c r="E293" s="75"/>
      <c r="Q293" s="155"/>
    </row>
    <row r="294" spans="1:17" ht="15.75" customHeight="1" x14ac:dyDescent="0.25">
      <c r="A294" s="156"/>
      <c r="E294" s="75"/>
      <c r="Q294" s="155"/>
    </row>
    <row r="295" spans="1:17" ht="15.75" customHeight="1" x14ac:dyDescent="0.25">
      <c r="A295" s="156"/>
      <c r="E295" s="75"/>
      <c r="Q295" s="155"/>
    </row>
    <row r="296" spans="1:17" ht="15.75" customHeight="1" x14ac:dyDescent="0.25">
      <c r="A296" s="156"/>
      <c r="E296" s="75"/>
      <c r="Q296" s="155"/>
    </row>
    <row r="297" spans="1:17" ht="15.75" customHeight="1" x14ac:dyDescent="0.25">
      <c r="A297" s="156"/>
      <c r="E297" s="75"/>
      <c r="Q297" s="155"/>
    </row>
    <row r="298" spans="1:17" ht="15.75" customHeight="1" x14ac:dyDescent="0.25">
      <c r="A298" s="156"/>
      <c r="E298" s="75"/>
      <c r="Q298" s="155"/>
    </row>
    <row r="299" spans="1:17" ht="15.75" customHeight="1" x14ac:dyDescent="0.25">
      <c r="A299" s="156"/>
      <c r="E299" s="75"/>
      <c r="Q299" s="155"/>
    </row>
    <row r="300" spans="1:17" ht="15.75" customHeight="1" x14ac:dyDescent="0.25">
      <c r="A300" s="156"/>
      <c r="E300" s="75"/>
      <c r="Q300" s="155"/>
    </row>
    <row r="301" spans="1:17" ht="15.75" customHeight="1" x14ac:dyDescent="0.25">
      <c r="A301" s="156"/>
      <c r="E301" s="75"/>
      <c r="Q301" s="155"/>
    </row>
    <row r="302" spans="1:17" ht="15.75" customHeight="1" x14ac:dyDescent="0.25">
      <c r="A302" s="156"/>
      <c r="E302" s="75"/>
      <c r="Q302" s="155"/>
    </row>
    <row r="303" spans="1:17" ht="15.75" customHeight="1" x14ac:dyDescent="0.25">
      <c r="A303" s="156"/>
      <c r="E303" s="75"/>
      <c r="Q303" s="155"/>
    </row>
    <row r="304" spans="1:17" ht="15.75" customHeight="1" x14ac:dyDescent="0.25">
      <c r="A304" s="156"/>
      <c r="E304" s="75"/>
      <c r="Q304" s="155"/>
    </row>
    <row r="305" spans="1:17" ht="15.75" customHeight="1" x14ac:dyDescent="0.25">
      <c r="A305" s="156"/>
      <c r="E305" s="75"/>
      <c r="Q305" s="155"/>
    </row>
    <row r="306" spans="1:17" ht="15.75" customHeight="1" x14ac:dyDescent="0.25">
      <c r="A306" s="156"/>
      <c r="E306" s="75"/>
      <c r="Q306" s="155"/>
    </row>
    <row r="307" spans="1:17" ht="15.75" customHeight="1" x14ac:dyDescent="0.25">
      <c r="A307" s="156"/>
      <c r="E307" s="75"/>
      <c r="Q307" s="155"/>
    </row>
    <row r="308" spans="1:17" ht="15.75" customHeight="1" x14ac:dyDescent="0.25">
      <c r="A308" s="156"/>
      <c r="E308" s="75"/>
      <c r="Q308" s="155"/>
    </row>
    <row r="309" spans="1:17" ht="15.75" customHeight="1" x14ac:dyDescent="0.25">
      <c r="A309" s="156"/>
      <c r="E309" s="75"/>
      <c r="Q309" s="155"/>
    </row>
    <row r="310" spans="1:17" ht="15.75" customHeight="1" x14ac:dyDescent="0.25">
      <c r="A310" s="156"/>
      <c r="E310" s="75"/>
      <c r="Q310" s="155"/>
    </row>
    <row r="311" spans="1:17" ht="15.75" customHeight="1" x14ac:dyDescent="0.25">
      <c r="A311" s="156"/>
      <c r="E311" s="75"/>
      <c r="Q311" s="155"/>
    </row>
    <row r="312" spans="1:17" ht="15.75" customHeight="1" x14ac:dyDescent="0.25">
      <c r="A312" s="156"/>
      <c r="E312" s="75"/>
      <c r="Q312" s="155"/>
    </row>
    <row r="313" spans="1:17" ht="15.75" customHeight="1" x14ac:dyDescent="0.25">
      <c r="A313" s="156"/>
      <c r="E313" s="75"/>
      <c r="Q313" s="155"/>
    </row>
    <row r="314" spans="1:17" ht="15.75" customHeight="1" x14ac:dyDescent="0.25">
      <c r="A314" s="156"/>
      <c r="E314" s="75"/>
      <c r="Q314" s="155"/>
    </row>
    <row r="315" spans="1:17" ht="15.75" customHeight="1" x14ac:dyDescent="0.25">
      <c r="A315" s="156"/>
      <c r="E315" s="75"/>
      <c r="Q315" s="155"/>
    </row>
    <row r="316" spans="1:17" ht="15.75" customHeight="1" x14ac:dyDescent="0.25">
      <c r="A316" s="156"/>
      <c r="E316" s="75"/>
      <c r="Q316" s="155"/>
    </row>
    <row r="317" spans="1:17" ht="15.75" customHeight="1" x14ac:dyDescent="0.25">
      <c r="A317" s="156"/>
      <c r="E317" s="75"/>
      <c r="Q317" s="155"/>
    </row>
    <row r="318" spans="1:17" ht="15.75" customHeight="1" x14ac:dyDescent="0.25">
      <c r="A318" s="156"/>
      <c r="E318" s="75"/>
      <c r="Q318" s="155"/>
    </row>
    <row r="319" spans="1:17" ht="15.75" customHeight="1" x14ac:dyDescent="0.25">
      <c r="A319" s="156"/>
      <c r="E319" s="75"/>
      <c r="Q319" s="155"/>
    </row>
    <row r="320" spans="1:17" ht="15.75" customHeight="1" x14ac:dyDescent="0.25">
      <c r="A320" s="156"/>
      <c r="E320" s="75"/>
      <c r="Q320" s="155"/>
    </row>
    <row r="321" spans="1:17" ht="15.75" customHeight="1" x14ac:dyDescent="0.25">
      <c r="A321" s="156"/>
      <c r="E321" s="75"/>
      <c r="Q321" s="155"/>
    </row>
    <row r="322" spans="1:17" ht="15.75" customHeight="1" x14ac:dyDescent="0.25">
      <c r="A322" s="156"/>
      <c r="E322" s="75"/>
      <c r="Q322" s="155"/>
    </row>
    <row r="323" spans="1:17" ht="15.75" customHeight="1" x14ac:dyDescent="0.25">
      <c r="A323" s="156"/>
      <c r="E323" s="75"/>
      <c r="Q323" s="155"/>
    </row>
    <row r="324" spans="1:17" ht="15.75" customHeight="1" x14ac:dyDescent="0.25">
      <c r="A324" s="156"/>
      <c r="E324" s="75"/>
      <c r="Q324" s="155"/>
    </row>
    <row r="325" spans="1:17" ht="15.75" customHeight="1" x14ac:dyDescent="0.25">
      <c r="A325" s="156"/>
      <c r="E325" s="75"/>
      <c r="Q325" s="155"/>
    </row>
    <row r="326" spans="1:17" ht="15.75" customHeight="1" x14ac:dyDescent="0.25">
      <c r="A326" s="156"/>
      <c r="E326" s="75"/>
      <c r="Q326" s="155"/>
    </row>
  </sheetData>
  <mergeCells count="19">
    <mergeCell ref="AZ1:BB1"/>
    <mergeCell ref="BC1:BE1"/>
    <mergeCell ref="AH1:AJ1"/>
    <mergeCell ref="AK1:AM1"/>
    <mergeCell ref="AN1:AP1"/>
    <mergeCell ref="AQ1:AS1"/>
    <mergeCell ref="AT1:AV1"/>
    <mergeCell ref="AW1:AY1"/>
    <mergeCell ref="P1:R1"/>
    <mergeCell ref="S1:U1"/>
    <mergeCell ref="V1:X1"/>
    <mergeCell ref="Y1:AA1"/>
    <mergeCell ref="AB1:AD1"/>
    <mergeCell ref="AE1:AG1"/>
    <mergeCell ref="A1:B1"/>
    <mergeCell ref="C1:F1"/>
    <mergeCell ref="G1:I1"/>
    <mergeCell ref="J1:L1"/>
    <mergeCell ref="M1:O1"/>
  </mergeCells>
  <conditionalFormatting sqref="P3:R4 P94:R98 P104:R136 P69:R92 P6:R14 P16:R66">
    <cfRule type="cellIs" dxfId="24" priority="1" operator="between">
      <formula>"0%"</formula>
      <formula>"25%"</formula>
    </cfRule>
  </conditionalFormatting>
  <conditionalFormatting sqref="P3:R4 P94:R98 P104:R136 P69:R92 P6:R14 P16:R66">
    <cfRule type="cellIs" dxfId="23" priority="2" operator="between">
      <formula>"25.01%"</formula>
      <formula>"50%"</formula>
    </cfRule>
  </conditionalFormatting>
  <conditionalFormatting sqref="P3:R4 P94:R98 P104:R136 P69:R92 P6:R14 P16:R66">
    <cfRule type="cellIs" dxfId="22" priority="3" operator="between">
      <formula>"50.01%"</formula>
      <formula>"75%"</formula>
    </cfRule>
  </conditionalFormatting>
  <conditionalFormatting sqref="P3:R4 P94:R98 P104:R136 P69:R92 P6:R14 P16:R66">
    <cfRule type="cellIs" dxfId="21" priority="4" operator="between">
      <formula>"75.01%"</formula>
      <formula>"99.99%"</formula>
    </cfRule>
  </conditionalFormatting>
  <conditionalFormatting sqref="P3:R4 P94:R98 P104:R136 P69:R92 P6:R14 P16:R66">
    <cfRule type="cellIs" dxfId="20" priority="5" operator="greaterThanOrEqual">
      <formula>"100%"</formula>
    </cfRule>
  </conditionalFormatting>
  <conditionalFormatting sqref="P100:R102">
    <cfRule type="cellIs" dxfId="19" priority="6" operator="between">
      <formula>"0%"</formula>
      <formula>"25%"</formula>
    </cfRule>
  </conditionalFormatting>
  <conditionalFormatting sqref="P100:R102">
    <cfRule type="cellIs" dxfId="18" priority="7" operator="between">
      <formula>"25.01%"</formula>
      <formula>"50%"</formula>
    </cfRule>
  </conditionalFormatting>
  <conditionalFormatting sqref="P100:R102">
    <cfRule type="cellIs" dxfId="17" priority="8" operator="between">
      <formula>"50.01%"</formula>
      <formula>"75%"</formula>
    </cfRule>
  </conditionalFormatting>
  <conditionalFormatting sqref="P100:R102">
    <cfRule type="cellIs" dxfId="16" priority="9" operator="between">
      <formula>"75.01%"</formula>
      <formula>"99.99%"</formula>
    </cfRule>
  </conditionalFormatting>
  <conditionalFormatting sqref="P100:R102">
    <cfRule type="cellIs" dxfId="15" priority="10" operator="greaterThanOrEqual">
      <formula>"100%"</formula>
    </cfRule>
  </conditionalFormatting>
  <conditionalFormatting sqref="P67:R68">
    <cfRule type="cellIs" dxfId="14" priority="11" operator="between">
      <formula>"0%"</formula>
      <formula>"25%"</formula>
    </cfRule>
  </conditionalFormatting>
  <conditionalFormatting sqref="P67:R68">
    <cfRule type="cellIs" dxfId="13" priority="12" operator="between">
      <formula>"25.01%"</formula>
      <formula>"50%"</formula>
    </cfRule>
  </conditionalFormatting>
  <conditionalFormatting sqref="P67:R68">
    <cfRule type="cellIs" dxfId="12" priority="13" operator="between">
      <formula>"50.01%"</formula>
      <formula>"75%"</formula>
    </cfRule>
  </conditionalFormatting>
  <conditionalFormatting sqref="P67:R68">
    <cfRule type="cellIs" dxfId="11" priority="14" operator="between">
      <formula>"75.01%"</formula>
      <formula>"99.99%"</formula>
    </cfRule>
  </conditionalFormatting>
  <conditionalFormatting sqref="P67:R68">
    <cfRule type="cellIs" dxfId="10" priority="15" operator="greaterThanOrEqual">
      <formula>"100%"</formula>
    </cfRule>
  </conditionalFormatting>
  <conditionalFormatting sqref="P5:R5">
    <cfRule type="cellIs" dxfId="9" priority="16" operator="between">
      <formula>"0%"</formula>
      <formula>"25%"</formula>
    </cfRule>
  </conditionalFormatting>
  <conditionalFormatting sqref="P5:R5">
    <cfRule type="cellIs" dxfId="8" priority="17" operator="between">
      <formula>"25.01%"</formula>
      <formula>"50%"</formula>
    </cfRule>
  </conditionalFormatting>
  <conditionalFormatting sqref="P5:R5">
    <cfRule type="cellIs" dxfId="7" priority="18" operator="between">
      <formula>"50.01%"</formula>
      <formula>"75%"</formula>
    </cfRule>
  </conditionalFormatting>
  <conditionalFormatting sqref="P5:R5">
    <cfRule type="cellIs" dxfId="6" priority="19" operator="between">
      <formula>"75.01%"</formula>
      <formula>"99.99%"</formula>
    </cfRule>
  </conditionalFormatting>
  <conditionalFormatting sqref="P5:R5">
    <cfRule type="cellIs" dxfId="5" priority="20" operator="greaterThanOrEqual">
      <formula>"100%"</formula>
    </cfRule>
  </conditionalFormatting>
  <conditionalFormatting sqref="P50:R50">
    <cfRule type="cellIs" dxfId="4" priority="21" operator="between">
      <formula>"0%"</formula>
      <formula>"25%"</formula>
    </cfRule>
  </conditionalFormatting>
  <conditionalFormatting sqref="P50:R50">
    <cfRule type="cellIs" dxfId="3" priority="22" operator="between">
      <formula>"25.01%"</formula>
      <formula>"50%"</formula>
    </cfRule>
  </conditionalFormatting>
  <conditionalFormatting sqref="P50:R50">
    <cfRule type="cellIs" dxfId="2" priority="23" operator="between">
      <formula>"50.01%"</formula>
      <formula>"75%"</formula>
    </cfRule>
  </conditionalFormatting>
  <conditionalFormatting sqref="P50:R50">
    <cfRule type="cellIs" dxfId="1" priority="24" operator="between">
      <formula>"75.01%"</formula>
      <formula>"99.99%"</formula>
    </cfRule>
  </conditionalFormatting>
  <conditionalFormatting sqref="P50:R50">
    <cfRule type="cellIs" dxfId="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Fev2022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2022-03-28T11:54:45Z</dcterms:created>
  <dcterms:modified xsi:type="dcterms:W3CDTF">2022-03-28T14:19:42Z</dcterms:modified>
</cp:coreProperties>
</file>