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 tabRatio="863"/>
  </bookViews>
  <sheets>
    <sheet name="1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</workbook>
</file>

<file path=xl/calcChain.xml><?xml version="1.0" encoding="utf-8"?>
<calcChain xmlns="http://schemas.openxmlformats.org/spreadsheetml/2006/main">
  <c r="D31" i="4" l="1"/>
  <c r="D30" i="4"/>
  <c r="D29" i="4"/>
  <c r="D28" i="4"/>
  <c r="C31" i="4"/>
  <c r="C30" i="4"/>
  <c r="C29" i="4"/>
  <c r="C28" i="4"/>
  <c r="B30" i="4"/>
  <c r="B29" i="4"/>
  <c r="B28" i="4"/>
  <c r="D21" i="4"/>
  <c r="D20" i="4"/>
  <c r="D19" i="4"/>
  <c r="D18" i="4"/>
  <c r="D17" i="4"/>
  <c r="C21" i="4"/>
  <c r="C20" i="4"/>
  <c r="C19" i="4"/>
  <c r="C18" i="4"/>
  <c r="C17" i="4"/>
  <c r="B20" i="4"/>
  <c r="B19" i="4"/>
  <c r="B18" i="4"/>
  <c r="B17" i="4"/>
  <c r="C12" i="4"/>
  <c r="D11" i="4"/>
  <c r="C11" i="4"/>
  <c r="D10" i="4"/>
  <c r="C10" i="4"/>
  <c r="D9" i="4"/>
  <c r="C9" i="4"/>
  <c r="D7" i="4"/>
  <c r="D8" i="4"/>
  <c r="D6" i="4"/>
  <c r="C7" i="4"/>
  <c r="C8" i="4"/>
  <c r="C6" i="4"/>
  <c r="B11" i="4"/>
  <c r="B10" i="4"/>
  <c r="B9" i="4"/>
  <c r="B7" i="4"/>
  <c r="B8" i="4"/>
  <c r="B6" i="4"/>
  <c r="C51" i="4"/>
  <c r="C50" i="4"/>
  <c r="C49" i="4"/>
  <c r="C48" i="4"/>
  <c r="C47" i="4"/>
  <c r="C46" i="4"/>
  <c r="C45" i="4"/>
  <c r="C44" i="4"/>
  <c r="C43" i="4"/>
  <c r="C42" i="4"/>
  <c r="C41" i="4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E25" i="3"/>
  <c r="F25" i="3"/>
  <c r="D25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4" i="3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" i="2"/>
  <c r="G49" i="2" s="1"/>
  <c r="F49" i="2"/>
  <c r="E49" i="2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F5" i="1"/>
  <c r="F6" i="1"/>
  <c r="F101" i="1" s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4" i="1"/>
  <c r="E101" i="1"/>
  <c r="D101" i="1"/>
  <c r="E30" i="15"/>
  <c r="F30" i="15"/>
  <c r="D30" i="15"/>
  <c r="E31" i="14"/>
  <c r="F31" i="14"/>
  <c r="D31" i="14"/>
  <c r="E32" i="13"/>
  <c r="F32" i="13"/>
  <c r="D32" i="13"/>
  <c r="E39" i="12"/>
  <c r="D39" i="12"/>
  <c r="G30" i="11" l="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E30" i="11"/>
  <c r="F30" i="11"/>
  <c r="D30" i="1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E38" i="10"/>
  <c r="F38" i="10"/>
  <c r="D38" i="10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E30" i="9"/>
  <c r="F30" i="9"/>
  <c r="D30" i="9"/>
  <c r="G47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E47" i="8"/>
  <c r="F47" i="8"/>
  <c r="D47" i="8"/>
  <c r="E38" i="7"/>
  <c r="F38" i="7"/>
  <c r="D38" i="7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E28" i="6"/>
  <c r="F28" i="6"/>
  <c r="D28" i="6"/>
  <c r="G40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" i="5"/>
  <c r="E40" i="5"/>
  <c r="F40" i="5"/>
  <c r="D40" i="5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" i="6"/>
  <c r="F4" i="7"/>
  <c r="F4" i="8"/>
  <c r="F4" i="9"/>
  <c r="F4" i="10"/>
  <c r="F4" i="11"/>
  <c r="F4" i="12"/>
  <c r="F4" i="13"/>
  <c r="F4" i="14"/>
  <c r="F4" i="15"/>
  <c r="F4" i="5"/>
  <c r="F39" i="12" l="1"/>
  <c r="G4" i="8"/>
  <c r="G4" i="13"/>
  <c r="G4" i="7"/>
  <c r="G4" i="14"/>
  <c r="G4" i="12"/>
  <c r="G4" i="10"/>
  <c r="G4" i="6"/>
  <c r="G4" i="11"/>
  <c r="G4" i="9"/>
  <c r="G26" i="15"/>
  <c r="G18" i="15"/>
  <c r="G12" i="15"/>
  <c r="G6" i="15"/>
  <c r="G25" i="14"/>
  <c r="G24" i="14"/>
  <c r="G8" i="14"/>
  <c r="G29" i="13"/>
  <c r="G25" i="13"/>
  <c r="G21" i="13"/>
  <c r="G19" i="13"/>
  <c r="G17" i="13"/>
  <c r="G15" i="13"/>
  <c r="G13" i="13"/>
  <c r="G11" i="13"/>
  <c r="G9" i="13"/>
  <c r="G7" i="13"/>
  <c r="G5" i="13"/>
  <c r="G35" i="7"/>
  <c r="G27" i="7"/>
  <c r="G19" i="7"/>
  <c r="G11" i="7"/>
  <c r="G11" i="14"/>
  <c r="G30" i="13"/>
  <c r="G28" i="13"/>
  <c r="G26" i="13"/>
  <c r="G24" i="13"/>
  <c r="G22" i="13"/>
  <c r="G20" i="13"/>
  <c r="G18" i="13"/>
  <c r="G16" i="13"/>
  <c r="G14" i="13"/>
  <c r="G12" i="13"/>
  <c r="G10" i="13"/>
  <c r="G8" i="13"/>
  <c r="G6" i="13"/>
  <c r="G32" i="7"/>
  <c r="G24" i="7"/>
  <c r="G16" i="7"/>
  <c r="G8" i="7"/>
  <c r="G4" i="3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" i="2"/>
  <c r="G4" i="1"/>
  <c r="G25" i="3" l="1"/>
  <c r="G7" i="14"/>
  <c r="G16" i="14"/>
  <c r="G17" i="14"/>
  <c r="G5" i="14"/>
  <c r="G9" i="14"/>
  <c r="G12" i="14"/>
  <c r="G20" i="14"/>
  <c r="G28" i="14"/>
  <c r="G13" i="14"/>
  <c r="G21" i="14"/>
  <c r="G29" i="14"/>
  <c r="G23" i="13"/>
  <c r="G27" i="13"/>
  <c r="G31" i="13"/>
  <c r="G5" i="12"/>
  <c r="G7" i="12"/>
  <c r="G39" i="12" s="1"/>
  <c r="G9" i="12"/>
  <c r="G11" i="12"/>
  <c r="G13" i="12"/>
  <c r="G15" i="12"/>
  <c r="G17" i="12"/>
  <c r="G19" i="12"/>
  <c r="G21" i="12"/>
  <c r="G23" i="12"/>
  <c r="G25" i="12"/>
  <c r="G27" i="12"/>
  <c r="G29" i="12"/>
  <c r="G31" i="12"/>
  <c r="G35" i="12"/>
  <c r="G37" i="12"/>
  <c r="G6" i="12"/>
  <c r="G8" i="12"/>
  <c r="G10" i="12"/>
  <c r="G12" i="12"/>
  <c r="G14" i="12"/>
  <c r="G16" i="12"/>
  <c r="G18" i="12"/>
  <c r="G20" i="12"/>
  <c r="G22" i="12"/>
  <c r="G24" i="12"/>
  <c r="G26" i="12"/>
  <c r="G28" i="12"/>
  <c r="G30" i="12"/>
  <c r="G32" i="12"/>
  <c r="G34" i="12"/>
  <c r="G36" i="12"/>
  <c r="G38" i="12"/>
  <c r="G33" i="12"/>
  <c r="G38" i="10"/>
  <c r="G30" i="9"/>
  <c r="G12" i="7"/>
  <c r="G20" i="7"/>
  <c r="G28" i="7"/>
  <c r="G36" i="7"/>
  <c r="G7" i="7"/>
  <c r="G15" i="7"/>
  <c r="G23" i="7"/>
  <c r="G31" i="7"/>
  <c r="G6" i="7"/>
  <c r="G10" i="7"/>
  <c r="G14" i="7"/>
  <c r="G18" i="7"/>
  <c r="G22" i="7"/>
  <c r="G26" i="7"/>
  <c r="G30" i="7"/>
  <c r="G34" i="7"/>
  <c r="G5" i="7"/>
  <c r="G9" i="7"/>
  <c r="G13" i="7"/>
  <c r="G17" i="7"/>
  <c r="G21" i="7"/>
  <c r="G25" i="7"/>
  <c r="G29" i="7"/>
  <c r="G33" i="7"/>
  <c r="G37" i="7"/>
  <c r="G28" i="6"/>
  <c r="G6" i="14"/>
  <c r="G10" i="14"/>
  <c r="G14" i="14"/>
  <c r="G18" i="14"/>
  <c r="G22" i="14"/>
  <c r="G26" i="14"/>
  <c r="G30" i="14"/>
  <c r="G15" i="14"/>
  <c r="G19" i="14"/>
  <c r="G23" i="14"/>
  <c r="G27" i="14"/>
  <c r="G8" i="15"/>
  <c r="G14" i="15"/>
  <c r="G22" i="15"/>
  <c r="G28" i="15"/>
  <c r="G4" i="15"/>
  <c r="G7" i="15"/>
  <c r="G11" i="15"/>
  <c r="G15" i="15"/>
  <c r="G19" i="15"/>
  <c r="G23" i="15"/>
  <c r="G27" i="15"/>
  <c r="G16" i="15"/>
  <c r="G24" i="15"/>
  <c r="G5" i="15"/>
  <c r="G9" i="15"/>
  <c r="G13" i="15"/>
  <c r="G17" i="15"/>
  <c r="G21" i="15"/>
  <c r="G25" i="15"/>
  <c r="G29" i="15"/>
  <c r="G10" i="15"/>
  <c r="G20" i="15"/>
  <c r="G101" i="1"/>
  <c r="G30" i="15" l="1"/>
  <c r="G31" i="14"/>
  <c r="G32" i="13"/>
  <c r="G38" i="7"/>
  <c r="C52" i="4"/>
  <c r="P8" i="4"/>
  <c r="P7" i="4"/>
  <c r="P6" i="4"/>
  <c r="H49" i="2" l="1"/>
  <c r="C24" i="4"/>
  <c r="C36" i="4" l="1"/>
  <c r="D24" i="4"/>
  <c r="Q7" i="4"/>
  <c r="Q8" i="4" l="1"/>
  <c r="D36" i="4"/>
  <c r="C13" i="4"/>
  <c r="D12" i="4" s="1"/>
  <c r="D13" i="4" l="1"/>
  <c r="Q6" i="4"/>
  <c r="D42" i="4" l="1"/>
  <c r="D45" i="4"/>
  <c r="D51" i="4"/>
  <c r="D49" i="4"/>
  <c r="D47" i="4"/>
  <c r="D46" i="4"/>
  <c r="D43" i="4"/>
  <c r="D50" i="4"/>
  <c r="D48" i="4"/>
  <c r="D44" i="4"/>
  <c r="D41" i="4"/>
  <c r="Q9" i="4"/>
  <c r="R6" i="4" s="1"/>
  <c r="D52" i="4" l="1"/>
  <c r="R7" i="4"/>
  <c r="R8" i="4"/>
  <c r="R9" i="4" l="1"/>
</calcChain>
</file>

<file path=xl/sharedStrings.xml><?xml version="1.0" encoding="utf-8"?>
<sst xmlns="http://schemas.openxmlformats.org/spreadsheetml/2006/main" count="681" uniqueCount="180">
  <si>
    <t>DESPESAS LIQUIDADAS (CONTROLE EMPENHO)</t>
  </si>
  <si>
    <t>RESTOS A PAGAR NAO PROCESSADOS LIQUIDADOS</t>
  </si>
  <si>
    <t>NATUREZA DE DESPESA DETALHADA</t>
  </si>
  <si>
    <t>LIQUIDADO</t>
  </si>
  <si>
    <t>GRUPO DE DESPESA</t>
  </si>
  <si>
    <t>AÇÃO</t>
  </si>
  <si>
    <t>%</t>
  </si>
  <si>
    <t>DESPESAS CORRENTES</t>
  </si>
  <si>
    <t>TOTAL</t>
  </si>
  <si>
    <t>FOLHA</t>
  </si>
  <si>
    <t>INVESTIMENTOS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</si>
  <si>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</si>
  <si>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</si>
  <si>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</si>
  <si>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</si>
  <si>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</si>
  <si>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</si>
  <si>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</si>
  <si>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</si>
  <si>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</si>
  <si>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</si>
  <si>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</si>
  <si>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</si>
  <si>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</si>
  <si>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</si>
  <si>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</si>
  <si>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</si>
  <si>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DIARIAS NO PAIS</t>
  </si>
  <si>
    <t>BOLSAS DE ESTUDO NO PAIS</t>
  </si>
  <si>
    <t>AUXILIO A PESQUISADORES</t>
  </si>
  <si>
    <t>COMBUSTIVEIS E LUBRIFICANTES AUTOMOTIVOS</t>
  </si>
  <si>
    <t>MATERIAL DE TIC - MATERIAL DE CONSUMO</t>
  </si>
  <si>
    <t>MATERIAL P/ MANUT.DE BENS IMOVEIS/INSTALACOES</t>
  </si>
  <si>
    <t>MATERIAL P/ MANUTENCAO DE BENS MOVEIS</t>
  </si>
  <si>
    <t>MATERIAL P/ AUDIO, VIDEO E FOTO</t>
  </si>
  <si>
    <t>PASSAGENS PARA O PAIS</t>
  </si>
  <si>
    <t>ESTAGIARIOS</t>
  </si>
  <si>
    <t>GRATIFICACAO POR ENCARGO DE CURSO E CONCURSO - GECC</t>
  </si>
  <si>
    <t>VIGILANCIA OSTENSIVA</t>
  </si>
  <si>
    <t>ASSINATURAS DE PERIODICOS E ANUIDADES</t>
  </si>
  <si>
    <t>CONDOMINIOS</t>
  </si>
  <si>
    <t>SERVICOS TECNICOS PROFISSIONAIS</t>
  </si>
  <si>
    <t>LOCACAO DE IMOVEIS</t>
  </si>
  <si>
    <t>MANUT. E CONSERV. DE MAQUINAS E EQUIPAMENTOS</t>
  </si>
  <si>
    <t>MANUTENCAO E CONSERV. DE VEICULOS</t>
  </si>
  <si>
    <t>SERVICOS DE ENERGIA ELETRICA</t>
  </si>
  <si>
    <t>SERVICOS DE AGUA E ESGOTO</t>
  </si>
  <si>
    <t>SERVICOS DE COMUNICACAO EM GERAL</t>
  </si>
  <si>
    <t>SERVICO DE SELECAO E TREINAMENTO</t>
  </si>
  <si>
    <t>SERVICOS DE TELECOMUNICACOES</t>
  </si>
  <si>
    <t>SERVICOS GRAFICOS E EDITORIAIS</t>
  </si>
  <si>
    <t>SEGUROS EM GERAL</t>
  </si>
  <si>
    <t>VIGILANCIA OSTENSIVA/MONITORADA/RASTREAMENTO</t>
  </si>
  <si>
    <t>LIMPEZA E CONSERVACAO</t>
  </si>
  <si>
    <t>SERV. DE APOIO ADMIN., TECNICO E OPERACIONAL</t>
  </si>
  <si>
    <t>SERVICOS DE PUBLICIDADE LEGAL</t>
  </si>
  <si>
    <t>LOCACAO DE SOFTWARES</t>
  </si>
  <si>
    <t>OUTSOURCING DE IMPRESSAO</t>
  </si>
  <si>
    <t>EMISSAO DE CERTIFICADOS DIGITAIS</t>
  </si>
  <si>
    <t>TAXAS</t>
  </si>
  <si>
    <t>CONTRIBUICAO P/ CUSTEIO DE ILUMINACAO PUBLICA</t>
  </si>
  <si>
    <t>AUXILIO A PESSOAS FISICAS</t>
  </si>
  <si>
    <t>OUTROS SERVICOS DE TERCEIROS - PJ</t>
  </si>
  <si>
    <t>RESTITUICOES</t>
  </si>
  <si>
    <t>RESSARCIMENTO DE PASSAGENS E DESP.C/LOCOMOCAO</t>
  </si>
  <si>
    <t>CONTRIBUICAO P/ O PIS/PASEP</t>
  </si>
  <si>
    <t>AJUDA DE CUSTO PARA MORADIA OU AUXILIO-MORADIA A AGENTES PUB</t>
  </si>
  <si>
    <t>INDENIZACAO DE MORADIA - PESSOAL CIVIL</t>
  </si>
  <si>
    <t>ASSISTENCIA AOS ESTUDANTES DAS INSTITUICOES FEDERAIS DE EDUC</t>
  </si>
  <si>
    <t>MATERIAL QUIMICO</t>
  </si>
  <si>
    <t>MATERIAL DE ACONDICIONAMENTO E EMBALAGEM</t>
  </si>
  <si>
    <t>MATERIAL DE LIMPEZA E PROD. DE HIGIENIZACAO</t>
  </si>
  <si>
    <t>UNIFORMES, TECIDOS E AVIAMENTOS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</si>
  <si>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</si>
  <si>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</si>
  <si>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</si>
  <si>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</si>
  <si>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</si>
  <si>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APOIO ADMINISTRATIVO, TECNICO E OPERACIONAL</t>
  </si>
  <si>
    <t>MANUTENCAO E CONSERV. DE BENS IMOVEIS</t>
  </si>
  <si>
    <t>COMUNICACAO DE DADOS E REDES EM GERAL</t>
  </si>
  <si>
    <t>ALIMENTOS PARA ANIMAIS</t>
  </si>
  <si>
    <t>MATERIAL BIOLOGICO</t>
  </si>
  <si>
    <t>MANUTENCAO E CONSERVACAO DE EQUIPAMENTOS DE TIC</t>
  </si>
  <si>
    <t>TELEFONIA FIXA E MOVEL - PACOTE DE COMUNICACAO DE DADOS</t>
  </si>
  <si>
    <t>GENEROS DE ALIMENTACAO</t>
  </si>
  <si>
    <t>AUXILIOS PARA DESENV. DE ESTUDOS E PESQUISAS</t>
  </si>
  <si>
    <t>ANIMAIS PARA PESQUISA E ABATE</t>
  </si>
  <si>
    <t>MANUTENCAO E CONSERVACAO DE BENS IMOVEIS</t>
  </si>
  <si>
    <t>SERVICOS DE COPIAS E REPRODUCAO DE DOCUMENTOS</t>
  </si>
  <si>
    <t>SERVICOS DE PUBLICIDADE INSTITUCIONAL</t>
  </si>
  <si>
    <t>CONTRIB.PREVIDENCIARIAS-SERVICOS DE TERCEIROS</t>
  </si>
  <si>
    <t>DIARIAS A COLABORADORES EVENTUAIS NO PAIS</t>
  </si>
  <si>
    <t>SERVICOS DE ANALISES E PESQUISAS CIENTIFICAS</t>
  </si>
  <si>
    <t>MATERIAL DE COPA E COZINHA</t>
  </si>
  <si>
    <t>FORNECIMENTO DE ALIMENTACAO</t>
  </si>
  <si>
    <t>LOCACAO DE MAQUINAS E EQUIPAMENTOS</t>
  </si>
  <si>
    <t>Relatório de Despesas Liquidadas - 1º Trimestre de 2022</t>
  </si>
  <si>
    <t>JUROS E MULTA DE MORA</t>
  </si>
  <si>
    <t>OUTRAS DESPESAS COM LOCOMOCAO</t>
  </si>
  <si>
    <t>SERVICOS DE AUDIO, VIDEO E FOTO</t>
  </si>
  <si>
    <t>SERVICOS DE COPA E COZINHA</t>
  </si>
  <si>
    <t>GAS E OUTROS MATERIAIS ENGARRAFADOS</t>
  </si>
  <si>
    <t>FESTIVIDADES E HOMENAGENS</t>
  </si>
  <si>
    <t>MATERIAL ELETRICO E ELETRONICO</t>
  </si>
  <si>
    <t>IMPOSTO S/SERVICOS DE QUALQUER NATUREZA-ISSQN</t>
  </si>
  <si>
    <t>SERVICOS DE PRODUCAO INDUSTRIAL</t>
  </si>
  <si>
    <t>SERVICOS DE CONTROLE AMBIENTAL</t>
  </si>
  <si>
    <t>IMPOSTO S/ PROPR.DE VEICULOS AUTOMOTORES-IPVA</t>
  </si>
  <si>
    <t>APOSENTADORIAS E PENSOES CIVIS DA UNIAO</t>
  </si>
  <si>
    <t>PESSOAL E ENCARGOS SOCIAIS</t>
  </si>
  <si>
    <t>PROVENTOS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</si>
  <si>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</si>
  <si>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</si>
  <si>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</si>
  <si>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</si>
  <si>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AT CIVIL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</si>
  <si>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</si>
  <si>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</si>
  <si>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</si>
  <si>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</si>
  <si>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</si>
  <si>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OUTRAS DESPESAS CORRENTES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</si>
  <si>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</si>
  <si>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</si>
  <si>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</si>
  <si>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</si>
  <si>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</si>
  <si>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</si>
  <si>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</si>
  <si>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</si>
  <si>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</si>
  <si>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</si>
  <si>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</si>
  <si>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</si>
  <si>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</si>
  <si>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</si>
  <si>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</si>
  <si>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</si>
  <si>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</si>
  <si>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</si>
  <si>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</si>
  <si>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</si>
  <si>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</si>
  <si>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</si>
  <si>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</si>
  <si>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</si>
  <si>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</si>
  <si>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</si>
  <si>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</si>
  <si>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</si>
  <si>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</si>
  <si>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</si>
  <si>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</si>
  <si>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AUXILIO-FUNERAL INATIVO CIVIL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</si>
  <si>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</si>
  <si>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</si>
  <si>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</si>
  <si>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</si>
  <si>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</si>
  <si>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REESTRUTURACAO E MODERNIZACAO DAS INSTITUICOES DA REDE FEDER</t>
  </si>
  <si>
    <t>OBRAS EM ANDAMENTO</t>
  </si>
  <si>
    <t>INSTALACOES</t>
  </si>
  <si>
    <t>APARELHOS DE MEDICAO E ORIENTACAO</t>
  </si>
  <si>
    <t>APARELHOS E EQUIPAMENTOS DE COMUNICACAO</t>
  </si>
  <si>
    <t>APARELHOS E UTENSILIOS DOMESTICOS</t>
  </si>
  <si>
    <t>COLECOES E MATERIAIS BIBLIOGRAFICOS</t>
  </si>
  <si>
    <t>DISCOTECAS E FILMOTECAS</t>
  </si>
  <si>
    <t>INSTRUMENTOS MUSICAIS E ARTISTICOS</t>
  </si>
  <si>
    <t>MAQUINAS E EQUIPAMENTOS ENERGETICOS</t>
  </si>
  <si>
    <t>EQUIPAMENTOS PARA AUDIO, VIDEO E FOTO</t>
  </si>
  <si>
    <t>MAQUINAS, UTENSILIOS E EQUIPAMENTOS  DIVERSOS</t>
  </si>
  <si>
    <t>EQUIPAMENTOS DE TIC - ATIVOS DE REDE</t>
  </si>
  <si>
    <t>MAQ., FERRAMENTAS  E  UTENSILIOS  DE  OFICINA</t>
  </si>
  <si>
    <t>EQUIP. E UTENSILIOS HIDRAULICOS E ELETRICOS</t>
  </si>
  <si>
    <t>MAQUINAS E EQUIPAMENTOS AGRIC. E  RODOVIARIOS</t>
  </si>
  <si>
    <t>EQUIPAMENTOS DE TIC - COMPUTADORES</t>
  </si>
  <si>
    <t>MOBILIARIO EM GERAL</t>
  </si>
  <si>
    <t>EQUIPAMENTOS DE TIC - TELEFONIA</t>
  </si>
  <si>
    <t>OUTROS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</si>
</sst>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.00;\(#,##0.00\)"/>
    <numFmt numFmtId="165" formatCode="#,##0.00_);\(#,##0.00\)"/>
  </numFmts>
  <fonts count="14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  <font>
      <sz val="8"/>
      <color rgb="FF000000"/>
      <name val="Verdana"/>
    </font>
    <font>
      <b/>
      <sz val="8"/>
      <color rgb="FFFFFFFF"/>
      <name val="Verdana"/>
    </font>
    <font>
      <b/>
      <sz val="8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</cellStyleXfs>
  <cellXfs count="136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4" fontId="1" fillId="5" borderId="8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5" fillId="5" borderId="8" xfId="0" applyNumberFormat="1" applyFont="1" applyFill="1" applyBorder="1" applyAlignment="1">
      <alignment horizontal="right" vertical="center"/>
    </xf>
    <xf numFmtId="4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4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4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4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9" fontId="3" fillId="2" borderId="6" xfId="2" applyFont="1" applyFill="1" applyBorder="1" applyAlignment="1">
      <alignment horizontal="right" vertical="center"/>
    </xf>
    <xf numFmtId="9" fontId="3" fillId="2" borderId="7" xfId="2" applyFont="1" applyFill="1" applyBorder="1" applyAlignment="1">
      <alignment horizontal="right" vertical="center"/>
    </xf>
    <xf numFmtId="44" fontId="10" fillId="5" borderId="8" xfId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/>
    <xf numFmtId="0" fontId="0" fillId="0" borderId="0" xfId="0"/>
    <xf numFmtId="0" fontId="12" fillId="3" borderId="4" xfId="0" applyFont="1" applyFill="1" applyBorder="1" applyAlignment="1">
      <alignment horizontal="left" vertical="center" wrapText="1"/>
    </xf>
    <xf numFmtId="165" fontId="11" fillId="5" borderId="4" xfId="0" applyNumberFormat="1" applyFont="1" applyFill="1" applyBorder="1" applyAlignment="1">
      <alignment horizontal="right" vertical="center"/>
    </xf>
    <xf numFmtId="165" fontId="11" fillId="5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left" vertical="center" wrapText="1"/>
    </xf>
    <xf numFmtId="165" fontId="11" fillId="5" borderId="6" xfId="0" applyNumberFormat="1" applyFont="1" applyFill="1" applyBorder="1" applyAlignment="1">
      <alignment horizontal="right" vertical="center"/>
    </xf>
    <xf numFmtId="165" fontId="11" fillId="5" borderId="7" xfId="0" applyNumberFormat="1" applyFont="1" applyFill="1" applyBorder="1" applyAlignment="1">
      <alignment horizontal="right" vertical="center"/>
    </xf>
    <xf numFmtId="0" fontId="13" fillId="3" borderId="4" xfId="0" applyFont="1" applyFill="1" applyBorder="1" applyAlignment="1">
      <alignment horizontal="left" vertical="center" wrapText="1"/>
    </xf>
    <xf numFmtId="165" fontId="5" fillId="5" borderId="4" xfId="0" applyNumberFormat="1" applyFont="1" applyFill="1" applyBorder="1" applyAlignment="1">
      <alignment horizontal="right" vertical="center"/>
    </xf>
    <xf numFmtId="165" fontId="5" fillId="5" borderId="8" xfId="0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5" fontId="1" fillId="5" borderId="6" xfId="4" applyNumberFormat="1" applyFont="1" applyFill="1" applyBorder="1" applyAlignment="1">
      <alignment horizontal="right" vertical="center"/>
    </xf>
    <xf numFmtId="165" fontId="1" fillId="5" borderId="7" xfId="4" applyNumberFormat="1" applyFont="1" applyFill="1" applyBorder="1" applyAlignment="1">
      <alignment horizontal="right" vertical="center"/>
    </xf>
    <xf numFmtId="0" fontId="13" fillId="3" borderId="4" xfId="4" applyFont="1" applyFill="1" applyBorder="1" applyAlignment="1">
      <alignment horizontal="left" vertical="center" wrapText="1"/>
    </xf>
    <xf numFmtId="165" fontId="5" fillId="5" borderId="4" xfId="4" applyNumberFormat="1" applyFont="1" applyFill="1" applyBorder="1" applyAlignment="1">
      <alignment horizontal="right" vertical="center"/>
    </xf>
    <xf numFmtId="165" fontId="5" fillId="5" borderId="8" xfId="4" applyNumberFormat="1" applyFont="1" applyFill="1" applyBorder="1" applyAlignment="1">
      <alignment horizontal="right" vertical="center"/>
    </xf>
    <xf numFmtId="0" fontId="13" fillId="3" borderId="6" xfId="4" applyFont="1" applyFill="1" applyBorder="1" applyAlignment="1">
      <alignment horizontal="left" vertical="center" wrapText="1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165" fontId="5" fillId="5" borderId="6" xfId="4" applyNumberFormat="1" applyFont="1" applyFill="1" applyBorder="1" applyAlignment="1">
      <alignment horizontal="right" vertical="center"/>
    </xf>
    <xf numFmtId="165" fontId="5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5" fontId="1" fillId="5" borderId="6" xfId="4" applyNumberFormat="1" applyFont="1" applyFill="1" applyBorder="1" applyAlignment="1">
      <alignment horizontal="right" vertical="center"/>
    </xf>
    <xf numFmtId="165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5" fontId="1" fillId="5" borderId="6" xfId="4" applyNumberFormat="1" applyFont="1" applyFill="1" applyBorder="1" applyAlignment="1">
      <alignment horizontal="right" vertical="center"/>
    </xf>
    <xf numFmtId="165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3" fillId="3" borderId="4" xfId="4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14" xfId="4" applyFont="1" applyFill="1" applyBorder="1" applyAlignment="1">
      <alignment horizontal="left" vertical="center" wrapText="1"/>
    </xf>
    <xf numFmtId="0" fontId="3" fillId="3" borderId="15" xfId="4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3" fillId="3" borderId="6" xfId="4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0" fillId="0" borderId="0" xfId="0"/>
    <xf numFmtId="0" fontId="12" fillId="3" borderId="4" xfId="0" applyFont="1" applyFill="1" applyBorder="1" applyAlignment="1">
      <alignment horizontal="left" vertical="center" wrapText="1"/>
    </xf>
    <xf numFmtId="165" fontId="11" fillId="5" borderId="4" xfId="0" applyNumberFormat="1" applyFont="1" applyFill="1" applyBorder="1" applyAlignment="1">
      <alignment horizontal="right" vertical="center"/>
    </xf>
    <xf numFmtId="165" fontId="11" fillId="5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left" vertical="center" wrapText="1"/>
    </xf>
    <xf numFmtId="165" fontId="5" fillId="5" borderId="6" xfId="0" applyNumberFormat="1" applyFont="1" applyFill="1" applyBorder="1" applyAlignment="1">
      <alignment horizontal="right" vertical="center"/>
    </xf>
    <xf numFmtId="165" fontId="5" fillId="5" borderId="7" xfId="0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16" xfId="4" applyFont="1" applyFill="1" applyBorder="1" applyAlignment="1">
      <alignment horizontal="left" vertical="center" wrapText="1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5" fontId="1" fillId="5" borderId="6" xfId="4" applyNumberFormat="1" applyFont="1" applyFill="1" applyBorder="1" applyAlignment="1">
      <alignment horizontal="right" vertical="center"/>
    </xf>
    <xf numFmtId="165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5" fontId="1" fillId="5" borderId="6" xfId="4" applyNumberFormat="1" applyFont="1" applyFill="1" applyBorder="1" applyAlignment="1">
      <alignment horizontal="right" vertical="center"/>
    </xf>
    <xf numFmtId="165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5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5" fontId="1" fillId="5" borderId="7" xfId="4" applyNumberFormat="1" applyFont="1" applyFill="1" applyBorder="1" applyAlignment="1">
      <alignment horizontal="right" vertical="center"/>
    </xf>
  </cellXfs>
  <cellStyles count="5">
    <cellStyle name="Hiperlink" xfId="3" builtinId="8"/>
    <cellStyle name="Moeda" xfId="1" builtinId="4"/>
    <cellStyle name="Normal" xfId="0" builtinId="0"/>
    <cellStyle name="Normal 2" xfId="4"/>
    <cellStyle name="Porcentagem" xfId="2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9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01082292091904"/>
          <c:w val="0.98991266003816691"/>
          <c:h val="0.89521435868187316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-3.7943356359822024E-2"/>
                  <c:y val="-7.758672888397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8.8973713082020428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26885934711E-2"/>
                  <c:y val="5.4297556278846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 i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MANUTENCAO E CONSERV. DE VEICULOS</c:v>
                </c:pt>
                <c:pt idx="5">
                  <c:v>SERVICOS DE ENERGIA ELETRICA</c:v>
                </c:pt>
                <c:pt idx="6">
                  <c:v>OUTROS</c:v>
                </c:pt>
              </c:strCache>
            </c:strRef>
          </c:cat>
          <c:val>
            <c:numRef>
              <c:f>'1º Trimestre'!$C$6:$C$12</c:f>
              <c:numCache>
                <c:formatCode>_("R$"* #,##0.00_);_("R$"* \(#,##0.00\);_("R$"* "-"??_);_(@_)</c:formatCode>
                <c:ptCount val="7"/>
                <c:pt idx="0">
                  <c:v>1129359.5799999998</c:v>
                </c:pt>
                <c:pt idx="1">
                  <c:v>1345569.0999999999</c:v>
                </c:pt>
                <c:pt idx="2">
                  <c:v>1332538.3599999999</c:v>
                </c:pt>
                <c:pt idx="3">
                  <c:v>755854.67</c:v>
                </c:pt>
                <c:pt idx="4">
                  <c:v>941892.28</c:v>
                </c:pt>
                <c:pt idx="5">
                  <c:v>1021237.14</c:v>
                </c:pt>
                <c:pt idx="6">
                  <c:v>8491754.1399999969</c:v>
                </c:pt>
              </c:numCache>
            </c:numRef>
          </c:val>
        </c:ser>
        <c:ser>
          <c:idx val="1"/>
          <c:order val="1"/>
          <c:cat>
            <c:strRef>
              <c:f>'1º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MANUTENCAO E CONSERV. DE VEICULOS</c:v>
                </c:pt>
                <c:pt idx="5">
                  <c:v>SERVICOS DE ENERGIA ELETRICA</c:v>
                </c:pt>
                <c:pt idx="6">
                  <c:v>OUTROS</c:v>
                </c:pt>
              </c:strCache>
            </c:strRef>
          </c:cat>
          <c:val>
            <c:numRef>
              <c:f>'1º Trimestre'!$D$6:$D$12</c:f>
              <c:numCache>
                <c:formatCode>0.00%</c:formatCode>
                <c:ptCount val="7"/>
                <c:pt idx="0">
                  <c:v>7.5199370343937241E-2</c:v>
                </c:pt>
                <c:pt idx="1">
                  <c:v>8.9595865538465908E-2</c:v>
                </c:pt>
                <c:pt idx="2">
                  <c:v>8.8728202607660858E-2</c:v>
                </c:pt>
                <c:pt idx="3">
                  <c:v>5.0329227521605194E-2</c:v>
                </c:pt>
                <c:pt idx="4">
                  <c:v>6.2716700369084791E-2</c:v>
                </c:pt>
                <c:pt idx="5">
                  <c:v>6.7999945508801812E-2</c:v>
                </c:pt>
                <c:pt idx="6">
                  <c:v>0.56543068811044417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19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9.7498800537797956E-2"/>
                  <c:y val="-8.3743948824343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4.4382136711613535E-2"/>
                  <c:y val="-0.3009497202313592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i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'1º Trimestre'!$C$17:$C$21</c:f>
              <c:numCache>
                <c:formatCode>_("R$"* #,##0.00_);_("R$"* \(#,##0.00\);_("R$"* "-"??_);_(@_)</c:formatCode>
                <c:ptCount val="5"/>
                <c:pt idx="0">
                  <c:v>7005529.6900000004</c:v>
                </c:pt>
                <c:pt idx="1">
                  <c:v>18881818.600000001</c:v>
                </c:pt>
                <c:pt idx="2">
                  <c:v>45441134.640000001</c:v>
                </c:pt>
                <c:pt idx="3">
                  <c:v>39648152.969999999</c:v>
                </c:pt>
                <c:pt idx="4">
                  <c:v>18450962.829999983</c:v>
                </c:pt>
              </c:numCache>
            </c:numRef>
          </c:val>
        </c:ser>
        <c:ser>
          <c:idx val="1"/>
          <c:order val="1"/>
          <c:cat>
            <c:strRef>
              <c:f>'1º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'1º Trimestre'!$D$17:$D$21</c:f>
              <c:numCache>
                <c:formatCode>0.00%</c:formatCode>
                <c:ptCount val="5"/>
                <c:pt idx="0">
                  <c:v>5.4127015866332305E-2</c:v>
                </c:pt>
                <c:pt idx="1">
                  <c:v>0.14588711206324334</c:v>
                </c:pt>
                <c:pt idx="2">
                  <c:v>0.351093082819184</c:v>
                </c:pt>
                <c:pt idx="3">
                  <c:v>0.30633460992126066</c:v>
                </c:pt>
                <c:pt idx="4">
                  <c:v>0.14255817932997972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1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083234093432221"/>
                  <c:y val="0.26830595751465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i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Trimestre'!$B$28:$B$35</c:f>
              <c:strCache>
                <c:ptCount val="4"/>
                <c:pt idx="0">
                  <c:v>OBRAS EM ANDAMENTO</c:v>
                </c:pt>
                <c:pt idx="1">
                  <c:v>INSTALACOES</c:v>
                </c:pt>
                <c:pt idx="2">
                  <c:v>EQUIPAMENTOS DE TIC - COMPUTADORES</c:v>
                </c:pt>
                <c:pt idx="3">
                  <c:v>OUTROS</c:v>
                </c:pt>
              </c:strCache>
            </c:strRef>
          </c:cat>
          <c:val>
            <c:numRef>
              <c:f>'1º Trimestre'!$C$28:$C$35</c:f>
              <c:numCache>
                <c:formatCode>_("R$"* #,##0.00_);_("R$"* \(#,##0.00\);_("R$"* "-"??_);_(@_)</c:formatCode>
                <c:ptCount val="8"/>
                <c:pt idx="0">
                  <c:v>358252.94</c:v>
                </c:pt>
                <c:pt idx="1">
                  <c:v>619887.69999999995</c:v>
                </c:pt>
                <c:pt idx="2">
                  <c:v>877793.26</c:v>
                </c:pt>
                <c:pt idx="3">
                  <c:v>659271.27</c:v>
                </c:pt>
              </c:numCache>
            </c:numRef>
          </c:val>
        </c:ser>
        <c:ser>
          <c:idx val="1"/>
          <c:order val="1"/>
          <c:cat>
            <c:strRef>
              <c:f>'1º Trimestre'!$B$28:$B$35</c:f>
              <c:strCache>
                <c:ptCount val="4"/>
                <c:pt idx="0">
                  <c:v>OBRAS EM ANDAMENTO</c:v>
                </c:pt>
                <c:pt idx="1">
                  <c:v>INSTALACOES</c:v>
                </c:pt>
                <c:pt idx="2">
                  <c:v>EQUIPAMENTOS DE TIC - COMPUTADORES</c:v>
                </c:pt>
                <c:pt idx="3">
                  <c:v>OUTROS</c:v>
                </c:pt>
              </c:strCache>
            </c:strRef>
          </c:cat>
          <c:val>
            <c:numRef>
              <c:f>'1º Trimestre'!$D$28:$D$35</c:f>
              <c:numCache>
                <c:formatCode>0.00%</c:formatCode>
                <c:ptCount val="8"/>
                <c:pt idx="0">
                  <c:v>0.14243487739014149</c:v>
                </c:pt>
                <c:pt idx="1">
                  <c:v>0.24645611713655946</c:v>
                </c:pt>
                <c:pt idx="2">
                  <c:v>0.34899469453619164</c:v>
                </c:pt>
                <c:pt idx="3">
                  <c:v>0.26211431093710724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'1º Trimestre'!$Q$6:$Q$8</c:f>
              <c:numCache>
                <c:formatCode>_("R$"* #,##0.00_);_("R$"* \(#,##0.00\);_("R$"* "-"??_);_(@_)</c:formatCode>
                <c:ptCount val="3"/>
                <c:pt idx="0">
                  <c:v>15018205.269999996</c:v>
                </c:pt>
                <c:pt idx="1">
                  <c:v>129427598.72999999</c:v>
                </c:pt>
                <c:pt idx="2">
                  <c:v>2515205.17</c:v>
                </c:pt>
              </c:numCache>
            </c:numRef>
          </c:val>
        </c:ser>
        <c:ser>
          <c:idx val="1"/>
          <c:order val="1"/>
          <c:cat>
            <c:strRef>
              <c:f>'1º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'1º Trimestre'!$R$6:$R$8</c:f>
              <c:numCache>
                <c:formatCode>0.00%</c:formatCode>
                <c:ptCount val="3"/>
                <c:pt idx="0">
                  <c:v>0.10219176742742285</c:v>
                </c:pt>
                <c:pt idx="1">
                  <c:v>0.88069345373290209</c:v>
                </c:pt>
                <c:pt idx="2">
                  <c:v>1.7114778839675004E-2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'1º Trimestre'!$C$41:$C$51</c:f>
              <c:numCache>
                <c:formatCode>_("R$"* #,##0.00_);_("R$"* \(#,##0.00\);_("R$"* "-"??_);_(@_)</c:formatCode>
                <c:ptCount val="11"/>
                <c:pt idx="0">
                  <c:v>2742251.9100000011</c:v>
                </c:pt>
                <c:pt idx="1">
                  <c:v>770771.99999999988</c:v>
                </c:pt>
                <c:pt idx="2">
                  <c:v>2270233.3199999998</c:v>
                </c:pt>
                <c:pt idx="3">
                  <c:v>2363472.5399999996</c:v>
                </c:pt>
                <c:pt idx="4">
                  <c:v>1229439.8199999998</c:v>
                </c:pt>
                <c:pt idx="5">
                  <c:v>1131037.18</c:v>
                </c:pt>
                <c:pt idx="6">
                  <c:v>833351.89000000013</c:v>
                </c:pt>
                <c:pt idx="7">
                  <c:v>703615.38</c:v>
                </c:pt>
                <c:pt idx="8">
                  <c:v>972033.94999999984</c:v>
                </c:pt>
                <c:pt idx="9">
                  <c:v>568913.50999999989</c:v>
                </c:pt>
                <c:pt idx="10">
                  <c:v>1433083.77</c:v>
                </c:pt>
              </c:numCache>
            </c:numRef>
          </c:val>
        </c:ser>
        <c:ser>
          <c:idx val="1"/>
          <c:order val="1"/>
          <c:cat>
            <c:strRef>
              <c:f>'1º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'1º Trimestre'!$D$41:$D$51</c:f>
              <c:numCache>
                <c:formatCode>0.00%</c:formatCode>
                <c:ptCount val="11"/>
                <c:pt idx="0">
                  <c:v>0.18259518102857847</c:v>
                </c:pt>
                <c:pt idx="1">
                  <c:v>5.1322510655762259E-2</c:v>
                </c:pt>
                <c:pt idx="2">
                  <c:v>0.15116542084658827</c:v>
                </c:pt>
                <c:pt idx="3">
                  <c:v>0.15737383379099329</c:v>
                </c:pt>
                <c:pt idx="4">
                  <c:v>8.1863298436591403E-2</c:v>
                </c:pt>
                <c:pt idx="5">
                  <c:v>7.5311074769988148E-2</c:v>
                </c:pt>
                <c:pt idx="6">
                  <c:v>5.5489445976922659E-2</c:v>
                </c:pt>
                <c:pt idx="7">
                  <c:v>4.6850829866170819E-2</c:v>
                </c:pt>
                <c:pt idx="8">
                  <c:v>6.4723709159956094E-2</c:v>
                </c:pt>
                <c:pt idx="9">
                  <c:v>3.7881591027154729E-2</c:v>
                </c:pt>
                <c:pt idx="10">
                  <c:v>9.5423104441293871E-2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37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zoomScale="80" zoomScaleNormal="80" workbookViewId="0"/>
  </sheetViews>
  <sheetFormatPr defaultRowHeight="12.75" x14ac:dyDescent="0.2"/>
  <cols>
    <col min="2" max="2" width="48.7109375" style="5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.85546875" customWidth="1"/>
    <col min="15" max="15" width="4.42578125" customWidth="1"/>
    <col min="16" max="16" width="48.7109375" style="5" customWidth="1"/>
    <col min="17" max="17" width="24.85546875" customWidth="1"/>
    <col min="18" max="18" width="13.140625" customWidth="1"/>
  </cols>
  <sheetData>
    <row r="1" spans="1:18" ht="58.5" customHeight="1" x14ac:dyDescent="0.2">
      <c r="A1" s="32"/>
      <c r="B1" s="87" t="s">
        <v>97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12.7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24" customFormat="1" ht="14.25" customHeight="1" x14ac:dyDescent="0.2">
      <c r="B3" s="88" t="s">
        <v>13</v>
      </c>
      <c r="C3" s="88"/>
      <c r="D3" s="88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88" t="s">
        <v>13</v>
      </c>
      <c r="Q3" s="88"/>
      <c r="R3" s="88"/>
    </row>
    <row r="4" spans="1:18" ht="13.5" thickBot="1" x14ac:dyDescent="0.25">
      <c r="B4" s="90" t="s">
        <v>7</v>
      </c>
      <c r="C4" s="90"/>
      <c r="D4" s="91"/>
      <c r="P4" s="92" t="s">
        <v>8</v>
      </c>
      <c r="Q4" s="92"/>
      <c r="R4" s="93"/>
    </row>
    <row r="5" spans="1:18" ht="14.25" thickTop="1" thickBot="1" x14ac:dyDescent="0.25">
      <c r="B5" s="25" t="s">
        <v>2</v>
      </c>
      <c r="C5" s="25" t="s">
        <v>3</v>
      </c>
      <c r="D5" s="14" t="s">
        <v>6</v>
      </c>
      <c r="P5" s="13" t="s">
        <v>4</v>
      </c>
      <c r="Q5" s="13" t="s">
        <v>3</v>
      </c>
      <c r="R5" s="14" t="s">
        <v>6</v>
      </c>
    </row>
    <row r="6" spans="1:18" ht="22.5" thickTop="1" thickBot="1" x14ac:dyDescent="0.25">
      <c r="B6" s="15" t="str">
        <f>'Despesas Correntes'!C32</f>
        <v>APOIO ADMINISTRATIVO, TECNICO E OPERACIONAL</v>
      </c>
      <c r="C6" s="16">
        <f>'Despesas Correntes'!F32</f>
        <v>1129359.5799999998</v>
      </c>
      <c r="D6" s="17">
        <f>'Despesas Correntes'!G32</f>
        <v>7.5199370343937241E-2</v>
      </c>
      <c r="P6" s="15" t="str">
        <f>B4</f>
        <v>DESPESAS CORRENTES</v>
      </c>
      <c r="Q6" s="16">
        <f>C13</f>
        <v>15018205.269999996</v>
      </c>
      <c r="R6" s="17">
        <f>Q6/$Q$9</f>
        <v>0.10219176742742285</v>
      </c>
    </row>
    <row r="7" spans="1:18" ht="14.25" thickTop="1" thickBot="1" x14ac:dyDescent="0.25">
      <c r="B7" s="15" t="str">
        <f>'Despesas Correntes'!C33</f>
        <v>LIMPEZA E CONSERVACAO</v>
      </c>
      <c r="C7" s="16">
        <f>'Despesas Correntes'!F33</f>
        <v>1345569.0999999999</v>
      </c>
      <c r="D7" s="17">
        <f>'Despesas Correntes'!G33</f>
        <v>8.9595865538465908E-2</v>
      </c>
      <c r="P7" s="15" t="str">
        <f>B15</f>
        <v>FOLHA</v>
      </c>
      <c r="Q7" s="16">
        <f>C24</f>
        <v>129427598.72999999</v>
      </c>
      <c r="R7" s="17">
        <f>Q7/$Q$9</f>
        <v>0.88069345373290209</v>
      </c>
    </row>
    <row r="8" spans="1:18" ht="14.25" thickTop="1" thickBot="1" x14ac:dyDescent="0.25">
      <c r="B8" s="15" t="str">
        <f>'Despesas Correntes'!C34</f>
        <v>VIGILANCIA OSTENSIVA</v>
      </c>
      <c r="C8" s="16">
        <f>'Despesas Correntes'!F34</f>
        <v>1332538.3599999999</v>
      </c>
      <c r="D8" s="17">
        <f>'Despesas Correntes'!G34</f>
        <v>8.8728202607660858E-2</v>
      </c>
      <c r="P8" s="15" t="str">
        <f>B26</f>
        <v>INVESTIMENTOS</v>
      </c>
      <c r="Q8" s="16">
        <f>C36</f>
        <v>2515205.17</v>
      </c>
      <c r="R8" s="17">
        <f>Q8/$Q$9</f>
        <v>1.7114778839675004E-2</v>
      </c>
    </row>
    <row r="9" spans="1:18" ht="14.25" thickTop="1" thickBot="1" x14ac:dyDescent="0.25">
      <c r="B9" s="15" t="str">
        <f>'Despesas Correntes'!C41</f>
        <v>MANUTENCAO E CONSERV. DE BENS IMOVEIS</v>
      </c>
      <c r="C9" s="16">
        <f>'Despesas Correntes'!F41</f>
        <v>755854.67</v>
      </c>
      <c r="D9" s="17">
        <f>'Despesas Correntes'!G41</f>
        <v>5.0329227521605194E-2</v>
      </c>
      <c r="P9" s="18" t="s">
        <v>8</v>
      </c>
      <c r="Q9" s="19">
        <f>SUM(Q6:Q8)</f>
        <v>146961009.16999999</v>
      </c>
      <c r="R9" s="31">
        <f>SUM(R6:R8)</f>
        <v>1</v>
      </c>
    </row>
    <row r="10" spans="1:18" ht="14.25" thickTop="1" thickBot="1" x14ac:dyDescent="0.25">
      <c r="B10" s="15" t="str">
        <f>'Despesas Correntes'!C43</f>
        <v>MANUTENCAO E CONSERV. DE VEICULOS</v>
      </c>
      <c r="C10" s="16">
        <f>'Despesas Correntes'!F43</f>
        <v>941892.28</v>
      </c>
      <c r="D10" s="17">
        <f>'Despesas Correntes'!G43</f>
        <v>6.2716700369084791E-2</v>
      </c>
    </row>
    <row r="11" spans="1:18" ht="14.25" thickTop="1" thickBot="1" x14ac:dyDescent="0.25">
      <c r="B11" s="15" t="str">
        <f>'Despesas Correntes'!C46</f>
        <v>SERVICOS DE ENERGIA ELETRICA</v>
      </c>
      <c r="C11" s="16">
        <f>'Despesas Correntes'!F46</f>
        <v>1021237.14</v>
      </c>
      <c r="D11" s="17">
        <f>'Despesas Correntes'!G46</f>
        <v>6.7999945508801812E-2</v>
      </c>
    </row>
    <row r="12" spans="1:18" ht="14.25" thickTop="1" thickBot="1" x14ac:dyDescent="0.25">
      <c r="B12" s="15" t="s">
        <v>179</v>
      </c>
      <c r="C12" s="16">
        <f>'Despesas Correntes'!F101-SUM('1º Trimestre'!C6:C11)</f>
        <v>8491754.1399999969</v>
      </c>
      <c r="D12" s="17">
        <f>C12/C13</f>
        <v>0.56543068811044417</v>
      </c>
    </row>
    <row r="13" spans="1:18" ht="13.5" thickTop="1" x14ac:dyDescent="0.2">
      <c r="B13" s="20" t="s">
        <v>8</v>
      </c>
      <c r="C13" s="19">
        <f>SUM(C6:C12)</f>
        <v>15018205.269999996</v>
      </c>
      <c r="D13" s="33">
        <f>SUM(D6:D12)</f>
        <v>0.99999999999999989</v>
      </c>
    </row>
    <row r="15" spans="1:18" ht="13.5" thickBot="1" x14ac:dyDescent="0.25">
      <c r="B15" s="90" t="s">
        <v>9</v>
      </c>
      <c r="C15" s="90"/>
      <c r="D15" s="91"/>
    </row>
    <row r="16" spans="1:18" ht="14.25" thickTop="1" thickBot="1" x14ac:dyDescent="0.25">
      <c r="B16" s="25" t="s">
        <v>2</v>
      </c>
      <c r="C16" s="25" t="s">
        <v>3</v>
      </c>
      <c r="D16" s="14" t="s">
        <v>6</v>
      </c>
    </row>
    <row r="17" spans="2:4" ht="14.25" thickTop="1" thickBot="1" x14ac:dyDescent="0.25">
      <c r="B17" s="15" t="str">
        <f>Folha!D4</f>
        <v>PROVENTOS - PESSOAL CIVIL</v>
      </c>
      <c r="C17" s="16">
        <f>Folha!G4</f>
        <v>7005529.6900000004</v>
      </c>
      <c r="D17" s="17">
        <f>Folha!H4</f>
        <v>5.4127015866332305E-2</v>
      </c>
    </row>
    <row r="18" spans="2:4" ht="14.25" thickTop="1" thickBot="1" x14ac:dyDescent="0.25">
      <c r="B18" s="15" t="str">
        <f>Folha!D12</f>
        <v>CONTRIBUICAO PATRONAL PARA O RPPS</v>
      </c>
      <c r="C18" s="16">
        <f>Folha!G12</f>
        <v>18881818.600000001</v>
      </c>
      <c r="D18" s="17">
        <f>Folha!H12</f>
        <v>0.14588711206324334</v>
      </c>
    </row>
    <row r="19" spans="2:4" ht="14.25" thickTop="1" thickBot="1" x14ac:dyDescent="0.25">
      <c r="B19" s="15" t="str">
        <f>Folha!D20</f>
        <v>VENCIMENTOS E SALARIOS</v>
      </c>
      <c r="C19" s="16">
        <f>Folha!G20</f>
        <v>45441134.640000001</v>
      </c>
      <c r="D19" s="17">
        <f>Folha!H20</f>
        <v>0.351093082819184</v>
      </c>
    </row>
    <row r="20" spans="2:4" ht="22.5" thickTop="1" thickBot="1" x14ac:dyDescent="0.25">
      <c r="B20" s="15" t="str">
        <f>Folha!D28</f>
        <v>GRATIFICACAO POR EXERCICIO DE CARGO EFETIVO</v>
      </c>
      <c r="C20" s="16">
        <f>Folha!G28</f>
        <v>39648152.969999999</v>
      </c>
      <c r="D20" s="17">
        <f>Folha!H28</f>
        <v>0.30633460992126066</v>
      </c>
    </row>
    <row r="21" spans="2:4" ht="14.25" thickTop="1" thickBot="1" x14ac:dyDescent="0.25">
      <c r="B21" s="15" t="s">
        <v>179</v>
      </c>
      <c r="C21" s="16">
        <f>Folha!G49-SUM('1º Trimestre'!C17:C20)</f>
        <v>18450962.829999983</v>
      </c>
      <c r="D21" s="17">
        <f>Folha!H49-SUM('1º Trimestre'!D17:D20)</f>
        <v>0.14255817932997972</v>
      </c>
    </row>
    <row r="22" spans="2:4" ht="14.25" thickTop="1" thickBot="1" x14ac:dyDescent="0.25">
      <c r="B22" s="15"/>
      <c r="C22" s="16"/>
      <c r="D22" s="17"/>
    </row>
    <row r="23" spans="2:4" ht="14.25" thickTop="1" thickBot="1" x14ac:dyDescent="0.25">
      <c r="B23" s="15"/>
      <c r="C23" s="16"/>
      <c r="D23" s="17"/>
    </row>
    <row r="24" spans="2:4" ht="13.5" thickTop="1" x14ac:dyDescent="0.2">
      <c r="B24" s="20" t="s">
        <v>8</v>
      </c>
      <c r="C24" s="19">
        <f>SUM(C17:C23)</f>
        <v>129427598.72999999</v>
      </c>
      <c r="D24" s="33">
        <f>SUM(D17:D23)</f>
        <v>1</v>
      </c>
    </row>
    <row r="26" spans="2:4" ht="13.5" thickBot="1" x14ac:dyDescent="0.25">
      <c r="B26" s="90" t="s">
        <v>10</v>
      </c>
      <c r="C26" s="90"/>
      <c r="D26" s="91"/>
    </row>
    <row r="27" spans="2:4" ht="14.25" thickTop="1" thickBot="1" x14ac:dyDescent="0.25">
      <c r="B27" s="25" t="s">
        <v>2</v>
      </c>
      <c r="C27" s="25" t="s">
        <v>3</v>
      </c>
      <c r="D27" s="14" t="s">
        <v>6</v>
      </c>
    </row>
    <row r="28" spans="2:4" ht="14.25" thickTop="1" thickBot="1" x14ac:dyDescent="0.25">
      <c r="B28" s="15" t="str">
        <f>Investimentos!C5</f>
        <v>OBRAS EM ANDAMENTO</v>
      </c>
      <c r="C28" s="16">
        <f>Investimentos!F5</f>
        <v>358252.94</v>
      </c>
      <c r="D28" s="17">
        <f>Investimentos!G5</f>
        <v>0.14243487739014149</v>
      </c>
    </row>
    <row r="29" spans="2:4" ht="14.25" thickTop="1" thickBot="1" x14ac:dyDescent="0.25">
      <c r="B29" s="15" t="str">
        <f>Investimentos!C6</f>
        <v>INSTALACOES</v>
      </c>
      <c r="C29" s="16">
        <f>Investimentos!F6</f>
        <v>619887.69999999995</v>
      </c>
      <c r="D29" s="17">
        <f>Investimentos!G6</f>
        <v>0.24645611713655946</v>
      </c>
    </row>
    <row r="30" spans="2:4" ht="14.25" thickTop="1" thickBot="1" x14ac:dyDescent="0.25">
      <c r="B30" s="15" t="str">
        <f>Investimentos!C20</f>
        <v>EQUIPAMENTOS DE TIC - COMPUTADORES</v>
      </c>
      <c r="C30" s="16">
        <f>Investimentos!F20</f>
        <v>877793.26</v>
      </c>
      <c r="D30" s="17">
        <f>Investimentos!G20</f>
        <v>0.34899469453619164</v>
      </c>
    </row>
    <row r="31" spans="2:4" ht="14.25" thickTop="1" thickBot="1" x14ac:dyDescent="0.25">
      <c r="B31" s="15" t="s">
        <v>179</v>
      </c>
      <c r="C31" s="16">
        <f>Investimentos!F25-SUM('1º Trimestre'!C28:C30)</f>
        <v>659271.27</v>
      </c>
      <c r="D31" s="17">
        <f>Investimentos!G25-SUM('1º Trimestre'!D28:D30)</f>
        <v>0.26211431093710724</v>
      </c>
    </row>
    <row r="32" spans="2:4" ht="14.25" thickTop="1" thickBot="1" x14ac:dyDescent="0.25">
      <c r="B32" s="15"/>
      <c r="C32" s="16"/>
      <c r="D32" s="17"/>
    </row>
    <row r="33" spans="2:4" ht="14.25" thickTop="1" thickBot="1" x14ac:dyDescent="0.25">
      <c r="B33" s="15"/>
      <c r="C33" s="16"/>
      <c r="D33" s="17"/>
    </row>
    <row r="34" spans="2:4" ht="14.25" thickTop="1" thickBot="1" x14ac:dyDescent="0.25">
      <c r="B34" s="15"/>
      <c r="C34" s="16"/>
      <c r="D34" s="17"/>
    </row>
    <row r="35" spans="2:4" ht="14.25" thickTop="1" thickBot="1" x14ac:dyDescent="0.25">
      <c r="B35" s="15"/>
      <c r="C35" s="16"/>
      <c r="D35" s="17"/>
    </row>
    <row r="36" spans="2:4" ht="13.5" thickTop="1" x14ac:dyDescent="0.2">
      <c r="B36" s="20" t="s">
        <v>8</v>
      </c>
      <c r="C36" s="19">
        <f>SUM(C28:C35)</f>
        <v>2515205.17</v>
      </c>
      <c r="D36" s="33">
        <f>SUM(D28:D35)</f>
        <v>0.99999999999999989</v>
      </c>
    </row>
    <row r="38" spans="2:4" ht="15.75" x14ac:dyDescent="0.2">
      <c r="B38" s="89" t="s">
        <v>12</v>
      </c>
      <c r="C38" s="89"/>
      <c r="D38" s="89"/>
    </row>
    <row r="39" spans="2:4" ht="13.5" thickBot="1" x14ac:dyDescent="0.25">
      <c r="B39" s="90" t="s">
        <v>25</v>
      </c>
      <c r="C39" s="90"/>
      <c r="D39" s="91"/>
    </row>
    <row r="40" spans="2:4" ht="14.25" thickTop="1" thickBot="1" x14ac:dyDescent="0.25">
      <c r="B40" s="27" t="s">
        <v>2</v>
      </c>
      <c r="C40" s="27" t="s">
        <v>3</v>
      </c>
      <c r="D40" s="14" t="s">
        <v>6</v>
      </c>
    </row>
    <row r="41" spans="2:4" ht="14.25" thickTop="1" thickBot="1" x14ac:dyDescent="0.25">
      <c r="B41" s="15" t="s">
        <v>14</v>
      </c>
      <c r="C41" s="16">
        <f>Reitoria!F40</f>
        <v>2742251.9100000011</v>
      </c>
      <c r="D41" s="17">
        <f>C41/$C$52</f>
        <v>0.18259518102857847</v>
      </c>
    </row>
    <row r="42" spans="2:4" ht="14.25" thickTop="1" thickBot="1" x14ac:dyDescent="0.25">
      <c r="B42" s="15" t="s">
        <v>15</v>
      </c>
      <c r="C42" s="16">
        <f>'Santo Augusto'!F28</f>
        <v>770771.99999999988</v>
      </c>
      <c r="D42" s="17">
        <f t="shared" ref="D42:D51" si="0">C42/$C$52</f>
        <v>5.1322510655762259E-2</v>
      </c>
    </row>
    <row r="43" spans="2:4" ht="14.25" thickTop="1" thickBot="1" x14ac:dyDescent="0.25">
      <c r="B43" s="15" t="s">
        <v>16</v>
      </c>
      <c r="C43" s="16">
        <f>Alegrete!F38</f>
        <v>2270233.3199999998</v>
      </c>
      <c r="D43" s="17">
        <f t="shared" si="0"/>
        <v>0.15116542084658827</v>
      </c>
    </row>
    <row r="44" spans="2:4" ht="14.25" thickTop="1" thickBot="1" x14ac:dyDescent="0.25">
      <c r="B44" s="15" t="s">
        <v>17</v>
      </c>
      <c r="C44" s="16">
        <f>'São Vicente do Sul'!F47</f>
        <v>2363472.5399999996</v>
      </c>
      <c r="D44" s="17">
        <f t="shared" si="0"/>
        <v>0.15737383379099329</v>
      </c>
    </row>
    <row r="45" spans="2:4" ht="14.25" thickTop="1" thickBot="1" x14ac:dyDescent="0.25">
      <c r="B45" s="15" t="s">
        <v>18</v>
      </c>
      <c r="C45" s="16">
        <f>'Júlio de Castilhos'!F30</f>
        <v>1229439.8199999998</v>
      </c>
      <c r="D45" s="17">
        <f t="shared" si="0"/>
        <v>8.1863298436591403E-2</v>
      </c>
    </row>
    <row r="46" spans="2:4" ht="14.25" thickTop="1" thickBot="1" x14ac:dyDescent="0.25">
      <c r="B46" s="15" t="s">
        <v>19</v>
      </c>
      <c r="C46" s="16">
        <f>'São Borja'!F38</f>
        <v>1131037.18</v>
      </c>
      <c r="D46" s="17">
        <f t="shared" si="0"/>
        <v>7.5311074769988148E-2</v>
      </c>
    </row>
    <row r="47" spans="2:4" ht="14.25" thickTop="1" thickBot="1" x14ac:dyDescent="0.25">
      <c r="B47" s="15" t="s">
        <v>20</v>
      </c>
      <c r="C47" s="16">
        <f>'Santa Rosa'!F30</f>
        <v>833351.89000000013</v>
      </c>
      <c r="D47" s="17">
        <f t="shared" si="0"/>
        <v>5.5489445976922659E-2</v>
      </c>
    </row>
    <row r="48" spans="2:4" ht="14.25" thickTop="1" thickBot="1" x14ac:dyDescent="0.25">
      <c r="B48" s="15" t="s">
        <v>21</v>
      </c>
      <c r="C48" s="16">
        <f>Panambi!F39</f>
        <v>703615.38</v>
      </c>
      <c r="D48" s="17">
        <f t="shared" si="0"/>
        <v>4.6850829866170819E-2</v>
      </c>
    </row>
    <row r="49" spans="2:4" ht="14.25" thickTop="1" thickBot="1" x14ac:dyDescent="0.25">
      <c r="B49" s="15" t="s">
        <v>22</v>
      </c>
      <c r="C49" s="16">
        <f>Jaguari!F32</f>
        <v>972033.94999999984</v>
      </c>
      <c r="D49" s="17">
        <f t="shared" si="0"/>
        <v>6.4723709159956094E-2</v>
      </c>
    </row>
    <row r="50" spans="2:4" ht="14.25" thickTop="1" thickBot="1" x14ac:dyDescent="0.25">
      <c r="B50" s="15" t="s">
        <v>23</v>
      </c>
      <c r="C50" s="16">
        <f>'Santo Ângelo'!F31</f>
        <v>568913.50999999989</v>
      </c>
      <c r="D50" s="17">
        <f t="shared" si="0"/>
        <v>3.7881591027154729E-2</v>
      </c>
    </row>
    <row r="51" spans="2:4" ht="14.25" thickTop="1" thickBot="1" x14ac:dyDescent="0.25">
      <c r="B51" s="15" t="s">
        <v>24</v>
      </c>
      <c r="C51" s="16">
        <f>'Frederico Westphalen'!F30</f>
        <v>1433083.77</v>
      </c>
      <c r="D51" s="17">
        <f t="shared" si="0"/>
        <v>9.5423104441293871E-2</v>
      </c>
    </row>
    <row r="52" spans="2:4" ht="13.5" thickTop="1" x14ac:dyDescent="0.2">
      <c r="B52" s="20" t="s">
        <v>8</v>
      </c>
      <c r="C52" s="19">
        <f>SUM(C41:C51)</f>
        <v>15018205.27</v>
      </c>
      <c r="D52" s="33">
        <f>SUM(D41:D51)</f>
        <v>0.99999999999999989</v>
      </c>
    </row>
    <row r="55" spans="2:4" x14ac:dyDescent="0.2">
      <c r="C55" s="30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1:G1" location="'1º Trimestre'!A1" display="DEMONSTRAÇÃO DE DOTAÇÃO ORÇAMENTÁRIA"/>
    <hyperlink ref="B1:F1" location="ANUAL!A1" display="DEMONSTRAÇÃO DE DESPESAS COM INVESTIMENTO"/>
    <hyperlink ref="B1:D1" location="'NATUREZA DE DESPESA'!A1" display="DEMONSTRAÇÃO DE DESPESAS DE CUSTEIO EMPENHADAS E PAGAS IFFAR JULHO DE 2019"/>
    <hyperlink ref="B6:D12" location="'Despesas Correntes'!A1" display="'Despesas Correntes'!A1"/>
    <hyperlink ref="B17:D23" location="Folha!A1" display="Folha!A1"/>
    <hyperlink ref="B28:D35" location="Investimentos!A1" display="Investimentos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5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94" t="s">
        <v>26</v>
      </c>
      <c r="C4" s="77" t="s">
        <v>27</v>
      </c>
      <c r="D4" s="78">
        <v>717.5</v>
      </c>
      <c r="E4" s="79"/>
      <c r="F4" s="26">
        <f>SUM(D4:E4)</f>
        <v>717.5</v>
      </c>
      <c r="G4" s="9">
        <f>F4/$F$38</f>
        <v>6.3437348717395833E-4</v>
      </c>
    </row>
    <row r="5" spans="2:7" ht="14.25" thickTop="1" thickBot="1" x14ac:dyDescent="0.25">
      <c r="B5" s="94"/>
      <c r="C5" s="77" t="s">
        <v>28</v>
      </c>
      <c r="D5" s="78">
        <v>13877.55</v>
      </c>
      <c r="E5" s="79">
        <v>1200</v>
      </c>
      <c r="F5" s="26">
        <f t="shared" ref="F5:F37" si="0">SUM(D5:E5)</f>
        <v>15077.55</v>
      </c>
      <c r="G5" s="9">
        <f t="shared" ref="G5:G37" si="1">F5/$F$38</f>
        <v>1.3330728880194726E-2</v>
      </c>
    </row>
    <row r="6" spans="2:7" ht="14.25" thickTop="1" thickBot="1" x14ac:dyDescent="0.25">
      <c r="B6" s="94"/>
      <c r="C6" s="77" t="s">
        <v>85</v>
      </c>
      <c r="D6" s="78"/>
      <c r="E6" s="79">
        <v>13976.75</v>
      </c>
      <c r="F6" s="26">
        <f t="shared" si="0"/>
        <v>13976.75</v>
      </c>
      <c r="G6" s="9">
        <f t="shared" si="1"/>
        <v>1.235746290851376E-2</v>
      </c>
    </row>
    <row r="7" spans="2:7" ht="14.25" thickTop="1" thickBot="1" x14ac:dyDescent="0.25">
      <c r="B7" s="94"/>
      <c r="C7" s="77" t="s">
        <v>31</v>
      </c>
      <c r="D7" s="78"/>
      <c r="E7" s="79">
        <v>18088.490000000002</v>
      </c>
      <c r="F7" s="26">
        <f t="shared" si="0"/>
        <v>18088.490000000002</v>
      </c>
      <c r="G7" s="9">
        <f t="shared" si="1"/>
        <v>1.5992834117088885E-2</v>
      </c>
    </row>
    <row r="8" spans="2:7" ht="14.25" thickTop="1" thickBot="1" x14ac:dyDescent="0.25">
      <c r="B8" s="94"/>
      <c r="C8" s="77" t="s">
        <v>94</v>
      </c>
      <c r="D8" s="78"/>
      <c r="E8" s="79">
        <v>8518</v>
      </c>
      <c r="F8" s="26">
        <f t="shared" si="0"/>
        <v>8518</v>
      </c>
      <c r="G8" s="9">
        <f t="shared" si="1"/>
        <v>7.5311405766519549E-3</v>
      </c>
    </row>
    <row r="9" spans="2:7" ht="14.25" thickTop="1" thickBot="1" x14ac:dyDescent="0.25">
      <c r="B9" s="94"/>
      <c r="C9" s="77" t="s">
        <v>71</v>
      </c>
      <c r="D9" s="78"/>
      <c r="E9" s="79">
        <v>20141.400000000001</v>
      </c>
      <c r="F9" s="26">
        <f t="shared" si="0"/>
        <v>20141.400000000001</v>
      </c>
      <c r="G9" s="9">
        <f t="shared" si="1"/>
        <v>1.7807902654446782E-2</v>
      </c>
    </row>
    <row r="10" spans="2:7" ht="14.25" thickTop="1" thickBot="1" x14ac:dyDescent="0.25">
      <c r="B10" s="94"/>
      <c r="C10" s="77" t="s">
        <v>72</v>
      </c>
      <c r="D10" s="78"/>
      <c r="E10" s="79">
        <v>2835</v>
      </c>
      <c r="F10" s="26">
        <f t="shared" si="0"/>
        <v>2835</v>
      </c>
      <c r="G10" s="9">
        <f t="shared" si="1"/>
        <v>2.5065489005410063E-3</v>
      </c>
    </row>
    <row r="11" spans="2:7" ht="14.25" thickTop="1" thickBot="1" x14ac:dyDescent="0.25">
      <c r="B11" s="94"/>
      <c r="C11" s="77" t="s">
        <v>32</v>
      </c>
      <c r="D11" s="78">
        <v>1010.3</v>
      </c>
      <c r="E11" s="79">
        <v>51441.85</v>
      </c>
      <c r="F11" s="26">
        <f t="shared" si="0"/>
        <v>52452.15</v>
      </c>
      <c r="G11" s="9">
        <f t="shared" si="1"/>
        <v>4.6375265930692043E-2</v>
      </c>
    </row>
    <row r="12" spans="2:7" ht="14.25" thickTop="1" thickBot="1" x14ac:dyDescent="0.25">
      <c r="B12" s="94"/>
      <c r="C12" s="77" t="s">
        <v>33</v>
      </c>
      <c r="D12" s="78"/>
      <c r="E12" s="79">
        <v>34205</v>
      </c>
      <c r="F12" s="26">
        <f t="shared" si="0"/>
        <v>34205</v>
      </c>
      <c r="G12" s="9">
        <f t="shared" si="1"/>
        <v>3.0242153489596163E-2</v>
      </c>
    </row>
    <row r="13" spans="2:7" ht="14.25" thickTop="1" thickBot="1" x14ac:dyDescent="0.25">
      <c r="B13" s="94"/>
      <c r="C13" s="77" t="s">
        <v>77</v>
      </c>
      <c r="D13" s="78"/>
      <c r="E13" s="79">
        <v>281.43</v>
      </c>
      <c r="F13" s="26">
        <f t="shared" si="0"/>
        <v>281.43</v>
      </c>
      <c r="G13" s="9">
        <f t="shared" si="1"/>
        <v>2.4882471149180083E-4</v>
      </c>
    </row>
    <row r="14" spans="2:7" ht="14.25" thickTop="1" thickBot="1" x14ac:dyDescent="0.25">
      <c r="B14" s="94"/>
      <c r="C14" s="77" t="s">
        <v>78</v>
      </c>
      <c r="D14" s="78"/>
      <c r="E14" s="79">
        <v>17824.689999999999</v>
      </c>
      <c r="F14" s="26">
        <f t="shared" si="0"/>
        <v>17824.689999999999</v>
      </c>
      <c r="G14" s="9">
        <f t="shared" si="1"/>
        <v>1.5759596868424784E-2</v>
      </c>
    </row>
    <row r="15" spans="2:7" ht="14.25" thickTop="1" thickBot="1" x14ac:dyDescent="0.25">
      <c r="B15" s="94"/>
      <c r="C15" s="58" t="s">
        <v>53</v>
      </c>
      <c r="D15" s="59"/>
      <c r="E15" s="60">
        <v>186704.32</v>
      </c>
      <c r="F15" s="6">
        <f t="shared" si="0"/>
        <v>186704.32</v>
      </c>
      <c r="G15" s="9">
        <f t="shared" si="1"/>
        <v>0.16507354780326497</v>
      </c>
    </row>
    <row r="16" spans="2:7" ht="14.25" thickTop="1" thickBot="1" x14ac:dyDescent="0.25">
      <c r="B16" s="94"/>
      <c r="C16" s="58" t="s">
        <v>38</v>
      </c>
      <c r="D16" s="59"/>
      <c r="E16" s="60">
        <v>119567.22</v>
      </c>
      <c r="F16" s="6">
        <f t="shared" si="0"/>
        <v>119567.22</v>
      </c>
      <c r="G16" s="9">
        <f t="shared" si="1"/>
        <v>0.10571466801825206</v>
      </c>
    </row>
    <row r="17" spans="2:7" ht="14.25" thickTop="1" thickBot="1" x14ac:dyDescent="0.25">
      <c r="B17" s="94"/>
      <c r="C17" s="77" t="s">
        <v>88</v>
      </c>
      <c r="D17" s="78"/>
      <c r="E17" s="79">
        <v>31980.99</v>
      </c>
      <c r="F17" s="26">
        <f t="shared" si="0"/>
        <v>31980.99</v>
      </c>
      <c r="G17" s="9">
        <f t="shared" si="1"/>
        <v>2.8275807873972811E-2</v>
      </c>
    </row>
    <row r="18" spans="2:7" ht="14.25" thickTop="1" thickBot="1" x14ac:dyDescent="0.25">
      <c r="B18" s="94"/>
      <c r="C18" s="77" t="s">
        <v>79</v>
      </c>
      <c r="D18" s="78"/>
      <c r="E18" s="79">
        <v>27500</v>
      </c>
      <c r="F18" s="26">
        <f t="shared" si="0"/>
        <v>27500</v>
      </c>
      <c r="G18" s="9">
        <f t="shared" si="1"/>
        <v>2.4313966407364256E-2</v>
      </c>
    </row>
    <row r="19" spans="2:7" ht="14.25" thickTop="1" thickBot="1" x14ac:dyDescent="0.25">
      <c r="B19" s="94"/>
      <c r="C19" s="77" t="s">
        <v>43</v>
      </c>
      <c r="D19" s="78"/>
      <c r="E19" s="79">
        <v>35225.519999999997</v>
      </c>
      <c r="F19" s="26">
        <f t="shared" si="0"/>
        <v>35225.519999999997</v>
      </c>
      <c r="G19" s="9">
        <f t="shared" si="1"/>
        <v>3.1144440362252283E-2</v>
      </c>
    </row>
    <row r="20" spans="2:7" ht="14.25" thickTop="1" thickBot="1" x14ac:dyDescent="0.25">
      <c r="B20" s="94"/>
      <c r="C20" s="77" t="s">
        <v>95</v>
      </c>
      <c r="D20" s="78">
        <v>37091.699999999997</v>
      </c>
      <c r="E20" s="79"/>
      <c r="F20" s="26">
        <f t="shared" si="0"/>
        <v>37091.699999999997</v>
      </c>
      <c r="G20" s="9">
        <f t="shared" si="1"/>
        <v>3.2794412646983011E-2</v>
      </c>
    </row>
    <row r="21" spans="2:7" ht="14.25" thickTop="1" thickBot="1" x14ac:dyDescent="0.25">
      <c r="B21" s="94"/>
      <c r="C21" s="77" t="s">
        <v>45</v>
      </c>
      <c r="D21" s="78"/>
      <c r="E21" s="79">
        <v>41621.19</v>
      </c>
      <c r="F21" s="26">
        <f t="shared" si="0"/>
        <v>41621.19</v>
      </c>
      <c r="G21" s="9">
        <f t="shared" si="1"/>
        <v>3.679913510889183E-2</v>
      </c>
    </row>
    <row r="22" spans="2:7" ht="14.25" thickTop="1" thickBot="1" x14ac:dyDescent="0.25">
      <c r="B22" s="94"/>
      <c r="C22" s="77" t="s">
        <v>46</v>
      </c>
      <c r="D22" s="78">
        <v>14774.83</v>
      </c>
      <c r="E22" s="79">
        <v>14585.89</v>
      </c>
      <c r="F22" s="26">
        <f t="shared" si="0"/>
        <v>29360.720000000001</v>
      </c>
      <c r="G22" s="9">
        <f t="shared" si="1"/>
        <v>2.5959111264582835E-2</v>
      </c>
    </row>
    <row r="23" spans="2:7" ht="14.25" thickTop="1" thickBot="1" x14ac:dyDescent="0.25">
      <c r="B23" s="94"/>
      <c r="C23" s="77" t="s">
        <v>47</v>
      </c>
      <c r="D23" s="78"/>
      <c r="E23" s="79">
        <v>242.73</v>
      </c>
      <c r="F23" s="26">
        <f t="shared" si="0"/>
        <v>242.73</v>
      </c>
      <c r="G23" s="9">
        <f t="shared" si="1"/>
        <v>2.1460832967489185E-4</v>
      </c>
    </row>
    <row r="24" spans="2:7" ht="14.25" thickTop="1" thickBot="1" x14ac:dyDescent="0.25">
      <c r="B24" s="94"/>
      <c r="C24" s="77" t="s">
        <v>49</v>
      </c>
      <c r="D24" s="78"/>
      <c r="E24" s="79">
        <v>1411.28</v>
      </c>
      <c r="F24" s="26">
        <f t="shared" si="0"/>
        <v>1411.28</v>
      </c>
      <c r="G24" s="9">
        <f t="shared" si="1"/>
        <v>1.2477750731412739E-3</v>
      </c>
    </row>
    <row r="25" spans="2:7" ht="14.25" thickTop="1" thickBot="1" x14ac:dyDescent="0.25">
      <c r="B25" s="94"/>
      <c r="C25" s="77" t="s">
        <v>51</v>
      </c>
      <c r="D25" s="78"/>
      <c r="E25" s="79">
        <v>1920</v>
      </c>
      <c r="F25" s="26">
        <f t="shared" si="0"/>
        <v>1920</v>
      </c>
      <c r="G25" s="9">
        <f t="shared" si="1"/>
        <v>1.6975569273505228E-3</v>
      </c>
    </row>
    <row r="26" spans="2:7" ht="14.25" thickTop="1" thickBot="1" x14ac:dyDescent="0.25">
      <c r="B26" s="94"/>
      <c r="C26" s="58" t="s">
        <v>52</v>
      </c>
      <c r="D26" s="59"/>
      <c r="E26" s="60">
        <v>91271.33</v>
      </c>
      <c r="F26" s="6">
        <f t="shared" si="0"/>
        <v>91271.33</v>
      </c>
      <c r="G26" s="9">
        <f t="shared" si="1"/>
        <v>8.0697020057289376E-2</v>
      </c>
    </row>
    <row r="27" spans="2:7" ht="14.25" thickTop="1" thickBot="1" x14ac:dyDescent="0.25">
      <c r="B27" s="94"/>
      <c r="C27" s="77" t="s">
        <v>54</v>
      </c>
      <c r="D27" s="78"/>
      <c r="E27" s="79">
        <v>23547.8</v>
      </c>
      <c r="F27" s="26">
        <f t="shared" si="0"/>
        <v>23547.8</v>
      </c>
      <c r="G27" s="9">
        <f t="shared" si="1"/>
        <v>2.0819651569721164E-2</v>
      </c>
    </row>
    <row r="28" spans="2:7" ht="14.25" thickTop="1" thickBot="1" x14ac:dyDescent="0.25">
      <c r="B28" s="94"/>
      <c r="C28" s="77" t="s">
        <v>83</v>
      </c>
      <c r="D28" s="78"/>
      <c r="E28" s="79">
        <v>14327.5</v>
      </c>
      <c r="F28" s="26">
        <f t="shared" si="0"/>
        <v>14327.5</v>
      </c>
      <c r="G28" s="9">
        <f t="shared" si="1"/>
        <v>1.2667576498236778E-2</v>
      </c>
    </row>
    <row r="29" spans="2:7" ht="14.25" thickTop="1" thickBot="1" x14ac:dyDescent="0.25">
      <c r="B29" s="94"/>
      <c r="C29" s="77" t="s">
        <v>57</v>
      </c>
      <c r="D29" s="78"/>
      <c r="E29" s="79">
        <v>5847.71</v>
      </c>
      <c r="F29" s="26">
        <f t="shared" si="0"/>
        <v>5847.71</v>
      </c>
      <c r="G29" s="9">
        <f t="shared" si="1"/>
        <v>5.1702190727275655E-3</v>
      </c>
    </row>
    <row r="30" spans="2:7" ht="14.25" thickTop="1" thickBot="1" x14ac:dyDescent="0.25">
      <c r="B30" s="94"/>
      <c r="C30" s="77" t="s">
        <v>59</v>
      </c>
      <c r="D30" s="78">
        <v>10376.719999999999</v>
      </c>
      <c r="E30" s="79"/>
      <c r="F30" s="26">
        <f t="shared" si="0"/>
        <v>10376.719999999999</v>
      </c>
      <c r="G30" s="9">
        <f t="shared" si="1"/>
        <v>9.1745171454045392E-3</v>
      </c>
    </row>
    <row r="31" spans="2:7" ht="14.25" thickTop="1" thickBot="1" x14ac:dyDescent="0.25">
      <c r="B31" s="94"/>
      <c r="C31" s="77" t="s">
        <v>60</v>
      </c>
      <c r="D31" s="78"/>
      <c r="E31" s="79">
        <v>2686.04</v>
      </c>
      <c r="F31" s="26">
        <f t="shared" si="0"/>
        <v>2686.04</v>
      </c>
      <c r="G31" s="9">
        <f t="shared" si="1"/>
        <v>2.3748467755940615E-3</v>
      </c>
    </row>
    <row r="32" spans="2:7" ht="14.25" thickTop="1" thickBot="1" x14ac:dyDescent="0.25">
      <c r="B32" s="100" t="s">
        <v>68</v>
      </c>
      <c r="C32" s="77" t="s">
        <v>75</v>
      </c>
      <c r="D32" s="78"/>
      <c r="E32" s="79">
        <v>1695</v>
      </c>
      <c r="F32" s="26">
        <f t="shared" si="0"/>
        <v>1695</v>
      </c>
      <c r="G32" s="9">
        <f t="shared" si="1"/>
        <v>1.4986244749266334E-3</v>
      </c>
    </row>
    <row r="33" spans="2:7" ht="14.25" thickTop="1" thickBot="1" x14ac:dyDescent="0.25">
      <c r="B33" s="100"/>
      <c r="C33" s="58" t="s">
        <v>78</v>
      </c>
      <c r="D33" s="59"/>
      <c r="E33" s="60">
        <v>60480.77</v>
      </c>
      <c r="F33" s="6">
        <f t="shared" si="0"/>
        <v>60480.77</v>
      </c>
      <c r="G33" s="9">
        <f t="shared" si="1"/>
        <v>5.3473724002600871E-2</v>
      </c>
    </row>
    <row r="34" spans="2:7" ht="14.25" thickTop="1" thickBot="1" x14ac:dyDescent="0.25">
      <c r="B34" s="100"/>
      <c r="C34" s="77" t="s">
        <v>38</v>
      </c>
      <c r="D34" s="78"/>
      <c r="E34" s="79">
        <v>32630.68</v>
      </c>
      <c r="F34" s="26">
        <f t="shared" si="0"/>
        <v>32630.68</v>
      </c>
      <c r="G34" s="9">
        <f t="shared" si="1"/>
        <v>2.8850227540707374E-2</v>
      </c>
    </row>
    <row r="35" spans="2:7" ht="14.25" thickTop="1" thickBot="1" x14ac:dyDescent="0.25">
      <c r="B35" s="100"/>
      <c r="C35" s="77" t="s">
        <v>43</v>
      </c>
      <c r="D35" s="78"/>
      <c r="E35" s="79">
        <v>2236.0500000000002</v>
      </c>
      <c r="F35" s="26">
        <f t="shared" si="0"/>
        <v>2236.0500000000002</v>
      </c>
      <c r="G35" s="9">
        <f t="shared" si="1"/>
        <v>1.9769907121886129E-3</v>
      </c>
    </row>
    <row r="36" spans="2:7" ht="14.25" thickTop="1" thickBot="1" x14ac:dyDescent="0.25">
      <c r="B36" s="100"/>
      <c r="C36" s="58" t="s">
        <v>95</v>
      </c>
      <c r="D36" s="59">
        <v>160234.65</v>
      </c>
      <c r="E36" s="60"/>
      <c r="F36" s="6">
        <f t="shared" si="0"/>
        <v>160234.65</v>
      </c>
      <c r="G36" s="9">
        <f t="shared" si="1"/>
        <v>0.14167054172348251</v>
      </c>
    </row>
    <row r="37" spans="2:7" ht="14.25" thickTop="1" thickBot="1" x14ac:dyDescent="0.25">
      <c r="B37" s="100"/>
      <c r="C37" s="80" t="s">
        <v>45</v>
      </c>
      <c r="D37" s="81"/>
      <c r="E37" s="82">
        <v>28959.3</v>
      </c>
      <c r="F37" s="26">
        <f t="shared" si="0"/>
        <v>28959.3</v>
      </c>
      <c r="G37" s="9">
        <f t="shared" si="1"/>
        <v>2.5604198086573954E-2</v>
      </c>
    </row>
    <row r="38" spans="2:7" ht="13.5" thickTop="1" x14ac:dyDescent="0.2">
      <c r="B38" s="40"/>
      <c r="C38" s="10"/>
      <c r="D38" s="35">
        <f>SUM(D4:D37)</f>
        <v>238083.25</v>
      </c>
      <c r="E38" s="35">
        <f t="shared" ref="E38:F38" si="2">SUM(E4:E37)</f>
        <v>892953.93000000028</v>
      </c>
      <c r="F38" s="35">
        <f t="shared" si="2"/>
        <v>1131037.18</v>
      </c>
      <c r="G38" s="37">
        <f>SUM(G4:G37)</f>
        <v>1</v>
      </c>
    </row>
    <row r="39" spans="2:7" x14ac:dyDescent="0.2">
      <c r="B39" s="41"/>
    </row>
    <row r="40" spans="2:7" x14ac:dyDescent="0.2">
      <c r="B40" s="41"/>
    </row>
    <row r="41" spans="2:7" x14ac:dyDescent="0.2">
      <c r="B41" s="41"/>
    </row>
    <row r="42" spans="2:7" x14ac:dyDescent="0.2">
      <c r="B42" s="41"/>
    </row>
    <row r="43" spans="2:7" x14ac:dyDescent="0.2">
      <c r="B43" s="41"/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</sheetData>
  <mergeCells count="3">
    <mergeCell ref="B1:G1"/>
    <mergeCell ref="B4:B31"/>
    <mergeCell ref="B32:B37"/>
  </mergeCells>
  <conditionalFormatting sqref="G4:G37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6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94" t="s">
        <v>26</v>
      </c>
      <c r="C4" s="83" t="s">
        <v>27</v>
      </c>
      <c r="D4" s="84">
        <v>1004.76</v>
      </c>
      <c r="E4" s="85"/>
      <c r="F4" s="26">
        <f>SUM(D4:E4)</f>
        <v>1004.76</v>
      </c>
      <c r="G4" s="9">
        <f>F4/$F$30</f>
        <v>1.2056851518030395E-3</v>
      </c>
    </row>
    <row r="5" spans="2:7" ht="14.25" thickTop="1" thickBot="1" x14ac:dyDescent="0.25">
      <c r="B5" s="94"/>
      <c r="C5" s="83" t="s">
        <v>28</v>
      </c>
      <c r="D5" s="84">
        <v>4000</v>
      </c>
      <c r="E5" s="85"/>
      <c r="F5" s="26">
        <f t="shared" ref="F5:F29" si="0">SUM(D5:E5)</f>
        <v>4000</v>
      </c>
      <c r="G5" s="9">
        <f t="shared" ref="G5:G29" si="1">F5/$F$30</f>
        <v>4.7998931159800922E-3</v>
      </c>
    </row>
    <row r="6" spans="2:7" ht="14.25" thickTop="1" thickBot="1" x14ac:dyDescent="0.25">
      <c r="B6" s="94"/>
      <c r="C6" s="83" t="s">
        <v>29</v>
      </c>
      <c r="D6" s="84">
        <v>9831.7999999999993</v>
      </c>
      <c r="E6" s="85"/>
      <c r="F6" s="26">
        <f t="shared" si="0"/>
        <v>9831.7999999999993</v>
      </c>
      <c r="G6" s="9">
        <f t="shared" si="1"/>
        <v>1.1797897284423268E-2</v>
      </c>
    </row>
    <row r="7" spans="2:7" ht="14.25" thickTop="1" thickBot="1" x14ac:dyDescent="0.25">
      <c r="B7" s="94"/>
      <c r="C7" s="83" t="s">
        <v>69</v>
      </c>
      <c r="D7" s="84"/>
      <c r="E7" s="85">
        <v>1890</v>
      </c>
      <c r="F7" s="26">
        <f t="shared" si="0"/>
        <v>1890</v>
      </c>
      <c r="G7" s="9">
        <f t="shared" si="1"/>
        <v>2.2679494973005939E-3</v>
      </c>
    </row>
    <row r="8" spans="2:7" ht="14.25" thickTop="1" thickBot="1" x14ac:dyDescent="0.25">
      <c r="B8" s="94"/>
      <c r="C8" s="83" t="s">
        <v>72</v>
      </c>
      <c r="D8" s="84"/>
      <c r="E8" s="85">
        <v>13410</v>
      </c>
      <c r="F8" s="26">
        <f t="shared" si="0"/>
        <v>13410</v>
      </c>
      <c r="G8" s="9">
        <f t="shared" si="1"/>
        <v>1.6091641671323261E-2</v>
      </c>
    </row>
    <row r="9" spans="2:7" ht="14.25" thickTop="1" thickBot="1" x14ac:dyDescent="0.25">
      <c r="B9" s="94"/>
      <c r="C9" s="83" t="s">
        <v>32</v>
      </c>
      <c r="D9" s="84"/>
      <c r="E9" s="85">
        <v>30973.88</v>
      </c>
      <c r="F9" s="26">
        <f t="shared" si="0"/>
        <v>30973.88</v>
      </c>
      <c r="G9" s="9">
        <f t="shared" si="1"/>
        <v>3.7167828346798368E-2</v>
      </c>
    </row>
    <row r="10" spans="2:7" ht="14.25" thickTop="1" thickBot="1" x14ac:dyDescent="0.25">
      <c r="B10" s="94"/>
      <c r="C10" s="83" t="s">
        <v>74</v>
      </c>
      <c r="D10" s="84"/>
      <c r="E10" s="85">
        <v>1538.8</v>
      </c>
      <c r="F10" s="26">
        <f t="shared" si="0"/>
        <v>1538.8</v>
      </c>
      <c r="G10" s="9">
        <f t="shared" si="1"/>
        <v>1.8465188817175415E-3</v>
      </c>
    </row>
    <row r="11" spans="2:7" ht="14.25" thickTop="1" thickBot="1" x14ac:dyDescent="0.25">
      <c r="B11" s="94"/>
      <c r="C11" s="83" t="s">
        <v>82</v>
      </c>
      <c r="D11" s="84"/>
      <c r="E11" s="85">
        <v>383.88</v>
      </c>
      <c r="F11" s="26">
        <f t="shared" si="0"/>
        <v>383.88</v>
      </c>
      <c r="G11" s="9">
        <f t="shared" si="1"/>
        <v>4.6064574234060948E-4</v>
      </c>
    </row>
    <row r="12" spans="2:7" ht="14.25" thickTop="1" thickBot="1" x14ac:dyDescent="0.25">
      <c r="B12" s="94"/>
      <c r="C12" s="83" t="s">
        <v>76</v>
      </c>
      <c r="D12" s="84"/>
      <c r="E12" s="85">
        <v>18569.2</v>
      </c>
      <c r="F12" s="26">
        <f t="shared" si="0"/>
        <v>18569.2</v>
      </c>
      <c r="G12" s="9">
        <f t="shared" si="1"/>
        <v>2.2282543812314384E-2</v>
      </c>
    </row>
    <row r="13" spans="2:7" ht="14.25" thickTop="1" thickBot="1" x14ac:dyDescent="0.25">
      <c r="B13" s="94"/>
      <c r="C13" s="58" t="s">
        <v>78</v>
      </c>
      <c r="D13" s="59"/>
      <c r="E13" s="60">
        <v>91701.97</v>
      </c>
      <c r="F13" s="6">
        <f t="shared" si="0"/>
        <v>91701.97</v>
      </c>
      <c r="G13" s="9">
        <f t="shared" si="1"/>
        <v>0.11003991363120325</v>
      </c>
    </row>
    <row r="14" spans="2:7" ht="14.25" thickTop="1" thickBot="1" x14ac:dyDescent="0.25">
      <c r="B14" s="94"/>
      <c r="C14" s="58" t="s">
        <v>53</v>
      </c>
      <c r="D14" s="59"/>
      <c r="E14" s="60">
        <v>145789.4</v>
      </c>
      <c r="F14" s="6">
        <f t="shared" si="0"/>
        <v>145789.4</v>
      </c>
      <c r="G14" s="9">
        <f t="shared" si="1"/>
        <v>0.17494338436071702</v>
      </c>
    </row>
    <row r="15" spans="2:7" ht="14.25" thickTop="1" thickBot="1" x14ac:dyDescent="0.25">
      <c r="B15" s="94"/>
      <c r="C15" s="58" t="s">
        <v>38</v>
      </c>
      <c r="D15" s="59"/>
      <c r="E15" s="60">
        <v>92666.6</v>
      </c>
      <c r="F15" s="6">
        <f t="shared" si="0"/>
        <v>92666.6</v>
      </c>
      <c r="G15" s="9">
        <f t="shared" si="1"/>
        <v>0.11119744385532022</v>
      </c>
    </row>
    <row r="16" spans="2:7" ht="14.25" thickTop="1" thickBot="1" x14ac:dyDescent="0.25">
      <c r="B16" s="94"/>
      <c r="C16" s="58" t="s">
        <v>79</v>
      </c>
      <c r="D16" s="59"/>
      <c r="E16" s="60">
        <v>110972.88</v>
      </c>
      <c r="F16" s="6">
        <f t="shared" si="0"/>
        <v>110972.88</v>
      </c>
      <c r="G16" s="9">
        <f t="shared" si="1"/>
        <v>0.13316449069312122</v>
      </c>
    </row>
    <row r="17" spans="2:7" ht="14.25" thickTop="1" thickBot="1" x14ac:dyDescent="0.25">
      <c r="B17" s="94"/>
      <c r="C17" s="58" t="s">
        <v>43</v>
      </c>
      <c r="D17" s="59">
        <v>80779.759999999995</v>
      </c>
      <c r="E17" s="60">
        <v>40171.22</v>
      </c>
      <c r="F17" s="6">
        <f t="shared" si="0"/>
        <v>120950.98</v>
      </c>
      <c r="G17" s="9">
        <f t="shared" si="1"/>
        <v>0.14513794406826147</v>
      </c>
    </row>
    <row r="18" spans="2:7" ht="14.25" thickTop="1" thickBot="1" x14ac:dyDescent="0.25">
      <c r="B18" s="94"/>
      <c r="C18" s="83" t="s">
        <v>103</v>
      </c>
      <c r="D18" s="84">
        <v>9900</v>
      </c>
      <c r="E18" s="85"/>
      <c r="F18" s="26">
        <f t="shared" si="0"/>
        <v>9900</v>
      </c>
      <c r="G18" s="9">
        <f t="shared" si="1"/>
        <v>1.187973546205073E-2</v>
      </c>
    </row>
    <row r="19" spans="2:7" ht="14.25" thickTop="1" thickBot="1" x14ac:dyDescent="0.25">
      <c r="B19" s="94"/>
      <c r="C19" s="58" t="s">
        <v>45</v>
      </c>
      <c r="D19" s="59"/>
      <c r="E19" s="60">
        <v>59265.03</v>
      </c>
      <c r="F19" s="6">
        <f t="shared" si="0"/>
        <v>59265.03</v>
      </c>
      <c r="G19" s="9">
        <f t="shared" si="1"/>
        <v>7.1116452378838416E-2</v>
      </c>
    </row>
    <row r="20" spans="2:7" ht="14.25" thickTop="1" thickBot="1" x14ac:dyDescent="0.25">
      <c r="B20" s="94"/>
      <c r="C20" s="83" t="s">
        <v>46</v>
      </c>
      <c r="D20" s="84"/>
      <c r="E20" s="85">
        <v>10699.8</v>
      </c>
      <c r="F20" s="26">
        <f t="shared" si="0"/>
        <v>10699.8</v>
      </c>
      <c r="G20" s="9">
        <f t="shared" si="1"/>
        <v>1.2839474090590948E-2</v>
      </c>
    </row>
    <row r="21" spans="2:7" ht="14.25" thickTop="1" thickBot="1" x14ac:dyDescent="0.25">
      <c r="B21" s="94"/>
      <c r="C21" s="83" t="s">
        <v>50</v>
      </c>
      <c r="D21" s="84"/>
      <c r="E21" s="85">
        <v>8398.7800000000007</v>
      </c>
      <c r="F21" s="26">
        <f t="shared" si="0"/>
        <v>8398.7800000000007</v>
      </c>
      <c r="G21" s="9">
        <f t="shared" si="1"/>
        <v>1.0078311576157821E-2</v>
      </c>
    </row>
    <row r="22" spans="2:7" ht="14.25" thickTop="1" thickBot="1" x14ac:dyDescent="0.25">
      <c r="B22" s="94"/>
      <c r="C22" s="83" t="s">
        <v>51</v>
      </c>
      <c r="D22" s="84"/>
      <c r="E22" s="85">
        <v>1450</v>
      </c>
      <c r="F22" s="26">
        <f t="shared" si="0"/>
        <v>1450</v>
      </c>
      <c r="G22" s="9">
        <f t="shared" si="1"/>
        <v>1.7399612545427835E-3</v>
      </c>
    </row>
    <row r="23" spans="2:7" ht="14.25" thickTop="1" thickBot="1" x14ac:dyDescent="0.25">
      <c r="B23" s="94"/>
      <c r="C23" s="83" t="s">
        <v>53</v>
      </c>
      <c r="D23" s="84"/>
      <c r="E23" s="85">
        <v>3900</v>
      </c>
      <c r="F23" s="26">
        <f t="shared" si="0"/>
        <v>3900</v>
      </c>
      <c r="G23" s="9">
        <f t="shared" si="1"/>
        <v>4.6798957880805903E-3</v>
      </c>
    </row>
    <row r="24" spans="2:7" ht="14.25" thickTop="1" thickBot="1" x14ac:dyDescent="0.25">
      <c r="B24" s="94"/>
      <c r="C24" s="83" t="s">
        <v>54</v>
      </c>
      <c r="D24" s="84"/>
      <c r="E24" s="85">
        <v>7266</v>
      </c>
      <c r="F24" s="26">
        <f t="shared" si="0"/>
        <v>7266</v>
      </c>
      <c r="G24" s="9">
        <f t="shared" si="1"/>
        <v>8.7190058451778376E-3</v>
      </c>
    </row>
    <row r="25" spans="2:7" ht="14.25" thickTop="1" thickBot="1" x14ac:dyDescent="0.25">
      <c r="B25" s="94"/>
      <c r="C25" s="83" t="s">
        <v>90</v>
      </c>
      <c r="D25" s="84"/>
      <c r="E25" s="85">
        <v>144.76</v>
      </c>
      <c r="F25" s="26">
        <f t="shared" si="0"/>
        <v>144.76</v>
      </c>
      <c r="G25" s="9">
        <f t="shared" si="1"/>
        <v>1.7370813186731954E-4</v>
      </c>
    </row>
    <row r="26" spans="2:7" ht="14.25" thickTop="1" thickBot="1" x14ac:dyDescent="0.25">
      <c r="B26" s="94"/>
      <c r="C26" s="83" t="s">
        <v>57</v>
      </c>
      <c r="D26" s="84">
        <v>4622.45</v>
      </c>
      <c r="E26" s="85">
        <v>2620.12</v>
      </c>
      <c r="F26" s="26">
        <f t="shared" si="0"/>
        <v>7242.57</v>
      </c>
      <c r="G26" s="9">
        <f t="shared" si="1"/>
        <v>8.6908904712509841E-3</v>
      </c>
    </row>
    <row r="27" spans="2:7" ht="14.25" thickTop="1" thickBot="1" x14ac:dyDescent="0.25">
      <c r="B27" s="94"/>
      <c r="C27" s="83" t="s">
        <v>59</v>
      </c>
      <c r="D27" s="84">
        <v>116</v>
      </c>
      <c r="E27" s="85"/>
      <c r="F27" s="26">
        <f t="shared" si="0"/>
        <v>116</v>
      </c>
      <c r="G27" s="9">
        <f t="shared" si="1"/>
        <v>1.3919690036342269E-4</v>
      </c>
    </row>
    <row r="28" spans="2:7" ht="14.25" thickTop="1" thickBot="1" x14ac:dyDescent="0.25">
      <c r="B28" s="94"/>
      <c r="C28" s="83" t="s">
        <v>65</v>
      </c>
      <c r="D28" s="84">
        <v>4.75</v>
      </c>
      <c r="E28" s="85"/>
      <c r="F28" s="26">
        <f t="shared" si="0"/>
        <v>4.75</v>
      </c>
      <c r="G28" s="9">
        <f t="shared" si="1"/>
        <v>5.6998730752263603E-6</v>
      </c>
    </row>
    <row r="29" spans="2:7" ht="22.5" thickTop="1" thickBot="1" x14ac:dyDescent="0.25">
      <c r="B29" s="86" t="s">
        <v>68</v>
      </c>
      <c r="C29" s="61" t="s">
        <v>95</v>
      </c>
      <c r="D29" s="65">
        <v>68826.3</v>
      </c>
      <c r="E29" s="66">
        <v>12453.75</v>
      </c>
      <c r="F29" s="6">
        <f t="shared" si="0"/>
        <v>81280.05</v>
      </c>
      <c r="G29" s="9">
        <f t="shared" si="1"/>
        <v>9.7533888115379441E-2</v>
      </c>
    </row>
    <row r="30" spans="2:7" ht="13.5" thickTop="1" x14ac:dyDescent="0.2">
      <c r="B30" s="40"/>
      <c r="C30" s="10"/>
      <c r="D30" s="35">
        <f>SUM(D4:D29)</f>
        <v>179085.82</v>
      </c>
      <c r="E30" s="35">
        <f t="shared" ref="E30:F30" si="2">SUM(E4:E29)</f>
        <v>654266.07000000007</v>
      </c>
      <c r="F30" s="35">
        <f t="shared" si="2"/>
        <v>833351.89000000013</v>
      </c>
      <c r="G30" s="37">
        <f>SUM(G4:G29)</f>
        <v>0.99999999999999989</v>
      </c>
    </row>
    <row r="31" spans="2:7" x14ac:dyDescent="0.2">
      <c r="B31" s="41"/>
    </row>
    <row r="32" spans="2:7" x14ac:dyDescent="0.2">
      <c r="B32" s="41"/>
    </row>
    <row r="33" spans="2:2" x14ac:dyDescent="0.2">
      <c r="B33" s="41"/>
    </row>
    <row r="34" spans="2:2" x14ac:dyDescent="0.2">
      <c r="B34" s="41"/>
    </row>
    <row r="35" spans="2:2" x14ac:dyDescent="0.2">
      <c r="B35" s="41"/>
    </row>
    <row r="36" spans="2:2" x14ac:dyDescent="0.2">
      <c r="B36" s="41"/>
    </row>
    <row r="37" spans="2:2" x14ac:dyDescent="0.2">
      <c r="B37" s="41"/>
    </row>
    <row r="38" spans="2:2" x14ac:dyDescent="0.2">
      <c r="B38" s="41"/>
    </row>
    <row r="39" spans="2:2" x14ac:dyDescent="0.2">
      <c r="B39" s="41"/>
    </row>
    <row r="40" spans="2:2" x14ac:dyDescent="0.2">
      <c r="B40" s="41"/>
    </row>
    <row r="41" spans="2:2" x14ac:dyDescent="0.2">
      <c r="B41" s="41"/>
    </row>
    <row r="42" spans="2:2" x14ac:dyDescent="0.2">
      <c r="B42" s="41"/>
    </row>
    <row r="43" spans="2:2" x14ac:dyDescent="0.2">
      <c r="B43" s="41"/>
    </row>
    <row r="44" spans="2:2" x14ac:dyDescent="0.2">
      <c r="B44" s="41"/>
    </row>
    <row r="45" spans="2:2" x14ac:dyDescent="0.2">
      <c r="B45" s="41"/>
    </row>
    <row r="46" spans="2:2" x14ac:dyDescent="0.2">
      <c r="B46" s="41"/>
    </row>
    <row r="47" spans="2:2" x14ac:dyDescent="0.2">
      <c r="B47" s="41"/>
    </row>
    <row r="48" spans="2:2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</sheetData>
  <mergeCells count="2">
    <mergeCell ref="B1:G1"/>
    <mergeCell ref="B4:B28"/>
  </mergeCells>
  <conditionalFormatting sqref="G4:G29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2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99" t="s">
        <v>26</v>
      </c>
      <c r="C4" s="103" t="s">
        <v>27</v>
      </c>
      <c r="D4" s="104">
        <v>1535.76</v>
      </c>
      <c r="E4" s="105"/>
      <c r="F4" s="26">
        <f>SUM(D4:E4)</f>
        <v>1535.76</v>
      </c>
      <c r="G4" s="9">
        <f>F4/$F$39</f>
        <v>2.1826697420968826E-3</v>
      </c>
    </row>
    <row r="5" spans="2:7" ht="14.25" thickTop="1" thickBot="1" x14ac:dyDescent="0.25">
      <c r="B5" s="99"/>
      <c r="C5" s="103" t="s">
        <v>28</v>
      </c>
      <c r="D5" s="104">
        <v>5600</v>
      </c>
      <c r="E5" s="105"/>
      <c r="F5" s="26">
        <f t="shared" ref="F5:F38" si="0">SUM(D5:E5)</f>
        <v>5600</v>
      </c>
      <c r="G5" s="9">
        <f t="shared" ref="G5:G38" si="1">F5/$F$39</f>
        <v>7.9588936785321557E-3</v>
      </c>
    </row>
    <row r="6" spans="2:7" ht="14.25" thickTop="1" thickBot="1" x14ac:dyDescent="0.25">
      <c r="B6" s="99"/>
      <c r="C6" s="103" t="s">
        <v>29</v>
      </c>
      <c r="D6" s="104">
        <v>4704.2</v>
      </c>
      <c r="E6" s="105"/>
      <c r="F6" s="26">
        <f t="shared" si="0"/>
        <v>4704.2</v>
      </c>
      <c r="G6" s="9">
        <f t="shared" si="1"/>
        <v>6.6857549361698148E-3</v>
      </c>
    </row>
    <row r="7" spans="2:7" ht="14.25" thickTop="1" thickBot="1" x14ac:dyDescent="0.25">
      <c r="B7" s="99"/>
      <c r="C7" s="103" t="s">
        <v>69</v>
      </c>
      <c r="D7" s="104"/>
      <c r="E7" s="105">
        <v>2173.84</v>
      </c>
      <c r="F7" s="26">
        <f t="shared" si="0"/>
        <v>2173.84</v>
      </c>
      <c r="G7" s="9">
        <f t="shared" si="1"/>
        <v>3.0895288275250609E-3</v>
      </c>
    </row>
    <row r="8" spans="2:7" ht="14.25" thickTop="1" thickBot="1" x14ac:dyDescent="0.25">
      <c r="B8" s="99"/>
      <c r="C8" s="49" t="s">
        <v>31</v>
      </c>
      <c r="D8" s="50"/>
      <c r="E8" s="51">
        <v>38520</v>
      </c>
      <c r="F8" s="6">
        <f t="shared" si="0"/>
        <v>38520</v>
      </c>
      <c r="G8" s="9">
        <f t="shared" si="1"/>
        <v>5.4745818660189037E-2</v>
      </c>
    </row>
    <row r="9" spans="2:7" ht="14.25" thickTop="1" thickBot="1" x14ac:dyDescent="0.25">
      <c r="B9" s="99"/>
      <c r="C9" s="103" t="s">
        <v>32</v>
      </c>
      <c r="D9" s="104"/>
      <c r="E9" s="105">
        <v>6177.5</v>
      </c>
      <c r="F9" s="26">
        <f t="shared" si="0"/>
        <v>6177.5</v>
      </c>
      <c r="G9" s="9">
        <f t="shared" si="1"/>
        <v>8.7796545891307837E-3</v>
      </c>
    </row>
    <row r="10" spans="2:7" ht="14.25" thickTop="1" thickBot="1" x14ac:dyDescent="0.25">
      <c r="B10" s="99"/>
      <c r="C10" s="103" t="s">
        <v>33</v>
      </c>
      <c r="D10" s="104"/>
      <c r="E10" s="105">
        <v>814</v>
      </c>
      <c r="F10" s="26">
        <f t="shared" si="0"/>
        <v>814</v>
      </c>
      <c r="G10" s="9">
        <f t="shared" si="1"/>
        <v>1.1568820454152097E-3</v>
      </c>
    </row>
    <row r="11" spans="2:7" ht="14.25" thickTop="1" thickBot="1" x14ac:dyDescent="0.25">
      <c r="B11" s="99"/>
      <c r="C11" s="103" t="s">
        <v>104</v>
      </c>
      <c r="D11" s="104"/>
      <c r="E11" s="105">
        <v>7000</v>
      </c>
      <c r="F11" s="26">
        <f t="shared" si="0"/>
        <v>7000</v>
      </c>
      <c r="G11" s="9">
        <f t="shared" si="1"/>
        <v>9.9486170981651929E-3</v>
      </c>
    </row>
    <row r="12" spans="2:7" ht="14.25" thickTop="1" thickBot="1" x14ac:dyDescent="0.25">
      <c r="B12" s="99"/>
      <c r="C12" s="103" t="s">
        <v>73</v>
      </c>
      <c r="D12" s="104"/>
      <c r="E12" s="105">
        <v>7500</v>
      </c>
      <c r="F12" s="26">
        <f t="shared" si="0"/>
        <v>7500</v>
      </c>
      <c r="G12" s="9">
        <f t="shared" si="1"/>
        <v>1.0659232605176993E-2</v>
      </c>
    </row>
    <row r="13" spans="2:7" ht="14.25" thickTop="1" thickBot="1" x14ac:dyDescent="0.25">
      <c r="B13" s="99"/>
      <c r="C13" s="103" t="s">
        <v>74</v>
      </c>
      <c r="D13" s="104"/>
      <c r="E13" s="105">
        <v>10173.700000000001</v>
      </c>
      <c r="F13" s="26">
        <f t="shared" si="0"/>
        <v>10173.700000000001</v>
      </c>
      <c r="G13" s="9">
        <f t="shared" si="1"/>
        <v>1.4459177967371891E-2</v>
      </c>
    </row>
    <row r="14" spans="2:7" ht="14.25" thickTop="1" thickBot="1" x14ac:dyDescent="0.25">
      <c r="B14" s="99"/>
      <c r="C14" s="103" t="s">
        <v>82</v>
      </c>
      <c r="D14" s="104"/>
      <c r="E14" s="105">
        <v>900</v>
      </c>
      <c r="F14" s="26">
        <f t="shared" si="0"/>
        <v>900</v>
      </c>
      <c r="G14" s="9">
        <f t="shared" si="1"/>
        <v>1.2791079126212392E-3</v>
      </c>
    </row>
    <row r="15" spans="2:7" ht="14.25" thickTop="1" thickBot="1" x14ac:dyDescent="0.25">
      <c r="B15" s="99"/>
      <c r="C15" s="103" t="s">
        <v>78</v>
      </c>
      <c r="D15" s="104">
        <v>143.43</v>
      </c>
      <c r="E15" s="105">
        <v>29512.67</v>
      </c>
      <c r="F15" s="26">
        <f t="shared" si="0"/>
        <v>29656.1</v>
      </c>
      <c r="G15" s="9">
        <f t="shared" si="1"/>
        <v>4.2148169074985253E-2</v>
      </c>
    </row>
    <row r="16" spans="2:7" ht="14.25" thickTop="1" thickBot="1" x14ac:dyDescent="0.25">
      <c r="B16" s="99"/>
      <c r="C16" s="49" t="s">
        <v>53</v>
      </c>
      <c r="D16" s="50"/>
      <c r="E16" s="51">
        <v>55968.06</v>
      </c>
      <c r="F16" s="6">
        <f t="shared" si="0"/>
        <v>55968.06</v>
      </c>
      <c r="G16" s="9">
        <f t="shared" si="1"/>
        <v>7.9543542666733635E-2</v>
      </c>
    </row>
    <row r="17" spans="2:7" ht="14.25" thickTop="1" thickBot="1" x14ac:dyDescent="0.25">
      <c r="B17" s="99"/>
      <c r="C17" s="49" t="s">
        <v>38</v>
      </c>
      <c r="D17" s="50"/>
      <c r="E17" s="51">
        <v>172397.27</v>
      </c>
      <c r="F17" s="6">
        <f t="shared" si="0"/>
        <v>172397.27</v>
      </c>
      <c r="G17" s="9">
        <f t="shared" si="1"/>
        <v>0.24501634685700019</v>
      </c>
    </row>
    <row r="18" spans="2:7" ht="14.25" thickTop="1" thickBot="1" x14ac:dyDescent="0.25">
      <c r="B18" s="99"/>
      <c r="C18" s="103" t="s">
        <v>88</v>
      </c>
      <c r="D18" s="104">
        <v>4996.53</v>
      </c>
      <c r="E18" s="105">
        <v>27279.09</v>
      </c>
      <c r="F18" s="26">
        <f t="shared" si="0"/>
        <v>32275.62</v>
      </c>
      <c r="G18" s="9">
        <f t="shared" si="1"/>
        <v>4.5871112140840352E-2</v>
      </c>
    </row>
    <row r="19" spans="2:7" ht="14.25" thickTop="1" thickBot="1" x14ac:dyDescent="0.25">
      <c r="B19" s="99"/>
      <c r="C19" s="103" t="s">
        <v>79</v>
      </c>
      <c r="D19" s="104"/>
      <c r="E19" s="105">
        <v>10398.879999999999</v>
      </c>
      <c r="F19" s="26">
        <f t="shared" si="0"/>
        <v>10398.879999999999</v>
      </c>
      <c r="G19" s="9">
        <f t="shared" si="1"/>
        <v>1.4779210767109722E-2</v>
      </c>
    </row>
    <row r="20" spans="2:7" ht="14.25" thickTop="1" thickBot="1" x14ac:dyDescent="0.25">
      <c r="B20" s="99"/>
      <c r="C20" s="103" t="s">
        <v>43</v>
      </c>
      <c r="D20" s="104"/>
      <c r="E20" s="105">
        <v>1063.6500000000001</v>
      </c>
      <c r="F20" s="26">
        <f t="shared" si="0"/>
        <v>1063.6500000000001</v>
      </c>
      <c r="G20" s="9">
        <f t="shared" si="1"/>
        <v>1.5116923680662012E-3</v>
      </c>
    </row>
    <row r="21" spans="2:7" ht="14.25" thickTop="1" thickBot="1" x14ac:dyDescent="0.25">
      <c r="B21" s="99"/>
      <c r="C21" s="49" t="s">
        <v>45</v>
      </c>
      <c r="D21" s="50"/>
      <c r="E21" s="51">
        <v>96766.45</v>
      </c>
      <c r="F21" s="6">
        <f t="shared" si="0"/>
        <v>96766.45</v>
      </c>
      <c r="G21" s="9">
        <f t="shared" si="1"/>
        <v>0.1375274798569639</v>
      </c>
    </row>
    <row r="22" spans="2:7" ht="14.25" thickTop="1" thickBot="1" x14ac:dyDescent="0.25">
      <c r="B22" s="99"/>
      <c r="C22" s="103" t="s">
        <v>46</v>
      </c>
      <c r="D22" s="104"/>
      <c r="E22" s="105">
        <v>12019.56</v>
      </c>
      <c r="F22" s="26">
        <f t="shared" si="0"/>
        <v>12019.56</v>
      </c>
      <c r="G22" s="9">
        <f t="shared" si="1"/>
        <v>1.708257144691749E-2</v>
      </c>
    </row>
    <row r="23" spans="2:7" ht="14.25" thickTop="1" thickBot="1" x14ac:dyDescent="0.25">
      <c r="B23" s="99"/>
      <c r="C23" s="103" t="s">
        <v>47</v>
      </c>
      <c r="D23" s="104">
        <v>989.67</v>
      </c>
      <c r="E23" s="105">
        <v>427.08</v>
      </c>
      <c r="F23" s="26">
        <f t="shared" si="0"/>
        <v>1416.75</v>
      </c>
      <c r="G23" s="9">
        <f t="shared" si="1"/>
        <v>2.0135290391179342E-3</v>
      </c>
    </row>
    <row r="24" spans="2:7" ht="14.25" thickTop="1" thickBot="1" x14ac:dyDescent="0.25">
      <c r="B24" s="99"/>
      <c r="C24" s="103" t="s">
        <v>49</v>
      </c>
      <c r="D24" s="104"/>
      <c r="E24" s="105">
        <v>5081.47</v>
      </c>
      <c r="F24" s="26">
        <f t="shared" si="0"/>
        <v>5081.47</v>
      </c>
      <c r="G24" s="9">
        <f t="shared" si="1"/>
        <v>7.2219427608304987E-3</v>
      </c>
    </row>
    <row r="25" spans="2:7" ht="14.25" thickTop="1" thickBot="1" x14ac:dyDescent="0.25">
      <c r="B25" s="99"/>
      <c r="C25" s="103" t="s">
        <v>50</v>
      </c>
      <c r="D25" s="104"/>
      <c r="E25" s="105">
        <v>264</v>
      </c>
      <c r="F25" s="26">
        <f t="shared" si="0"/>
        <v>264</v>
      </c>
      <c r="G25" s="9">
        <f t="shared" si="1"/>
        <v>3.7520498770223014E-4</v>
      </c>
    </row>
    <row r="26" spans="2:7" ht="14.25" thickTop="1" thickBot="1" x14ac:dyDescent="0.25">
      <c r="B26" s="99"/>
      <c r="C26" s="103" t="s">
        <v>52</v>
      </c>
      <c r="D26" s="104">
        <v>2868.6</v>
      </c>
      <c r="E26" s="105">
        <v>5737.2</v>
      </c>
      <c r="F26" s="26">
        <f t="shared" si="0"/>
        <v>8605.7999999999993</v>
      </c>
      <c r="G26" s="9">
        <f t="shared" si="1"/>
        <v>1.2230829860484288E-2</v>
      </c>
    </row>
    <row r="27" spans="2:7" ht="14.25" thickTop="1" thickBot="1" x14ac:dyDescent="0.25">
      <c r="B27" s="99"/>
      <c r="C27" s="103" t="s">
        <v>84</v>
      </c>
      <c r="D27" s="104">
        <v>116.72</v>
      </c>
      <c r="E27" s="105">
        <v>350.16</v>
      </c>
      <c r="F27" s="26">
        <f t="shared" si="0"/>
        <v>466.88</v>
      </c>
      <c r="G27" s="9">
        <f t="shared" si="1"/>
        <v>6.635443358273379E-4</v>
      </c>
    </row>
    <row r="28" spans="2:7" ht="14.25" thickTop="1" thickBot="1" x14ac:dyDescent="0.25">
      <c r="B28" s="99"/>
      <c r="C28" s="103" t="s">
        <v>57</v>
      </c>
      <c r="D28" s="104">
        <v>3257.94</v>
      </c>
      <c r="E28" s="105">
        <v>977.67</v>
      </c>
      <c r="F28" s="26">
        <f t="shared" si="0"/>
        <v>4235.6099999999997</v>
      </c>
      <c r="G28" s="9">
        <f t="shared" si="1"/>
        <v>6.0197802953084962E-3</v>
      </c>
    </row>
    <row r="29" spans="2:7" ht="14.25" thickTop="1" thickBot="1" x14ac:dyDescent="0.25">
      <c r="B29" s="99"/>
      <c r="C29" s="103" t="s">
        <v>105</v>
      </c>
      <c r="D29" s="104">
        <v>112.98</v>
      </c>
      <c r="E29" s="105"/>
      <c r="F29" s="26">
        <f t="shared" si="0"/>
        <v>112.98</v>
      </c>
      <c r="G29" s="9">
        <f t="shared" si="1"/>
        <v>1.6057067996438622E-4</v>
      </c>
    </row>
    <row r="30" spans="2:7" ht="14.25" thickTop="1" thickBot="1" x14ac:dyDescent="0.25">
      <c r="B30" s="99"/>
      <c r="C30" s="103" t="s">
        <v>59</v>
      </c>
      <c r="D30" s="104">
        <v>13566.48</v>
      </c>
      <c r="E30" s="105"/>
      <c r="F30" s="26">
        <f t="shared" si="0"/>
        <v>13566.48</v>
      </c>
      <c r="G30" s="9">
        <f t="shared" si="1"/>
        <v>1.9281102127130877E-2</v>
      </c>
    </row>
    <row r="31" spans="2:7" ht="14.25" thickTop="1" thickBot="1" x14ac:dyDescent="0.25">
      <c r="B31" s="99"/>
      <c r="C31" s="103" t="s">
        <v>65</v>
      </c>
      <c r="D31" s="104">
        <v>7.24</v>
      </c>
      <c r="E31" s="105"/>
      <c r="F31" s="26">
        <f t="shared" si="0"/>
        <v>7.24</v>
      </c>
      <c r="G31" s="9">
        <f t="shared" si="1"/>
        <v>1.0289712541530857E-5</v>
      </c>
    </row>
    <row r="32" spans="2:7" ht="14.25" thickTop="1" thickBot="1" x14ac:dyDescent="0.25">
      <c r="B32" s="99"/>
      <c r="C32" s="103" t="s">
        <v>60</v>
      </c>
      <c r="D32" s="104">
        <v>63.18</v>
      </c>
      <c r="E32" s="105">
        <v>2762.21</v>
      </c>
      <c r="F32" s="26">
        <f t="shared" si="0"/>
        <v>2825.39</v>
      </c>
      <c r="G32" s="9">
        <f t="shared" si="1"/>
        <v>4.0155318947121361E-3</v>
      </c>
    </row>
    <row r="33" spans="2:7" ht="14.25" thickTop="1" thickBot="1" x14ac:dyDescent="0.25">
      <c r="B33" s="99"/>
      <c r="C33" s="103" t="s">
        <v>55</v>
      </c>
      <c r="D33" s="104"/>
      <c r="E33" s="105">
        <v>8755.02</v>
      </c>
      <c r="F33" s="26">
        <f t="shared" si="0"/>
        <v>8755.02</v>
      </c>
      <c r="G33" s="9">
        <f t="shared" si="1"/>
        <v>1.2442905952396891E-2</v>
      </c>
    </row>
    <row r="34" spans="2:7" ht="14.25" thickTop="1" thickBot="1" x14ac:dyDescent="0.25">
      <c r="B34" s="101" t="s">
        <v>68</v>
      </c>
      <c r="C34" s="49" t="s">
        <v>31</v>
      </c>
      <c r="D34" s="50"/>
      <c r="E34" s="51">
        <v>42900</v>
      </c>
      <c r="F34" s="6">
        <f t="shared" si="0"/>
        <v>42900</v>
      </c>
      <c r="G34" s="9">
        <f t="shared" si="1"/>
        <v>6.0970810501612398E-2</v>
      </c>
    </row>
    <row r="35" spans="2:7" ht="14.25" thickTop="1" thickBot="1" x14ac:dyDescent="0.25">
      <c r="B35" s="101"/>
      <c r="C35" s="103" t="s">
        <v>32</v>
      </c>
      <c r="D35" s="104"/>
      <c r="E35" s="105">
        <v>5073</v>
      </c>
      <c r="F35" s="26">
        <f t="shared" si="0"/>
        <v>5073</v>
      </c>
      <c r="G35" s="9">
        <f t="shared" si="1"/>
        <v>7.2099049341417185E-3</v>
      </c>
    </row>
    <row r="36" spans="2:7" ht="14.25" thickTop="1" thickBot="1" x14ac:dyDescent="0.25">
      <c r="B36" s="101"/>
      <c r="C36" s="103" t="s">
        <v>76</v>
      </c>
      <c r="D36" s="104"/>
      <c r="E36" s="105">
        <v>303.14</v>
      </c>
      <c r="F36" s="26">
        <f t="shared" si="0"/>
        <v>303.14</v>
      </c>
      <c r="G36" s="9">
        <f t="shared" si="1"/>
        <v>4.3083196959111379E-4</v>
      </c>
    </row>
    <row r="37" spans="2:7" ht="14.25" thickTop="1" thickBot="1" x14ac:dyDescent="0.25">
      <c r="B37" s="101"/>
      <c r="C37" s="103" t="s">
        <v>78</v>
      </c>
      <c r="D37" s="104"/>
      <c r="E37" s="105">
        <v>12862.26</v>
      </c>
      <c r="F37" s="26">
        <f t="shared" si="0"/>
        <v>12862.26</v>
      </c>
      <c r="G37" s="9">
        <f t="shared" si="1"/>
        <v>1.8280242822435178E-2</v>
      </c>
    </row>
    <row r="38" spans="2:7" ht="14.25" thickTop="1" thickBot="1" x14ac:dyDescent="0.25">
      <c r="B38" s="101"/>
      <c r="C38" s="106" t="s">
        <v>95</v>
      </c>
      <c r="D38" s="107"/>
      <c r="E38" s="108">
        <v>101494.77</v>
      </c>
      <c r="F38" s="6">
        <f t="shared" si="0"/>
        <v>101494.77</v>
      </c>
      <c r="G38" s="9">
        <f t="shared" si="1"/>
        <v>0.14424751488519197</v>
      </c>
    </row>
    <row r="39" spans="2:7" ht="13.5" thickTop="1" x14ac:dyDescent="0.2">
      <c r="B39" s="40"/>
      <c r="C39" s="10"/>
      <c r="D39" s="35">
        <f>SUM(D4:D38)</f>
        <v>37962.729999999996</v>
      </c>
      <c r="E39" s="35">
        <f t="shared" ref="E39:F39" si="2">SUM(E4:E38)</f>
        <v>665652.65</v>
      </c>
      <c r="F39" s="35">
        <f t="shared" si="2"/>
        <v>703615.38</v>
      </c>
      <c r="G39" s="37">
        <f>SUM(G4:G38)</f>
        <v>1.0000000000000002</v>
      </c>
    </row>
    <row r="40" spans="2:7" x14ac:dyDescent="0.2">
      <c r="B40" s="41"/>
    </row>
    <row r="41" spans="2:7" x14ac:dyDescent="0.2">
      <c r="B41" s="41"/>
    </row>
    <row r="42" spans="2:7" x14ac:dyDescent="0.2">
      <c r="B42" s="41"/>
    </row>
    <row r="43" spans="2:7" x14ac:dyDescent="0.2">
      <c r="B43" s="41"/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</sheetData>
  <mergeCells count="3">
    <mergeCell ref="B1:G1"/>
    <mergeCell ref="B4:B33"/>
    <mergeCell ref="B34:B38"/>
  </mergeCells>
  <conditionalFormatting sqref="G4:G38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94" t="s">
        <v>26</v>
      </c>
      <c r="C4" s="109" t="s">
        <v>27</v>
      </c>
      <c r="D4" s="110">
        <v>1898.2</v>
      </c>
      <c r="E4" s="111"/>
      <c r="F4" s="26">
        <f>SUM(D4:E4)</f>
        <v>1898.2</v>
      </c>
      <c r="G4" s="9">
        <f>F4/$F$32</f>
        <v>1.9528124506350837E-3</v>
      </c>
    </row>
    <row r="5" spans="2:7" ht="14.25" thickTop="1" thickBot="1" x14ac:dyDescent="0.25">
      <c r="B5" s="94"/>
      <c r="C5" s="109" t="s">
        <v>29</v>
      </c>
      <c r="D5" s="110">
        <v>2421.62</v>
      </c>
      <c r="E5" s="111"/>
      <c r="F5" s="26">
        <f t="shared" ref="F5:F31" si="0">SUM(D5:E5)</f>
        <v>2421.62</v>
      </c>
      <c r="G5" s="9">
        <f>F5/$F$32</f>
        <v>2.4912915850315723E-3</v>
      </c>
    </row>
    <row r="6" spans="2:7" ht="14.25" thickTop="1" thickBot="1" x14ac:dyDescent="0.25">
      <c r="B6" s="94"/>
      <c r="C6" s="109" t="s">
        <v>81</v>
      </c>
      <c r="D6" s="110">
        <v>11439.2</v>
      </c>
      <c r="E6" s="111"/>
      <c r="F6" s="26">
        <f t="shared" si="0"/>
        <v>11439.2</v>
      </c>
      <c r="G6" s="9">
        <f>F6/$F$32</f>
        <v>1.176831323638439E-2</v>
      </c>
    </row>
    <row r="7" spans="2:7" ht="14.25" thickTop="1" thickBot="1" x14ac:dyDescent="0.25">
      <c r="B7" s="94"/>
      <c r="C7" s="109" t="s">
        <v>85</v>
      </c>
      <c r="D7" s="110">
        <v>28094.05</v>
      </c>
      <c r="E7" s="111"/>
      <c r="F7" s="26">
        <f t="shared" si="0"/>
        <v>28094.05</v>
      </c>
      <c r="G7" s="9">
        <f>F7/$F$32</f>
        <v>2.8902334121148756E-2</v>
      </c>
    </row>
    <row r="8" spans="2:7" ht="14.25" thickTop="1" thickBot="1" x14ac:dyDescent="0.25">
      <c r="B8" s="94"/>
      <c r="C8" s="109" t="s">
        <v>69</v>
      </c>
      <c r="D8" s="110"/>
      <c r="E8" s="111">
        <v>9733.2000000000007</v>
      </c>
      <c r="F8" s="26">
        <f t="shared" si="0"/>
        <v>9733.2000000000007</v>
      </c>
      <c r="G8" s="9">
        <f>F8/$F$32</f>
        <v>1.0013230504963333E-2</v>
      </c>
    </row>
    <row r="9" spans="2:7" ht="14.25" thickTop="1" thickBot="1" x14ac:dyDescent="0.25">
      <c r="B9" s="94"/>
      <c r="C9" s="109" t="s">
        <v>31</v>
      </c>
      <c r="D9" s="110">
        <v>42174.3</v>
      </c>
      <c r="E9" s="111">
        <v>3014</v>
      </c>
      <c r="F9" s="26">
        <f t="shared" si="0"/>
        <v>45188.3</v>
      </c>
      <c r="G9" s="9">
        <f>F9/$F$32</f>
        <v>4.6488396830172453E-2</v>
      </c>
    </row>
    <row r="10" spans="2:7" ht="14.25" thickTop="1" thickBot="1" x14ac:dyDescent="0.25">
      <c r="B10" s="94"/>
      <c r="C10" s="109" t="s">
        <v>32</v>
      </c>
      <c r="D10" s="110">
        <v>24625.21</v>
      </c>
      <c r="E10" s="111">
        <v>11473.5</v>
      </c>
      <c r="F10" s="26">
        <f t="shared" si="0"/>
        <v>36098.71</v>
      </c>
      <c r="G10" s="9">
        <f>F10/$F$32</f>
        <v>3.7137293404206718E-2</v>
      </c>
    </row>
    <row r="11" spans="2:7" ht="14.25" thickTop="1" thickBot="1" x14ac:dyDescent="0.25">
      <c r="B11" s="94"/>
      <c r="C11" s="109" t="s">
        <v>104</v>
      </c>
      <c r="D11" s="110"/>
      <c r="E11" s="111">
        <v>2716.5</v>
      </c>
      <c r="F11" s="26">
        <f t="shared" si="0"/>
        <v>2716.5</v>
      </c>
      <c r="G11" s="9">
        <f>F11/$F$32</f>
        <v>2.7946554747393343E-3</v>
      </c>
    </row>
    <row r="12" spans="2:7" ht="14.25" thickTop="1" thickBot="1" x14ac:dyDescent="0.25">
      <c r="B12" s="94"/>
      <c r="C12" s="109" t="s">
        <v>73</v>
      </c>
      <c r="D12" s="110">
        <v>13334.1</v>
      </c>
      <c r="E12" s="111">
        <v>1828.4</v>
      </c>
      <c r="F12" s="26">
        <f t="shared" si="0"/>
        <v>15162.5</v>
      </c>
      <c r="G12" s="9">
        <f>F12/$F$32</f>
        <v>1.5598735003031532E-2</v>
      </c>
    </row>
    <row r="13" spans="2:7" ht="14.25" thickTop="1" thickBot="1" x14ac:dyDescent="0.25">
      <c r="B13" s="94"/>
      <c r="C13" s="109" t="s">
        <v>92</v>
      </c>
      <c r="D13" s="110">
        <v>88.5</v>
      </c>
      <c r="E13" s="111"/>
      <c r="F13" s="26">
        <f t="shared" si="0"/>
        <v>88.5</v>
      </c>
      <c r="G13" s="9">
        <f>F13/$F$32</f>
        <v>9.1046202655781745E-5</v>
      </c>
    </row>
    <row r="14" spans="2:7" ht="14.25" thickTop="1" thickBot="1" x14ac:dyDescent="0.25">
      <c r="B14" s="94"/>
      <c r="C14" s="58" t="s">
        <v>38</v>
      </c>
      <c r="D14" s="59">
        <v>7746.86</v>
      </c>
      <c r="E14" s="60">
        <v>43587.87</v>
      </c>
      <c r="F14" s="6">
        <f t="shared" si="0"/>
        <v>51334.73</v>
      </c>
      <c r="G14" s="9">
        <f>F14/$F$32</f>
        <v>5.2811663625534903E-2</v>
      </c>
    </row>
    <row r="15" spans="2:7" ht="14.25" thickTop="1" thickBot="1" x14ac:dyDescent="0.25">
      <c r="B15" s="94"/>
      <c r="C15" s="109" t="s">
        <v>88</v>
      </c>
      <c r="D15" s="110"/>
      <c r="E15" s="111">
        <v>23659.05</v>
      </c>
      <c r="F15" s="26">
        <f t="shared" si="0"/>
        <v>23659.05</v>
      </c>
      <c r="G15" s="9">
        <f>F15/$F$32</f>
        <v>2.4339736281844892E-2</v>
      </c>
    </row>
    <row r="16" spans="2:7" ht="14.25" thickTop="1" thickBot="1" x14ac:dyDescent="0.25">
      <c r="B16" s="94"/>
      <c r="C16" s="109" t="s">
        <v>41</v>
      </c>
      <c r="D16" s="110"/>
      <c r="E16" s="111">
        <v>9000</v>
      </c>
      <c r="F16" s="26">
        <f t="shared" si="0"/>
        <v>9000</v>
      </c>
      <c r="G16" s="9">
        <f>F16/$F$32</f>
        <v>9.2589358632998373E-3</v>
      </c>
    </row>
    <row r="17" spans="2:7" ht="14.25" thickTop="1" thickBot="1" x14ac:dyDescent="0.25">
      <c r="B17" s="94"/>
      <c r="C17" s="109" t="s">
        <v>45</v>
      </c>
      <c r="D17" s="110"/>
      <c r="E17" s="111">
        <v>15174.79</v>
      </c>
      <c r="F17" s="26">
        <f t="shared" si="0"/>
        <v>15174.79</v>
      </c>
      <c r="G17" s="9">
        <f>F17/$F$32</f>
        <v>1.5611378594338195E-2</v>
      </c>
    </row>
    <row r="18" spans="2:7" ht="14.25" thickTop="1" thickBot="1" x14ac:dyDescent="0.25">
      <c r="B18" s="94"/>
      <c r="C18" s="109" t="s">
        <v>47</v>
      </c>
      <c r="D18" s="110"/>
      <c r="E18" s="111">
        <v>73.92</v>
      </c>
      <c r="F18" s="26">
        <f t="shared" si="0"/>
        <v>73.92</v>
      </c>
      <c r="G18" s="9">
        <f>F18/$F$32</f>
        <v>7.6046726557236002E-5</v>
      </c>
    </row>
    <row r="19" spans="2:7" ht="14.25" thickTop="1" thickBot="1" x14ac:dyDescent="0.25">
      <c r="B19" s="94"/>
      <c r="C19" s="109" t="s">
        <v>52</v>
      </c>
      <c r="D19" s="110">
        <v>9204.44</v>
      </c>
      <c r="E19" s="111">
        <v>13808.16</v>
      </c>
      <c r="F19" s="26">
        <f t="shared" si="0"/>
        <v>23012.6</v>
      </c>
      <c r="G19" s="9">
        <f>F19/$F$32</f>
        <v>2.3674687494197093E-2</v>
      </c>
    </row>
    <row r="20" spans="2:7" ht="14.25" thickTop="1" thickBot="1" x14ac:dyDescent="0.25">
      <c r="B20" s="94"/>
      <c r="C20" s="109" t="s">
        <v>83</v>
      </c>
      <c r="D20" s="110"/>
      <c r="E20" s="111">
        <v>234</v>
      </c>
      <c r="F20" s="26">
        <f t="shared" si="0"/>
        <v>234</v>
      </c>
      <c r="G20" s="9">
        <f>F20/$F$32</f>
        <v>2.4073233244579578E-4</v>
      </c>
    </row>
    <row r="21" spans="2:7" ht="14.25" thickTop="1" thickBot="1" x14ac:dyDescent="0.25">
      <c r="B21" s="94"/>
      <c r="C21" s="109" t="s">
        <v>59</v>
      </c>
      <c r="D21" s="110">
        <v>360</v>
      </c>
      <c r="E21" s="111"/>
      <c r="F21" s="26">
        <f t="shared" si="0"/>
        <v>360</v>
      </c>
      <c r="G21" s="9">
        <f>F21/$F$32</f>
        <v>3.7035743453199354E-4</v>
      </c>
    </row>
    <row r="22" spans="2:7" ht="14.25" thickTop="1" thickBot="1" x14ac:dyDescent="0.25">
      <c r="B22" s="94"/>
      <c r="C22" s="109" t="s">
        <v>55</v>
      </c>
      <c r="D22" s="110">
        <v>2148.77</v>
      </c>
      <c r="E22" s="111">
        <v>11978.22</v>
      </c>
      <c r="F22" s="26">
        <f t="shared" si="0"/>
        <v>14126.99</v>
      </c>
      <c r="G22" s="9">
        <f>F22/$F$32</f>
        <v>1.4533432705719797E-2</v>
      </c>
    </row>
    <row r="23" spans="2:7" ht="14.25" thickTop="1" thickBot="1" x14ac:dyDescent="0.25">
      <c r="B23" s="100" t="s">
        <v>68</v>
      </c>
      <c r="C23" s="109" t="s">
        <v>102</v>
      </c>
      <c r="D23" s="110"/>
      <c r="E23" s="111">
        <v>4566.04</v>
      </c>
      <c r="F23" s="26">
        <f t="shared" si="0"/>
        <v>4566.04</v>
      </c>
      <c r="G23" s="9">
        <f>F23/$F$32</f>
        <v>4.69740794547351E-3</v>
      </c>
    </row>
    <row r="24" spans="2:7" ht="14.25" thickTop="1" thickBot="1" x14ac:dyDescent="0.25">
      <c r="B24" s="100"/>
      <c r="C24" s="109" t="s">
        <v>85</v>
      </c>
      <c r="D24" s="110">
        <v>4246.3</v>
      </c>
      <c r="E24" s="111">
        <v>655.59</v>
      </c>
      <c r="F24" s="26">
        <f t="shared" si="0"/>
        <v>4901.8900000000003</v>
      </c>
      <c r="G24" s="9">
        <f>F24/$F$32</f>
        <v>5.0429205687723159E-3</v>
      </c>
    </row>
    <row r="25" spans="2:7" ht="14.25" thickTop="1" thickBot="1" x14ac:dyDescent="0.25">
      <c r="B25" s="100"/>
      <c r="C25" s="109" t="s">
        <v>71</v>
      </c>
      <c r="D25" s="110"/>
      <c r="E25" s="111">
        <v>4545</v>
      </c>
      <c r="F25" s="26">
        <f t="shared" si="0"/>
        <v>4545</v>
      </c>
      <c r="G25" s="9">
        <f>F25/$F$32</f>
        <v>4.6757626109664181E-3</v>
      </c>
    </row>
    <row r="26" spans="2:7" ht="14.25" thickTop="1" thickBot="1" x14ac:dyDescent="0.25">
      <c r="B26" s="100"/>
      <c r="C26" s="58" t="s">
        <v>32</v>
      </c>
      <c r="D26" s="59"/>
      <c r="E26" s="60">
        <v>51956.35</v>
      </c>
      <c r="F26" s="6">
        <f t="shared" si="0"/>
        <v>51956.35</v>
      </c>
      <c r="G26" s="9">
        <f>F26/$F$32</f>
        <v>5.3451168037906505E-2</v>
      </c>
    </row>
    <row r="27" spans="2:7" ht="14.25" thickTop="1" thickBot="1" x14ac:dyDescent="0.25">
      <c r="B27" s="100"/>
      <c r="C27" s="109" t="s">
        <v>78</v>
      </c>
      <c r="D27" s="110"/>
      <c r="E27" s="111">
        <v>35185.39</v>
      </c>
      <c r="F27" s="26">
        <f t="shared" si="0"/>
        <v>35185.39</v>
      </c>
      <c r="G27" s="9">
        <f>F27/$F$32</f>
        <v>3.6197696592799054E-2</v>
      </c>
    </row>
    <row r="28" spans="2:7" ht="14.25" thickTop="1" thickBot="1" x14ac:dyDescent="0.25">
      <c r="B28" s="100"/>
      <c r="C28" s="58" t="s">
        <v>53</v>
      </c>
      <c r="D28" s="59"/>
      <c r="E28" s="60">
        <v>313790.86</v>
      </c>
      <c r="F28" s="6">
        <f t="shared" si="0"/>
        <v>313790.86</v>
      </c>
      <c r="G28" s="9">
        <f>F28/$F$32</f>
        <v>0.32281882746996649</v>
      </c>
    </row>
    <row r="29" spans="2:7" ht="14.25" thickTop="1" thickBot="1" x14ac:dyDescent="0.25">
      <c r="B29" s="100"/>
      <c r="C29" s="58" t="s">
        <v>38</v>
      </c>
      <c r="D29" s="59"/>
      <c r="E29" s="60">
        <v>84978.86</v>
      </c>
      <c r="F29" s="6">
        <f t="shared" si="0"/>
        <v>84978.86</v>
      </c>
      <c r="G29" s="9">
        <f>F29/$F$32</f>
        <v>8.7423757164037344E-2</v>
      </c>
    </row>
    <row r="30" spans="2:7" ht="14.25" thickTop="1" thickBot="1" x14ac:dyDescent="0.25">
      <c r="B30" s="100"/>
      <c r="C30" s="109" t="s">
        <v>88</v>
      </c>
      <c r="D30" s="110"/>
      <c r="E30" s="111">
        <v>15772.7</v>
      </c>
      <c r="F30" s="26">
        <f t="shared" si="0"/>
        <v>15772.7</v>
      </c>
      <c r="G30" s="9">
        <f>F30/$F$32</f>
        <v>1.6226490854563264E-2</v>
      </c>
    </row>
    <row r="31" spans="2:7" ht="14.25" thickTop="1" thickBot="1" x14ac:dyDescent="0.25">
      <c r="B31" s="100"/>
      <c r="C31" s="61" t="s">
        <v>79</v>
      </c>
      <c r="D31" s="65"/>
      <c r="E31" s="66">
        <v>166520</v>
      </c>
      <c r="F31" s="6">
        <f t="shared" si="0"/>
        <v>166520</v>
      </c>
      <c r="G31" s="9">
        <f>F31/$F$32</f>
        <v>0.17131088888407656</v>
      </c>
    </row>
    <row r="32" spans="2:7" ht="13.5" thickTop="1" x14ac:dyDescent="0.2">
      <c r="B32" s="40"/>
      <c r="C32" s="10"/>
      <c r="D32" s="35">
        <f>SUM(D4:D31)</f>
        <v>147781.54999999996</v>
      </c>
      <c r="E32" s="35">
        <f t="shared" ref="E32:F32" si="1">SUM(E4:E31)</f>
        <v>824252.39999999991</v>
      </c>
      <c r="F32" s="35">
        <f t="shared" si="1"/>
        <v>972033.94999999984</v>
      </c>
      <c r="G32" s="37">
        <f>SUM(G4:G31)</f>
        <v>1.0000000000000002</v>
      </c>
    </row>
    <row r="33" spans="2:2" x14ac:dyDescent="0.2">
      <c r="B33" s="41"/>
    </row>
    <row r="34" spans="2:2" x14ac:dyDescent="0.2">
      <c r="B34" s="41"/>
    </row>
    <row r="35" spans="2:2" x14ac:dyDescent="0.2">
      <c r="B35" s="41"/>
    </row>
    <row r="36" spans="2:2" x14ac:dyDescent="0.2">
      <c r="B36" s="41"/>
    </row>
    <row r="37" spans="2:2" x14ac:dyDescent="0.2">
      <c r="B37" s="41"/>
    </row>
    <row r="38" spans="2:2" x14ac:dyDescent="0.2">
      <c r="B38" s="41"/>
    </row>
    <row r="39" spans="2:2" x14ac:dyDescent="0.2">
      <c r="B39" s="41"/>
    </row>
    <row r="40" spans="2:2" x14ac:dyDescent="0.2">
      <c r="B40" s="41"/>
    </row>
    <row r="41" spans="2:2" x14ac:dyDescent="0.2">
      <c r="B41" s="41"/>
    </row>
    <row r="42" spans="2:2" x14ac:dyDescent="0.2">
      <c r="B42" s="41"/>
    </row>
    <row r="43" spans="2:2" x14ac:dyDescent="0.2">
      <c r="B43" s="41"/>
    </row>
    <row r="44" spans="2:2" x14ac:dyDescent="0.2">
      <c r="B44" s="41"/>
    </row>
    <row r="45" spans="2:2" x14ac:dyDescent="0.2">
      <c r="B45" s="41"/>
    </row>
    <row r="46" spans="2:2" x14ac:dyDescent="0.2">
      <c r="B46" s="41"/>
    </row>
    <row r="47" spans="2:2" x14ac:dyDescent="0.2">
      <c r="B47" s="41"/>
    </row>
    <row r="48" spans="2:2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</sheetData>
  <mergeCells count="3">
    <mergeCell ref="B1:G1"/>
    <mergeCell ref="B4:B22"/>
    <mergeCell ref="B23:B31"/>
  </mergeCells>
  <conditionalFormatting sqref="G4:G31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4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94" t="s">
        <v>26</v>
      </c>
      <c r="C4" s="113" t="s">
        <v>27</v>
      </c>
      <c r="D4" s="114">
        <v>617.58000000000004</v>
      </c>
      <c r="E4" s="115"/>
      <c r="F4" s="26">
        <f>SUM(D4:E4)</f>
        <v>617.58000000000004</v>
      </c>
      <c r="G4" s="9">
        <f>F4/$F$31</f>
        <v>1.0855428622181958E-3</v>
      </c>
    </row>
    <row r="5" spans="2:7" ht="14.25" thickTop="1" thickBot="1" x14ac:dyDescent="0.25">
      <c r="B5" s="94"/>
      <c r="C5" s="113" t="s">
        <v>28</v>
      </c>
      <c r="D5" s="114">
        <v>900</v>
      </c>
      <c r="E5" s="115"/>
      <c r="F5" s="26">
        <f t="shared" ref="F5:F30" si="0">SUM(D5:E5)</f>
        <v>900</v>
      </c>
      <c r="G5" s="9">
        <f>F5/$F$31</f>
        <v>1.5819627837630366E-3</v>
      </c>
    </row>
    <row r="6" spans="2:7" ht="14.25" thickTop="1" thickBot="1" x14ac:dyDescent="0.25">
      <c r="B6" s="94"/>
      <c r="C6" s="113" t="s">
        <v>29</v>
      </c>
      <c r="D6" s="114">
        <v>919.58</v>
      </c>
      <c r="E6" s="115"/>
      <c r="F6" s="26">
        <f t="shared" si="0"/>
        <v>919.58</v>
      </c>
      <c r="G6" s="9">
        <f>F6/$F$31</f>
        <v>1.6163792629920147E-3</v>
      </c>
    </row>
    <row r="7" spans="2:7" ht="14.25" thickTop="1" thickBot="1" x14ac:dyDescent="0.25">
      <c r="B7" s="94"/>
      <c r="C7" s="113" t="s">
        <v>69</v>
      </c>
      <c r="D7" s="114"/>
      <c r="E7" s="115">
        <v>858</v>
      </c>
      <c r="F7" s="26">
        <f t="shared" si="0"/>
        <v>858</v>
      </c>
      <c r="G7" s="9">
        <f>F7/$F$31</f>
        <v>1.508137853854095E-3</v>
      </c>
    </row>
    <row r="8" spans="2:7" ht="14.25" thickTop="1" thickBot="1" x14ac:dyDescent="0.25">
      <c r="B8" s="94"/>
      <c r="C8" s="58" t="s">
        <v>31</v>
      </c>
      <c r="D8" s="59">
        <v>5040</v>
      </c>
      <c r="E8" s="60">
        <v>25565</v>
      </c>
      <c r="F8" s="6">
        <f t="shared" si="0"/>
        <v>30605</v>
      </c>
      <c r="G8" s="9">
        <f>F8/$F$31</f>
        <v>5.3795523330075264E-2</v>
      </c>
    </row>
    <row r="9" spans="2:7" ht="14.25" thickTop="1" thickBot="1" x14ac:dyDescent="0.25">
      <c r="B9" s="94"/>
      <c r="C9" s="113" t="s">
        <v>73</v>
      </c>
      <c r="D9" s="114"/>
      <c r="E9" s="115">
        <v>400</v>
      </c>
      <c r="F9" s="26">
        <f t="shared" si="0"/>
        <v>400</v>
      </c>
      <c r="G9" s="9">
        <f>F9/$F$31</f>
        <v>7.0309457056134961E-4</v>
      </c>
    </row>
    <row r="10" spans="2:7" ht="14.25" thickTop="1" thickBot="1" x14ac:dyDescent="0.25">
      <c r="B10" s="94"/>
      <c r="C10" s="113" t="s">
        <v>76</v>
      </c>
      <c r="D10" s="114"/>
      <c r="E10" s="115">
        <v>799.48</v>
      </c>
      <c r="F10" s="26">
        <f t="shared" si="0"/>
        <v>799.48</v>
      </c>
      <c r="G10" s="9">
        <f>F10/$F$31</f>
        <v>1.4052751181809695E-3</v>
      </c>
    </row>
    <row r="11" spans="2:7" ht="14.25" thickTop="1" thickBot="1" x14ac:dyDescent="0.25">
      <c r="B11" s="94"/>
      <c r="C11" s="58" t="s">
        <v>78</v>
      </c>
      <c r="D11" s="59"/>
      <c r="E11" s="60">
        <v>46191.4</v>
      </c>
      <c r="F11" s="6">
        <f t="shared" si="0"/>
        <v>46191.4</v>
      </c>
      <c r="G11" s="9">
        <f>F11/$F$31</f>
        <v>8.1192306366568809E-2</v>
      </c>
    </row>
    <row r="12" spans="2:7" ht="14.25" thickTop="1" thickBot="1" x14ac:dyDescent="0.25">
      <c r="B12" s="94"/>
      <c r="C12" s="58" t="s">
        <v>53</v>
      </c>
      <c r="D12" s="59">
        <v>27728.080000000002</v>
      </c>
      <c r="E12" s="60">
        <v>53371.24</v>
      </c>
      <c r="F12" s="6">
        <f t="shared" si="0"/>
        <v>81099.320000000007</v>
      </c>
      <c r="G12" s="9">
        <f>F12/$F$31</f>
        <v>0.1425512289205437</v>
      </c>
    </row>
    <row r="13" spans="2:7" ht="14.25" thickTop="1" thickBot="1" x14ac:dyDescent="0.25">
      <c r="B13" s="94"/>
      <c r="C13" s="58" t="s">
        <v>38</v>
      </c>
      <c r="D13" s="59"/>
      <c r="E13" s="60">
        <v>125192.76</v>
      </c>
      <c r="F13" s="6">
        <f t="shared" si="0"/>
        <v>125192.76</v>
      </c>
      <c r="G13" s="9">
        <f>F13/$F$31</f>
        <v>0.22005587457397527</v>
      </c>
    </row>
    <row r="14" spans="2:7" ht="14.25" thickTop="1" thickBot="1" x14ac:dyDescent="0.25">
      <c r="B14" s="94"/>
      <c r="C14" s="113" t="s">
        <v>88</v>
      </c>
      <c r="D14" s="114">
        <v>14882.82</v>
      </c>
      <c r="E14" s="115"/>
      <c r="F14" s="26">
        <f t="shared" si="0"/>
        <v>14882.82</v>
      </c>
      <c r="G14" s="9">
        <f>F14/$F$31</f>
        <v>2.6160074841604663E-2</v>
      </c>
    </row>
    <row r="15" spans="2:7" ht="14.25" thickTop="1" thickBot="1" x14ac:dyDescent="0.25">
      <c r="B15" s="94"/>
      <c r="C15" s="58" t="s">
        <v>96</v>
      </c>
      <c r="D15" s="59"/>
      <c r="E15" s="60">
        <v>32316</v>
      </c>
      <c r="F15" s="6">
        <f t="shared" si="0"/>
        <v>32316</v>
      </c>
      <c r="G15" s="9">
        <f>F15/$F$31</f>
        <v>5.6803010355651433E-2</v>
      </c>
    </row>
    <row r="16" spans="2:7" ht="14.25" thickTop="1" thickBot="1" x14ac:dyDescent="0.25">
      <c r="B16" s="94"/>
      <c r="C16" s="58" t="s">
        <v>79</v>
      </c>
      <c r="D16" s="59"/>
      <c r="E16" s="60">
        <v>50762</v>
      </c>
      <c r="F16" s="6">
        <f t="shared" si="0"/>
        <v>50762</v>
      </c>
      <c r="G16" s="9">
        <f>F16/$F$31</f>
        <v>8.9226216477088074E-2</v>
      </c>
    </row>
    <row r="17" spans="2:7" ht="14.25" thickTop="1" thickBot="1" x14ac:dyDescent="0.25">
      <c r="B17" s="94"/>
      <c r="C17" s="113" t="s">
        <v>43</v>
      </c>
      <c r="D17" s="114"/>
      <c r="E17" s="115">
        <v>2138.1</v>
      </c>
      <c r="F17" s="26">
        <f t="shared" si="0"/>
        <v>2138.1</v>
      </c>
      <c r="G17" s="9">
        <f>F17/$F$31</f>
        <v>3.7582162532930536E-3</v>
      </c>
    </row>
    <row r="18" spans="2:7" ht="14.25" thickTop="1" thickBot="1" x14ac:dyDescent="0.25">
      <c r="B18" s="94"/>
      <c r="C18" s="58" t="s">
        <v>45</v>
      </c>
      <c r="D18" s="59"/>
      <c r="E18" s="60">
        <v>69856.759999999995</v>
      </c>
      <c r="F18" s="6">
        <f t="shared" si="0"/>
        <v>69856.759999999995</v>
      </c>
      <c r="G18" s="9">
        <f>F18/$F$31</f>
        <v>0.12278977168251816</v>
      </c>
    </row>
    <row r="19" spans="2:7" ht="14.25" thickTop="1" thickBot="1" x14ac:dyDescent="0.25">
      <c r="B19" s="94"/>
      <c r="C19" s="113" t="s">
        <v>46</v>
      </c>
      <c r="D19" s="114"/>
      <c r="E19" s="115">
        <v>14672.36</v>
      </c>
      <c r="F19" s="26">
        <f t="shared" si="0"/>
        <v>14672.36</v>
      </c>
      <c r="G19" s="9">
        <f>F19/$F$31</f>
        <v>2.5790141633303811E-2</v>
      </c>
    </row>
    <row r="20" spans="2:7" ht="14.25" thickTop="1" thickBot="1" x14ac:dyDescent="0.25">
      <c r="B20" s="94"/>
      <c r="C20" s="113" t="s">
        <v>106</v>
      </c>
      <c r="D20" s="114"/>
      <c r="E20" s="115">
        <v>17540</v>
      </c>
      <c r="F20" s="26">
        <f t="shared" si="0"/>
        <v>17540</v>
      </c>
      <c r="G20" s="9">
        <f>F20/$F$31</f>
        <v>3.0830696919115181E-2</v>
      </c>
    </row>
    <row r="21" spans="2:7" ht="14.25" thickTop="1" thickBot="1" x14ac:dyDescent="0.25">
      <c r="B21" s="94"/>
      <c r="C21" s="113" t="s">
        <v>50</v>
      </c>
      <c r="D21" s="114">
        <v>409</v>
      </c>
      <c r="E21" s="115"/>
      <c r="F21" s="26">
        <f t="shared" si="0"/>
        <v>409</v>
      </c>
      <c r="G21" s="9">
        <f>F21/$F$31</f>
        <v>7.1891419839897994E-4</v>
      </c>
    </row>
    <row r="22" spans="2:7" ht="14.25" thickTop="1" thickBot="1" x14ac:dyDescent="0.25">
      <c r="B22" s="94"/>
      <c r="C22" s="113" t="s">
        <v>51</v>
      </c>
      <c r="D22" s="114"/>
      <c r="E22" s="115">
        <v>1887</v>
      </c>
      <c r="F22" s="26">
        <f t="shared" si="0"/>
        <v>1887</v>
      </c>
      <c r="G22" s="9">
        <f>F22/$F$31</f>
        <v>3.3168486366231668E-3</v>
      </c>
    </row>
    <row r="23" spans="2:7" ht="14.25" thickTop="1" thickBot="1" x14ac:dyDescent="0.25">
      <c r="B23" s="94"/>
      <c r="C23" s="113" t="s">
        <v>52</v>
      </c>
      <c r="D23" s="114">
        <v>2544.36</v>
      </c>
      <c r="E23" s="115">
        <v>19089.93</v>
      </c>
      <c r="F23" s="26">
        <f t="shared" si="0"/>
        <v>21634.29</v>
      </c>
      <c r="G23" s="9">
        <f>F23/$F$31</f>
        <v>3.8027379592374254E-2</v>
      </c>
    </row>
    <row r="24" spans="2:7" ht="14.25" thickTop="1" thickBot="1" x14ac:dyDescent="0.25">
      <c r="B24" s="94"/>
      <c r="C24" s="113" t="s">
        <v>107</v>
      </c>
      <c r="D24" s="114">
        <v>1655.74</v>
      </c>
      <c r="E24" s="115">
        <v>4740</v>
      </c>
      <c r="F24" s="26">
        <f t="shared" si="0"/>
        <v>6395.74</v>
      </c>
      <c r="G24" s="9">
        <f>F24/$F$31</f>
        <v>1.1242025171805115E-2</v>
      </c>
    </row>
    <row r="25" spans="2:7" ht="14.25" thickTop="1" thickBot="1" x14ac:dyDescent="0.25">
      <c r="B25" s="94"/>
      <c r="C25" s="113" t="s">
        <v>80</v>
      </c>
      <c r="D25" s="114">
        <v>4128.8100000000004</v>
      </c>
      <c r="E25" s="115">
        <v>16515.240000000002</v>
      </c>
      <c r="F25" s="26">
        <f t="shared" si="0"/>
        <v>20644.050000000003</v>
      </c>
      <c r="G25" s="9">
        <f>F25/$F$31</f>
        <v>3.6286798673492576E-2</v>
      </c>
    </row>
    <row r="26" spans="2:7" ht="14.25" thickTop="1" thickBot="1" x14ac:dyDescent="0.25">
      <c r="B26" s="94"/>
      <c r="C26" s="113" t="s">
        <v>84</v>
      </c>
      <c r="D26" s="114"/>
      <c r="E26" s="115">
        <v>144.19999999999999</v>
      </c>
      <c r="F26" s="26">
        <f t="shared" si="0"/>
        <v>144.19999999999999</v>
      </c>
      <c r="G26" s="9">
        <f>F26/$F$31</f>
        <v>2.534655926873665E-4</v>
      </c>
    </row>
    <row r="27" spans="2:7" ht="14.25" thickTop="1" thickBot="1" x14ac:dyDescent="0.25">
      <c r="B27" s="94"/>
      <c r="C27" s="113" t="s">
        <v>57</v>
      </c>
      <c r="D27" s="114">
        <v>1783.98</v>
      </c>
      <c r="E27" s="115">
        <v>827.14</v>
      </c>
      <c r="F27" s="26">
        <f t="shared" si="0"/>
        <v>2611.12</v>
      </c>
      <c r="G27" s="9">
        <f>F27/$F$31</f>
        <v>4.5896607377103778E-3</v>
      </c>
    </row>
    <row r="28" spans="2:7" ht="14.25" thickTop="1" thickBot="1" x14ac:dyDescent="0.25">
      <c r="B28" s="94"/>
      <c r="C28" s="113" t="s">
        <v>59</v>
      </c>
      <c r="D28" s="114">
        <v>2571.75</v>
      </c>
      <c r="E28" s="115"/>
      <c r="F28" s="26">
        <f t="shared" si="0"/>
        <v>2571.75</v>
      </c>
      <c r="G28" s="9">
        <f>F28/$F$31</f>
        <v>4.5204586546028769E-3</v>
      </c>
    </row>
    <row r="29" spans="2:7" ht="14.25" thickTop="1" thickBot="1" x14ac:dyDescent="0.25">
      <c r="B29" s="94"/>
      <c r="C29" s="113" t="s">
        <v>60</v>
      </c>
      <c r="D29" s="114">
        <v>755.2</v>
      </c>
      <c r="E29" s="115"/>
      <c r="F29" s="26">
        <f t="shared" si="0"/>
        <v>755.2</v>
      </c>
      <c r="G29" s="9">
        <f>F29/$F$31</f>
        <v>1.3274425492198281E-3</v>
      </c>
    </row>
    <row r="30" spans="2:7" ht="22.5" thickTop="1" thickBot="1" x14ac:dyDescent="0.25">
      <c r="B30" s="116" t="s">
        <v>68</v>
      </c>
      <c r="C30" s="116" t="s">
        <v>78</v>
      </c>
      <c r="D30" s="117"/>
      <c r="E30" s="118">
        <v>22110</v>
      </c>
      <c r="F30" s="26">
        <f t="shared" si="0"/>
        <v>22110</v>
      </c>
      <c r="G30" s="9">
        <f>F30/$F$31</f>
        <v>3.8863552387778597E-2</v>
      </c>
    </row>
    <row r="31" spans="2:7" ht="13.5" thickTop="1" x14ac:dyDescent="0.2">
      <c r="B31" s="40"/>
      <c r="C31" s="10"/>
      <c r="D31" s="35">
        <f>SUM(D4:D30)</f>
        <v>63936.9</v>
      </c>
      <c r="E31" s="35">
        <f t="shared" ref="E31:F31" si="1">SUM(E4:E30)</f>
        <v>504976.61</v>
      </c>
      <c r="F31" s="35">
        <f t="shared" si="1"/>
        <v>568913.50999999989</v>
      </c>
      <c r="G31" s="37">
        <f>SUM(G4:G30)</f>
        <v>1</v>
      </c>
    </row>
    <row r="32" spans="2:7" x14ac:dyDescent="0.2">
      <c r="B32" s="41"/>
    </row>
    <row r="33" spans="2:2" x14ac:dyDescent="0.2">
      <c r="B33" s="41"/>
    </row>
    <row r="34" spans="2:2" x14ac:dyDescent="0.2">
      <c r="B34" s="41"/>
    </row>
    <row r="35" spans="2:2" x14ac:dyDescent="0.2">
      <c r="B35" s="41"/>
    </row>
    <row r="36" spans="2:2" x14ac:dyDescent="0.2">
      <c r="B36" s="41"/>
    </row>
    <row r="37" spans="2:2" x14ac:dyDescent="0.2">
      <c r="B37" s="41"/>
    </row>
    <row r="38" spans="2:2" x14ac:dyDescent="0.2">
      <c r="B38" s="41"/>
    </row>
    <row r="39" spans="2:2" x14ac:dyDescent="0.2">
      <c r="B39" s="41"/>
    </row>
    <row r="40" spans="2:2" x14ac:dyDescent="0.2">
      <c r="B40" s="41"/>
    </row>
    <row r="41" spans="2:2" x14ac:dyDescent="0.2">
      <c r="B41" s="41"/>
    </row>
    <row r="42" spans="2:2" x14ac:dyDescent="0.2">
      <c r="B42" s="41"/>
    </row>
    <row r="43" spans="2:2" x14ac:dyDescent="0.2">
      <c r="B43" s="41"/>
    </row>
    <row r="44" spans="2:2" x14ac:dyDescent="0.2">
      <c r="B44" s="41"/>
    </row>
    <row r="45" spans="2:2" x14ac:dyDescent="0.2">
      <c r="B45" s="41"/>
    </row>
    <row r="46" spans="2:2" x14ac:dyDescent="0.2">
      <c r="B46" s="41"/>
    </row>
    <row r="47" spans="2:2" x14ac:dyDescent="0.2">
      <c r="B47" s="41"/>
    </row>
    <row r="48" spans="2:2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</sheetData>
  <mergeCells count="2">
    <mergeCell ref="B1:G1"/>
    <mergeCell ref="B4:B29"/>
  </mergeCells>
  <conditionalFormatting sqref="G4:G30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3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94" t="s">
        <v>26</v>
      </c>
      <c r="C4" s="119" t="s">
        <v>27</v>
      </c>
      <c r="D4" s="120">
        <v>983.94</v>
      </c>
      <c r="E4" s="121"/>
      <c r="F4" s="26">
        <f>SUM(D4:E4)</f>
        <v>983.94</v>
      </c>
      <c r="G4" s="9">
        <f>F4/$F$30</f>
        <v>6.8658931222143418E-4</v>
      </c>
    </row>
    <row r="5" spans="2:7" ht="14.25" thickTop="1" thickBot="1" x14ac:dyDescent="0.25">
      <c r="B5" s="94"/>
      <c r="C5" s="119" t="s">
        <v>28</v>
      </c>
      <c r="D5" s="120">
        <v>1200</v>
      </c>
      <c r="E5" s="121"/>
      <c r="F5" s="26">
        <f t="shared" ref="F5:F29" si="0">SUM(D5:E5)</f>
        <v>1200</v>
      </c>
      <c r="G5" s="9">
        <f>F5/$F$30</f>
        <v>8.3735509753208638E-4</v>
      </c>
    </row>
    <row r="6" spans="2:7" ht="14.25" thickTop="1" thickBot="1" x14ac:dyDescent="0.25">
      <c r="B6" s="94"/>
      <c r="C6" s="119" t="s">
        <v>31</v>
      </c>
      <c r="D6" s="120"/>
      <c r="E6" s="121">
        <v>13672.52</v>
      </c>
      <c r="F6" s="26">
        <f t="shared" si="0"/>
        <v>13672.52</v>
      </c>
      <c r="G6" s="9">
        <f>F6/$F$30</f>
        <v>9.5406285984245016E-3</v>
      </c>
    </row>
    <row r="7" spans="2:7" ht="14.25" thickTop="1" thickBot="1" x14ac:dyDescent="0.25">
      <c r="B7" s="94"/>
      <c r="C7" s="119" t="s">
        <v>32</v>
      </c>
      <c r="D7" s="120"/>
      <c r="E7" s="121">
        <v>6433.56</v>
      </c>
      <c r="F7" s="26">
        <f t="shared" si="0"/>
        <v>6433.56</v>
      </c>
      <c r="G7" s="9">
        <f>F7/$F$30</f>
        <v>4.4893118843987749E-3</v>
      </c>
    </row>
    <row r="8" spans="2:7" ht="14.25" thickTop="1" thickBot="1" x14ac:dyDescent="0.25">
      <c r="B8" s="94"/>
      <c r="C8" s="119" t="s">
        <v>34</v>
      </c>
      <c r="D8" s="120"/>
      <c r="E8" s="121">
        <v>9999.7000000000007</v>
      </c>
      <c r="F8" s="26">
        <f t="shared" si="0"/>
        <v>9999.7000000000007</v>
      </c>
      <c r="G8" s="9">
        <f>F8/$F$30</f>
        <v>6.977749807326337E-3</v>
      </c>
    </row>
    <row r="9" spans="2:7" ht="14.25" thickTop="1" thickBot="1" x14ac:dyDescent="0.25">
      <c r="B9" s="94"/>
      <c r="C9" s="119" t="s">
        <v>82</v>
      </c>
      <c r="D9" s="120"/>
      <c r="E9" s="121">
        <v>26500</v>
      </c>
      <c r="F9" s="26">
        <f t="shared" si="0"/>
        <v>26500</v>
      </c>
      <c r="G9" s="9">
        <f>F9/$F$30</f>
        <v>1.8491591737166906E-2</v>
      </c>
    </row>
    <row r="10" spans="2:7" ht="14.25" thickTop="1" thickBot="1" x14ac:dyDescent="0.25">
      <c r="B10" s="94"/>
      <c r="C10" s="119" t="s">
        <v>35</v>
      </c>
      <c r="D10" s="120">
        <v>199.35</v>
      </c>
      <c r="E10" s="121"/>
      <c r="F10" s="26">
        <f t="shared" si="0"/>
        <v>199.35</v>
      </c>
      <c r="G10" s="9">
        <f>F10/$F$30</f>
        <v>1.3910561557751785E-4</v>
      </c>
    </row>
    <row r="11" spans="2:7" ht="14.25" thickTop="1" thickBot="1" x14ac:dyDescent="0.25">
      <c r="B11" s="94"/>
      <c r="C11" s="58" t="s">
        <v>78</v>
      </c>
      <c r="D11" s="59">
        <v>20580.38</v>
      </c>
      <c r="E11" s="60">
        <v>211880.1</v>
      </c>
      <c r="F11" s="6">
        <f t="shared" si="0"/>
        <v>232460.48</v>
      </c>
      <c r="G11" s="9">
        <f>F11/$F$30</f>
        <v>0.16220997325229636</v>
      </c>
    </row>
    <row r="12" spans="2:7" ht="14.25" thickTop="1" thickBot="1" x14ac:dyDescent="0.25">
      <c r="B12" s="94"/>
      <c r="C12" s="58" t="s">
        <v>53</v>
      </c>
      <c r="D12" s="59"/>
      <c r="E12" s="60">
        <v>136337.45000000001</v>
      </c>
      <c r="F12" s="6">
        <f t="shared" si="0"/>
        <v>136337.45000000001</v>
      </c>
      <c r="G12" s="9">
        <f>F12/$F$30</f>
        <v>9.513571561835496E-2</v>
      </c>
    </row>
    <row r="13" spans="2:7" ht="14.25" thickTop="1" thickBot="1" x14ac:dyDescent="0.25">
      <c r="B13" s="94"/>
      <c r="C13" s="58" t="s">
        <v>38</v>
      </c>
      <c r="D13" s="59">
        <v>7681.76</v>
      </c>
      <c r="E13" s="60">
        <v>195068</v>
      </c>
      <c r="F13" s="6">
        <f t="shared" si="0"/>
        <v>202749.76</v>
      </c>
      <c r="G13" s="9">
        <f>F13/$F$30</f>
        <v>0.1414779542161726</v>
      </c>
    </row>
    <row r="14" spans="2:7" ht="14.25" thickTop="1" thickBot="1" x14ac:dyDescent="0.25">
      <c r="B14" s="94"/>
      <c r="C14" s="119" t="s">
        <v>88</v>
      </c>
      <c r="D14" s="120">
        <v>4531.93</v>
      </c>
      <c r="E14" s="121">
        <v>43444.24</v>
      </c>
      <c r="F14" s="26">
        <f t="shared" si="0"/>
        <v>47976.17</v>
      </c>
      <c r="G14" s="9">
        <f>F14/$F$30</f>
        <v>3.3477575424638292E-2</v>
      </c>
    </row>
    <row r="15" spans="2:7" ht="14.25" thickTop="1" thickBot="1" x14ac:dyDescent="0.25">
      <c r="B15" s="94"/>
      <c r="C15" s="119" t="s">
        <v>79</v>
      </c>
      <c r="D15" s="120">
        <v>1830</v>
      </c>
      <c r="E15" s="121">
        <v>53880</v>
      </c>
      <c r="F15" s="26">
        <f t="shared" si="0"/>
        <v>55710</v>
      </c>
      <c r="G15" s="9">
        <f>F15/$F$30</f>
        <v>3.8874210402927108E-2</v>
      </c>
    </row>
    <row r="16" spans="2:7" ht="14.25" thickTop="1" thickBot="1" x14ac:dyDescent="0.25">
      <c r="B16" s="94"/>
      <c r="C16" s="119" t="s">
        <v>43</v>
      </c>
      <c r="D16" s="120">
        <v>360.58</v>
      </c>
      <c r="E16" s="121">
        <v>1802.9</v>
      </c>
      <c r="F16" s="26">
        <f t="shared" si="0"/>
        <v>2163.48</v>
      </c>
      <c r="G16" s="9">
        <f>F16/$F$30</f>
        <v>1.5096675053405985E-3</v>
      </c>
    </row>
    <row r="17" spans="2:7" ht="14.25" thickTop="1" thickBot="1" x14ac:dyDescent="0.25">
      <c r="B17" s="94"/>
      <c r="C17" s="58" t="s">
        <v>45</v>
      </c>
      <c r="D17" s="59"/>
      <c r="E17" s="60">
        <v>73241.84</v>
      </c>
      <c r="F17" s="6">
        <f t="shared" si="0"/>
        <v>73241.84</v>
      </c>
      <c r="G17" s="9">
        <f>F17/$F$30</f>
        <v>5.1107856730524551E-2</v>
      </c>
    </row>
    <row r="18" spans="2:7" ht="14.25" thickTop="1" thickBot="1" x14ac:dyDescent="0.25">
      <c r="B18" s="94"/>
      <c r="C18" s="58" t="s">
        <v>46</v>
      </c>
      <c r="D18" s="59">
        <v>14610.01</v>
      </c>
      <c r="E18" s="60">
        <v>103180.5</v>
      </c>
      <c r="F18" s="6">
        <f t="shared" si="0"/>
        <v>117790.51</v>
      </c>
      <c r="G18" s="9">
        <f>F18/$F$30</f>
        <v>8.2193736657836816E-2</v>
      </c>
    </row>
    <row r="19" spans="2:7" ht="14.25" thickTop="1" thickBot="1" x14ac:dyDescent="0.25">
      <c r="B19" s="94"/>
      <c r="C19" s="119" t="s">
        <v>47</v>
      </c>
      <c r="D19" s="120"/>
      <c r="E19" s="121">
        <v>120.93</v>
      </c>
      <c r="F19" s="26">
        <f t="shared" si="0"/>
        <v>120.93</v>
      </c>
      <c r="G19" s="9">
        <f>F19/$F$30</f>
        <v>8.4384459953796008E-5</v>
      </c>
    </row>
    <row r="20" spans="2:7" ht="14.25" thickTop="1" thickBot="1" x14ac:dyDescent="0.25">
      <c r="B20" s="94"/>
      <c r="C20" s="119" t="s">
        <v>49</v>
      </c>
      <c r="D20" s="120">
        <v>3056.59</v>
      </c>
      <c r="E20" s="121">
        <v>5246.06</v>
      </c>
      <c r="F20" s="26">
        <f t="shared" si="0"/>
        <v>8302.6500000000015</v>
      </c>
      <c r="G20" s="9">
        <f>F20/$F$30</f>
        <v>5.7935552504373147E-3</v>
      </c>
    </row>
    <row r="21" spans="2:7" ht="14.25" thickTop="1" thickBot="1" x14ac:dyDescent="0.25">
      <c r="B21" s="94"/>
      <c r="C21" s="119" t="s">
        <v>51</v>
      </c>
      <c r="D21" s="120">
        <v>2750</v>
      </c>
      <c r="E21" s="121"/>
      <c r="F21" s="26">
        <f t="shared" si="0"/>
        <v>2750</v>
      </c>
      <c r="G21" s="9">
        <f>F21/$F$30</f>
        <v>1.9189387651776979E-3</v>
      </c>
    </row>
    <row r="22" spans="2:7" ht="14.25" thickTop="1" thickBot="1" x14ac:dyDescent="0.25">
      <c r="B22" s="94"/>
      <c r="C22" s="119" t="s">
        <v>53</v>
      </c>
      <c r="D22" s="120"/>
      <c r="E22" s="121">
        <v>464.25</v>
      </c>
      <c r="F22" s="26">
        <f t="shared" si="0"/>
        <v>464.25</v>
      </c>
      <c r="G22" s="9">
        <f>F22/$F$30</f>
        <v>3.2395175335772592E-4</v>
      </c>
    </row>
    <row r="23" spans="2:7" ht="14.25" thickTop="1" thickBot="1" x14ac:dyDescent="0.25">
      <c r="B23" s="94"/>
      <c r="C23" s="119" t="s">
        <v>54</v>
      </c>
      <c r="D23" s="120">
        <v>6187.96</v>
      </c>
      <c r="E23" s="121">
        <v>23816.240000000002</v>
      </c>
      <c r="F23" s="26">
        <f t="shared" si="0"/>
        <v>30004.2</v>
      </c>
      <c r="G23" s="9">
        <f>F23/$F$30</f>
        <v>2.0936808181143522E-2</v>
      </c>
    </row>
    <row r="24" spans="2:7" ht="14.25" thickTop="1" thickBot="1" x14ac:dyDescent="0.25">
      <c r="B24" s="94"/>
      <c r="C24" s="119" t="s">
        <v>108</v>
      </c>
      <c r="D24" s="120">
        <v>116.2</v>
      </c>
      <c r="E24" s="121"/>
      <c r="F24" s="26">
        <f t="shared" si="0"/>
        <v>116.2</v>
      </c>
      <c r="G24" s="9">
        <f>F24/$F$30</f>
        <v>8.1083885277690357E-5</v>
      </c>
    </row>
    <row r="25" spans="2:7" ht="14.25" thickTop="1" thickBot="1" x14ac:dyDescent="0.25">
      <c r="B25" s="94"/>
      <c r="C25" s="119" t="s">
        <v>55</v>
      </c>
      <c r="D25" s="120">
        <v>652.82000000000005</v>
      </c>
      <c r="E25" s="121"/>
      <c r="F25" s="26">
        <f t="shared" si="0"/>
        <v>652.82000000000005</v>
      </c>
      <c r="G25" s="9">
        <f>F25/$F$30</f>
        <v>4.555351289757472E-4</v>
      </c>
    </row>
    <row r="26" spans="2:7" ht="14.25" customHeight="1" thickTop="1" thickBot="1" x14ac:dyDescent="0.25">
      <c r="B26" s="97" t="s">
        <v>68</v>
      </c>
      <c r="C26" s="119" t="s">
        <v>78</v>
      </c>
      <c r="D26" s="120"/>
      <c r="E26" s="121">
        <v>61676.34</v>
      </c>
      <c r="F26" s="26">
        <f t="shared" si="0"/>
        <v>61676.34</v>
      </c>
      <c r="G26" s="9">
        <f>F26/$F$30</f>
        <v>4.3037498080101759E-2</v>
      </c>
    </row>
    <row r="27" spans="2:7" ht="14.25" thickTop="1" thickBot="1" x14ac:dyDescent="0.25">
      <c r="B27" s="98"/>
      <c r="C27" s="58" t="s">
        <v>53</v>
      </c>
      <c r="D27" s="59"/>
      <c r="E27" s="60">
        <v>117863.79</v>
      </c>
      <c r="F27" s="6">
        <f t="shared" si="0"/>
        <v>117863.79</v>
      </c>
      <c r="G27" s="9">
        <f>F27/$F$30</f>
        <v>8.2244871142459444E-2</v>
      </c>
    </row>
    <row r="28" spans="2:7" ht="14.25" thickTop="1" thickBot="1" x14ac:dyDescent="0.25">
      <c r="B28" s="98"/>
      <c r="C28" s="58" t="s">
        <v>95</v>
      </c>
      <c r="D28" s="59">
        <v>104441.5</v>
      </c>
      <c r="E28" s="60"/>
      <c r="F28" s="6">
        <f t="shared" si="0"/>
        <v>104441.5</v>
      </c>
      <c r="G28" s="9">
        <f>F28/$F$30</f>
        <v>7.2878852015747828E-2</v>
      </c>
    </row>
    <row r="29" spans="2:7" ht="14.25" thickTop="1" thickBot="1" x14ac:dyDescent="0.25">
      <c r="B29" s="112"/>
      <c r="C29" s="61" t="s">
        <v>45</v>
      </c>
      <c r="D29" s="65"/>
      <c r="E29" s="66">
        <v>179272.33</v>
      </c>
      <c r="F29" s="6">
        <f t="shared" si="0"/>
        <v>179272.33</v>
      </c>
      <c r="G29" s="9">
        <f>F29/$F$30</f>
        <v>0.12509549947662862</v>
      </c>
    </row>
    <row r="30" spans="2:7" ht="13.5" thickTop="1" x14ac:dyDescent="0.2">
      <c r="B30" s="40"/>
      <c r="C30" s="10"/>
      <c r="D30" s="35">
        <f>SUM(D4:D29)</f>
        <v>169183.02000000002</v>
      </c>
      <c r="E30" s="35">
        <f t="shared" ref="E30:F30" si="1">SUM(E4:E29)</f>
        <v>1263900.7500000002</v>
      </c>
      <c r="F30" s="35">
        <f t="shared" si="1"/>
        <v>1433083.77</v>
      </c>
      <c r="G30" s="37">
        <f>SUM(G4:G29)</f>
        <v>1.0000000000000002</v>
      </c>
    </row>
    <row r="31" spans="2:7" x14ac:dyDescent="0.2">
      <c r="B31" s="41"/>
    </row>
    <row r="32" spans="2:7" x14ac:dyDescent="0.2">
      <c r="B32" s="41"/>
    </row>
    <row r="33" spans="2:2" x14ac:dyDescent="0.2">
      <c r="B33" s="41"/>
    </row>
    <row r="34" spans="2:2" x14ac:dyDescent="0.2">
      <c r="B34" s="41"/>
    </row>
    <row r="35" spans="2:2" x14ac:dyDescent="0.2">
      <c r="B35" s="41"/>
    </row>
    <row r="36" spans="2:2" x14ac:dyDescent="0.2">
      <c r="B36" s="41"/>
    </row>
    <row r="37" spans="2:2" x14ac:dyDescent="0.2">
      <c r="B37" s="41"/>
    </row>
    <row r="38" spans="2:2" x14ac:dyDescent="0.2">
      <c r="B38" s="41"/>
    </row>
    <row r="39" spans="2:2" x14ac:dyDescent="0.2">
      <c r="B39" s="41"/>
    </row>
    <row r="40" spans="2:2" x14ac:dyDescent="0.2">
      <c r="B40" s="41"/>
    </row>
    <row r="41" spans="2:2" x14ac:dyDescent="0.2">
      <c r="B41" s="41"/>
    </row>
    <row r="42" spans="2:2" x14ac:dyDescent="0.2">
      <c r="B42" s="41"/>
    </row>
    <row r="43" spans="2:2" x14ac:dyDescent="0.2">
      <c r="B43" s="41"/>
    </row>
    <row r="44" spans="2:2" x14ac:dyDescent="0.2">
      <c r="B44" s="41"/>
    </row>
    <row r="45" spans="2:2" x14ac:dyDescent="0.2">
      <c r="B45" s="41"/>
    </row>
    <row r="46" spans="2:2" x14ac:dyDescent="0.2">
      <c r="B46" s="41"/>
    </row>
    <row r="47" spans="2:2" x14ac:dyDescent="0.2">
      <c r="B47" s="41"/>
    </row>
    <row r="48" spans="2:2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</sheetData>
  <mergeCells count="3">
    <mergeCell ref="B1:G1"/>
    <mergeCell ref="B4:B25"/>
    <mergeCell ref="B26:B29"/>
  </mergeCells>
  <conditionalFormatting sqref="G4:G29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01"/>
  <sheetViews>
    <sheetView showGridLines="0" zoomScale="80" zoomScaleNormal="80" workbookViewId="0">
      <pane ySplit="1" topLeftCell="A2" activePane="bottomLeft" state="frozen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4" width="14.28515625" hidden="1" customWidth="1"/>
    <col min="5" max="5" width="15.7109375" hidden="1" customWidth="1"/>
    <col min="6" max="6" width="16" bestFit="1" customWidth="1"/>
    <col min="7" max="7" width="13.42578125" bestFit="1" customWidth="1"/>
  </cols>
  <sheetData>
    <row r="1" spans="2:7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96" t="s">
        <v>5</v>
      </c>
      <c r="C3" s="4" t="s">
        <v>2</v>
      </c>
      <c r="D3" s="1" t="s">
        <v>0</v>
      </c>
      <c r="E3" s="2" t="s">
        <v>1</v>
      </c>
      <c r="F3" s="4" t="s">
        <v>3</v>
      </c>
      <c r="G3" s="8" t="s">
        <v>6</v>
      </c>
    </row>
    <row r="4" spans="2:7" ht="14.25" thickTop="1" thickBot="1" x14ac:dyDescent="0.25">
      <c r="B4" s="94" t="s">
        <v>26</v>
      </c>
      <c r="C4" s="122" t="s">
        <v>27</v>
      </c>
      <c r="D4" s="123">
        <v>24984.32</v>
      </c>
      <c r="E4" s="124"/>
      <c r="F4" s="39">
        <f>D4+E4</f>
        <v>24984.32</v>
      </c>
      <c r="G4" s="9">
        <f>F4/$F$101</f>
        <v>1.6636022447973908E-3</v>
      </c>
    </row>
    <row r="5" spans="2:7" ht="14.25" thickTop="1" thickBot="1" x14ac:dyDescent="0.25">
      <c r="B5" s="94"/>
      <c r="C5" s="122" t="s">
        <v>28</v>
      </c>
      <c r="D5" s="123">
        <v>39377.550000000003</v>
      </c>
      <c r="E5" s="124">
        <v>2000</v>
      </c>
      <c r="F5" s="39">
        <f t="shared" ref="F5:F68" si="0">D5+E5</f>
        <v>41377.550000000003</v>
      </c>
      <c r="G5" s="9">
        <f t="shared" ref="G5:G68" si="1">F5/$F$101</f>
        <v>2.7551594385685214E-3</v>
      </c>
    </row>
    <row r="6" spans="2:7" ht="14.25" customHeight="1" thickTop="1" thickBot="1" x14ac:dyDescent="0.25">
      <c r="B6" s="94"/>
      <c r="C6" s="122" t="s">
        <v>86</v>
      </c>
      <c r="D6" s="123">
        <v>24000</v>
      </c>
      <c r="E6" s="124"/>
      <c r="F6" s="39">
        <f t="shared" si="0"/>
        <v>24000</v>
      </c>
      <c r="G6" s="9">
        <f t="shared" si="1"/>
        <v>1.5980604585250822E-3</v>
      </c>
    </row>
    <row r="7" spans="2:7" ht="14.25" thickTop="1" thickBot="1" x14ac:dyDescent="0.25">
      <c r="B7" s="94"/>
      <c r="C7" s="122" t="s">
        <v>29</v>
      </c>
      <c r="D7" s="123">
        <v>32505.71</v>
      </c>
      <c r="E7" s="124"/>
      <c r="F7" s="39">
        <f t="shared" si="0"/>
        <v>32505.71</v>
      </c>
      <c r="G7" s="9">
        <f t="shared" si="1"/>
        <v>2.1644204094701395E-3</v>
      </c>
    </row>
    <row r="8" spans="2:7" ht="14.25" thickTop="1" thickBot="1" x14ac:dyDescent="0.25">
      <c r="B8" s="94"/>
      <c r="C8" s="122" t="s">
        <v>30</v>
      </c>
      <c r="D8" s="123"/>
      <c r="E8" s="124">
        <v>331826.90000000002</v>
      </c>
      <c r="F8" s="39">
        <f t="shared" si="0"/>
        <v>331826.90000000002</v>
      </c>
      <c r="G8" s="9">
        <f t="shared" si="1"/>
        <v>2.2094976998539857E-2</v>
      </c>
    </row>
    <row r="9" spans="2:7" ht="14.25" thickTop="1" thickBot="1" x14ac:dyDescent="0.25">
      <c r="B9" s="94"/>
      <c r="C9" s="122" t="s">
        <v>81</v>
      </c>
      <c r="D9" s="123">
        <v>29766.6</v>
      </c>
      <c r="E9" s="124">
        <v>172831.1</v>
      </c>
      <c r="F9" s="39">
        <f t="shared" si="0"/>
        <v>202597.7</v>
      </c>
      <c r="G9" s="9">
        <f t="shared" si="1"/>
        <v>1.3490140556588627E-2</v>
      </c>
    </row>
    <row r="10" spans="2:7" ht="14.25" thickTop="1" thickBot="1" x14ac:dyDescent="0.25">
      <c r="B10" s="94"/>
      <c r="C10" s="122" t="s">
        <v>85</v>
      </c>
      <c r="D10" s="123">
        <v>131636.03</v>
      </c>
      <c r="E10" s="124">
        <v>13976.75</v>
      </c>
      <c r="F10" s="39">
        <f t="shared" si="0"/>
        <v>145612.78</v>
      </c>
      <c r="G10" s="9">
        <f t="shared" si="1"/>
        <v>9.6957510822463285E-3</v>
      </c>
    </row>
    <row r="11" spans="2:7" ht="14.25" thickTop="1" thickBot="1" x14ac:dyDescent="0.25">
      <c r="B11" s="94"/>
      <c r="C11" s="122" t="s">
        <v>87</v>
      </c>
      <c r="D11" s="123"/>
      <c r="E11" s="124">
        <v>2047.26</v>
      </c>
      <c r="F11" s="39">
        <f t="shared" si="0"/>
        <v>2047.26</v>
      </c>
      <c r="G11" s="9">
        <f t="shared" si="1"/>
        <v>1.363185522633358E-4</v>
      </c>
    </row>
    <row r="12" spans="2:7" ht="14.25" thickTop="1" thickBot="1" x14ac:dyDescent="0.25">
      <c r="B12" s="94"/>
      <c r="C12" s="122" t="s">
        <v>69</v>
      </c>
      <c r="D12" s="123"/>
      <c r="E12" s="124">
        <v>27876.74</v>
      </c>
      <c r="F12" s="39">
        <f t="shared" si="0"/>
        <v>27876.74</v>
      </c>
      <c r="G12" s="9">
        <f t="shared" si="1"/>
        <v>1.8561964961076873E-3</v>
      </c>
    </row>
    <row r="13" spans="2:7" ht="14.25" thickTop="1" thickBot="1" x14ac:dyDescent="0.25">
      <c r="B13" s="94"/>
      <c r="C13" s="122" t="s">
        <v>31</v>
      </c>
      <c r="D13" s="123">
        <v>62174.1</v>
      </c>
      <c r="E13" s="124">
        <v>100598.63</v>
      </c>
      <c r="F13" s="39">
        <f t="shared" si="0"/>
        <v>162772.73000000001</v>
      </c>
      <c r="G13" s="9">
        <f t="shared" si="1"/>
        <v>1.0838360980799142E-2</v>
      </c>
    </row>
    <row r="14" spans="2:7" ht="14.25" thickTop="1" thickBot="1" x14ac:dyDescent="0.25">
      <c r="B14" s="94"/>
      <c r="C14" s="122" t="s">
        <v>70</v>
      </c>
      <c r="D14" s="123"/>
      <c r="E14" s="124">
        <v>51931.74</v>
      </c>
      <c r="F14" s="39">
        <f t="shared" si="0"/>
        <v>51931.74</v>
      </c>
      <c r="G14" s="9">
        <f t="shared" si="1"/>
        <v>3.457919176516889E-3</v>
      </c>
    </row>
    <row r="15" spans="2:7" ht="14.25" thickTop="1" thickBot="1" x14ac:dyDescent="0.25">
      <c r="B15" s="94"/>
      <c r="C15" s="122" t="s">
        <v>94</v>
      </c>
      <c r="D15" s="123"/>
      <c r="E15" s="124">
        <v>8518</v>
      </c>
      <c r="F15" s="39">
        <f t="shared" si="0"/>
        <v>8518</v>
      </c>
      <c r="G15" s="9">
        <f t="shared" si="1"/>
        <v>5.6717829107152701E-4</v>
      </c>
    </row>
    <row r="16" spans="2:7" ht="14.25" thickTop="1" thickBot="1" x14ac:dyDescent="0.25">
      <c r="B16" s="94"/>
      <c r="C16" s="122" t="s">
        <v>71</v>
      </c>
      <c r="D16" s="123">
        <v>3751.5</v>
      </c>
      <c r="E16" s="124">
        <v>25577</v>
      </c>
      <c r="F16" s="39">
        <f t="shared" si="0"/>
        <v>29328.5</v>
      </c>
      <c r="G16" s="9">
        <f t="shared" si="1"/>
        <v>1.9528631732438695E-3</v>
      </c>
    </row>
    <row r="17" spans="2:7" ht="14.25" thickTop="1" thickBot="1" x14ac:dyDescent="0.25">
      <c r="B17" s="94"/>
      <c r="C17" s="122" t="s">
        <v>72</v>
      </c>
      <c r="D17" s="123"/>
      <c r="E17" s="124">
        <v>16245</v>
      </c>
      <c r="F17" s="39">
        <f t="shared" si="0"/>
        <v>16245</v>
      </c>
      <c r="G17" s="9">
        <f t="shared" si="1"/>
        <v>1.0816871728641648E-3</v>
      </c>
    </row>
    <row r="18" spans="2:7" ht="14.25" thickTop="1" thickBot="1" x14ac:dyDescent="0.25">
      <c r="B18" s="94"/>
      <c r="C18" s="122" t="s">
        <v>32</v>
      </c>
      <c r="D18" s="123">
        <v>33833.75</v>
      </c>
      <c r="E18" s="124">
        <v>139472.43</v>
      </c>
      <c r="F18" s="39">
        <f t="shared" si="0"/>
        <v>173306.18</v>
      </c>
      <c r="G18" s="9">
        <f t="shared" si="1"/>
        <v>1.1539739728167932E-2</v>
      </c>
    </row>
    <row r="19" spans="2:7" ht="14.25" thickTop="1" thickBot="1" x14ac:dyDescent="0.25">
      <c r="B19" s="94"/>
      <c r="C19" s="122" t="s">
        <v>33</v>
      </c>
      <c r="D19" s="123"/>
      <c r="E19" s="124">
        <v>40969.480000000003</v>
      </c>
      <c r="F19" s="39">
        <f t="shared" si="0"/>
        <v>40969.480000000003</v>
      </c>
      <c r="G19" s="9">
        <f t="shared" si="1"/>
        <v>2.7279877497639244E-3</v>
      </c>
    </row>
    <row r="20" spans="2:7" ht="14.25" thickTop="1" thickBot="1" x14ac:dyDescent="0.25">
      <c r="B20" s="94"/>
      <c r="C20" s="122" t="s">
        <v>104</v>
      </c>
      <c r="D20" s="123"/>
      <c r="E20" s="124">
        <v>9716.5</v>
      </c>
      <c r="F20" s="39">
        <f t="shared" si="0"/>
        <v>9716.5</v>
      </c>
      <c r="G20" s="9">
        <f t="shared" si="1"/>
        <v>6.4698143521912336E-4</v>
      </c>
    </row>
    <row r="21" spans="2:7" ht="14.25" thickTop="1" thickBot="1" x14ac:dyDescent="0.25">
      <c r="B21" s="94"/>
      <c r="C21" s="122" t="s">
        <v>34</v>
      </c>
      <c r="D21" s="123">
        <v>2220</v>
      </c>
      <c r="E21" s="124">
        <v>9999.7000000000007</v>
      </c>
      <c r="F21" s="39">
        <f t="shared" si="0"/>
        <v>12219.7</v>
      </c>
      <c r="G21" s="9">
        <f t="shared" si="1"/>
        <v>8.1365914104328946E-4</v>
      </c>
    </row>
    <row r="22" spans="2:7" ht="14.25" thickTop="1" thickBot="1" x14ac:dyDescent="0.25">
      <c r="B22" s="94"/>
      <c r="C22" s="122" t="s">
        <v>73</v>
      </c>
      <c r="D22" s="123">
        <v>54989.46</v>
      </c>
      <c r="E22" s="124">
        <v>21372.639999999999</v>
      </c>
      <c r="F22" s="39">
        <f t="shared" si="0"/>
        <v>76362.100000000006</v>
      </c>
      <c r="G22" s="9">
        <f t="shared" si="1"/>
        <v>5.0846355224974243E-3</v>
      </c>
    </row>
    <row r="23" spans="2:7" ht="14.25" thickTop="1" thickBot="1" x14ac:dyDescent="0.25">
      <c r="B23" s="94"/>
      <c r="C23" s="122" t="s">
        <v>74</v>
      </c>
      <c r="D23" s="123"/>
      <c r="E23" s="124">
        <v>14576.2</v>
      </c>
      <c r="F23" s="39">
        <f t="shared" si="0"/>
        <v>14576.2</v>
      </c>
      <c r="G23" s="9">
        <f t="shared" si="1"/>
        <v>9.7056870231472091E-4</v>
      </c>
    </row>
    <row r="24" spans="2:7" ht="14.25" thickTop="1" thickBot="1" x14ac:dyDescent="0.25">
      <c r="B24" s="94"/>
      <c r="C24" s="122" t="s">
        <v>82</v>
      </c>
      <c r="D24" s="123"/>
      <c r="E24" s="124">
        <v>38613.879999999997</v>
      </c>
      <c r="F24" s="39">
        <f t="shared" si="0"/>
        <v>38613.879999999997</v>
      </c>
      <c r="G24" s="9">
        <f t="shared" si="1"/>
        <v>2.5711381157596871E-3</v>
      </c>
    </row>
    <row r="25" spans="2:7" ht="14.25" thickTop="1" thickBot="1" x14ac:dyDescent="0.25">
      <c r="B25" s="94"/>
      <c r="C25" s="122" t="s">
        <v>76</v>
      </c>
      <c r="D25" s="123">
        <v>599.98</v>
      </c>
      <c r="E25" s="124">
        <v>24507.65</v>
      </c>
      <c r="F25" s="39">
        <f t="shared" si="0"/>
        <v>25107.63</v>
      </c>
      <c r="G25" s="9">
        <f t="shared" si="1"/>
        <v>1.6718129462615879E-3</v>
      </c>
    </row>
    <row r="26" spans="2:7" ht="14.25" thickTop="1" thickBot="1" x14ac:dyDescent="0.25">
      <c r="B26" s="94"/>
      <c r="C26" s="122" t="s">
        <v>77</v>
      </c>
      <c r="D26" s="123"/>
      <c r="E26" s="124">
        <v>281.43</v>
      </c>
      <c r="F26" s="39">
        <f t="shared" si="0"/>
        <v>281.43</v>
      </c>
      <c r="G26" s="9">
        <f t="shared" si="1"/>
        <v>1.8739256451779745E-5</v>
      </c>
    </row>
    <row r="27" spans="2:7" ht="14.25" thickTop="1" thickBot="1" x14ac:dyDescent="0.25">
      <c r="B27" s="94"/>
      <c r="C27" s="122" t="s">
        <v>35</v>
      </c>
      <c r="D27" s="123">
        <v>199.35</v>
      </c>
      <c r="E27" s="124">
        <v>10567.83</v>
      </c>
      <c r="F27" s="39">
        <f t="shared" si="0"/>
        <v>10767.18</v>
      </c>
      <c r="G27" s="9">
        <f t="shared" si="1"/>
        <v>7.1694185865925385E-4</v>
      </c>
    </row>
    <row r="28" spans="2:7" ht="14.25" thickTop="1" thickBot="1" x14ac:dyDescent="0.25">
      <c r="B28" s="94"/>
      <c r="C28" s="122" t="s">
        <v>99</v>
      </c>
      <c r="D28" s="123">
        <v>207.34</v>
      </c>
      <c r="E28" s="124"/>
      <c r="F28" s="39">
        <f t="shared" si="0"/>
        <v>207.34</v>
      </c>
      <c r="G28" s="9">
        <f t="shared" si="1"/>
        <v>1.3805910644607938E-5</v>
      </c>
    </row>
    <row r="29" spans="2:7" ht="14.25" thickTop="1" thickBot="1" x14ac:dyDescent="0.25">
      <c r="B29" s="94"/>
      <c r="C29" s="122" t="s">
        <v>92</v>
      </c>
      <c r="D29" s="123">
        <v>3805.5</v>
      </c>
      <c r="E29" s="124"/>
      <c r="F29" s="39">
        <f t="shared" si="0"/>
        <v>3805.5</v>
      </c>
      <c r="G29" s="9">
        <f t="shared" si="1"/>
        <v>2.5339246145488333E-4</v>
      </c>
    </row>
    <row r="30" spans="2:7" ht="14.25" thickTop="1" thickBot="1" x14ac:dyDescent="0.25">
      <c r="B30" s="94"/>
      <c r="C30" s="122" t="s">
        <v>36</v>
      </c>
      <c r="D30" s="123">
        <v>95113.39</v>
      </c>
      <c r="E30" s="124"/>
      <c r="F30" s="39">
        <f t="shared" si="0"/>
        <v>95113.39</v>
      </c>
      <c r="G30" s="9">
        <f t="shared" si="1"/>
        <v>6.3332061514697899E-3</v>
      </c>
    </row>
    <row r="31" spans="2:7" ht="14.25" thickTop="1" thickBot="1" x14ac:dyDescent="0.25">
      <c r="B31" s="94"/>
      <c r="C31" s="122" t="s">
        <v>37</v>
      </c>
      <c r="D31" s="123">
        <v>712.62</v>
      </c>
      <c r="E31" s="124"/>
      <c r="F31" s="39">
        <f t="shared" si="0"/>
        <v>712.62</v>
      </c>
      <c r="G31" s="9">
        <f t="shared" si="1"/>
        <v>4.7450410164756002E-5</v>
      </c>
    </row>
    <row r="32" spans="2:7" ht="14.25" thickTop="1" thickBot="1" x14ac:dyDescent="0.25">
      <c r="B32" s="94"/>
      <c r="C32" s="58" t="s">
        <v>78</v>
      </c>
      <c r="D32" s="59">
        <v>56236.45</v>
      </c>
      <c r="E32" s="60">
        <v>1073123.1299999999</v>
      </c>
      <c r="F32" s="7">
        <f t="shared" si="0"/>
        <v>1129359.5799999998</v>
      </c>
      <c r="G32" s="9">
        <f t="shared" si="1"/>
        <v>7.5199370343937241E-2</v>
      </c>
    </row>
    <row r="33" spans="2:7" ht="14.25" thickTop="1" thickBot="1" x14ac:dyDescent="0.25">
      <c r="B33" s="94"/>
      <c r="C33" s="58" t="s">
        <v>53</v>
      </c>
      <c r="D33" s="59">
        <v>206942.68</v>
      </c>
      <c r="E33" s="60">
        <v>1138626.42</v>
      </c>
      <c r="F33" s="7">
        <f t="shared" si="0"/>
        <v>1345569.0999999999</v>
      </c>
      <c r="G33" s="9">
        <f t="shared" si="1"/>
        <v>8.9595865538465908E-2</v>
      </c>
    </row>
    <row r="34" spans="2:7" ht="14.25" thickTop="1" thickBot="1" x14ac:dyDescent="0.25">
      <c r="B34" s="94"/>
      <c r="C34" s="58" t="s">
        <v>38</v>
      </c>
      <c r="D34" s="59">
        <v>53873.89</v>
      </c>
      <c r="E34" s="60">
        <v>1278664.47</v>
      </c>
      <c r="F34" s="7">
        <f t="shared" si="0"/>
        <v>1332538.3599999999</v>
      </c>
      <c r="G34" s="9">
        <f t="shared" si="1"/>
        <v>8.8728202607660858E-2</v>
      </c>
    </row>
    <row r="35" spans="2:7" ht="14.25" thickTop="1" thickBot="1" x14ac:dyDescent="0.25">
      <c r="B35" s="94"/>
      <c r="C35" s="122" t="s">
        <v>88</v>
      </c>
      <c r="D35" s="123">
        <v>24411.279999999999</v>
      </c>
      <c r="E35" s="124">
        <v>299214.40999999997</v>
      </c>
      <c r="F35" s="39">
        <f t="shared" si="0"/>
        <v>323625.68999999994</v>
      </c>
      <c r="G35" s="9">
        <f t="shared" si="1"/>
        <v>2.1548892439662331E-2</v>
      </c>
    </row>
    <row r="36" spans="2:7" ht="14.25" thickTop="1" thickBot="1" x14ac:dyDescent="0.25">
      <c r="B36" s="94"/>
      <c r="C36" s="122" t="s">
        <v>39</v>
      </c>
      <c r="D36" s="123">
        <v>5947.82</v>
      </c>
      <c r="E36" s="124"/>
      <c r="F36" s="39">
        <f t="shared" si="0"/>
        <v>5947.82</v>
      </c>
      <c r="G36" s="9">
        <f t="shared" si="1"/>
        <v>3.9604066485102721E-4</v>
      </c>
    </row>
    <row r="37" spans="2:7" ht="14.25" thickTop="1" thickBot="1" x14ac:dyDescent="0.25">
      <c r="B37" s="94"/>
      <c r="C37" s="122" t="s">
        <v>40</v>
      </c>
      <c r="D37" s="123">
        <v>4425.8500000000004</v>
      </c>
      <c r="E37" s="124">
        <v>35848.58</v>
      </c>
      <c r="F37" s="39">
        <f t="shared" si="0"/>
        <v>40274.43</v>
      </c>
      <c r="G37" s="9">
        <f t="shared" si="1"/>
        <v>2.6817072530265136E-3</v>
      </c>
    </row>
    <row r="38" spans="2:7" ht="14.25" thickTop="1" thickBot="1" x14ac:dyDescent="0.25">
      <c r="B38" s="94"/>
      <c r="C38" s="122" t="s">
        <v>41</v>
      </c>
      <c r="D38" s="123">
        <v>304</v>
      </c>
      <c r="E38" s="124">
        <v>73450</v>
      </c>
      <c r="F38" s="39">
        <f t="shared" si="0"/>
        <v>73754</v>
      </c>
      <c r="G38" s="9">
        <f t="shared" si="1"/>
        <v>4.9109729607524546E-3</v>
      </c>
    </row>
    <row r="39" spans="2:7" ht="14.25" thickTop="1" thickBot="1" x14ac:dyDescent="0.25">
      <c r="B39" s="94"/>
      <c r="C39" s="122" t="s">
        <v>42</v>
      </c>
      <c r="D39" s="123"/>
      <c r="E39" s="124">
        <v>394909.65</v>
      </c>
      <c r="F39" s="39">
        <f t="shared" si="0"/>
        <v>394909.65</v>
      </c>
      <c r="G39" s="9">
        <f t="shared" si="1"/>
        <v>2.6295395681457487E-2</v>
      </c>
    </row>
    <row r="40" spans="2:7" ht="14.25" thickTop="1" thickBot="1" x14ac:dyDescent="0.25">
      <c r="B40" s="94"/>
      <c r="C40" s="122" t="s">
        <v>96</v>
      </c>
      <c r="D40" s="123"/>
      <c r="E40" s="124">
        <v>33326</v>
      </c>
      <c r="F40" s="39">
        <f t="shared" si="0"/>
        <v>33326</v>
      </c>
      <c r="G40" s="9">
        <f t="shared" si="1"/>
        <v>2.2190401183669536E-3</v>
      </c>
    </row>
    <row r="41" spans="2:7" ht="14.25" thickTop="1" thickBot="1" x14ac:dyDescent="0.25">
      <c r="B41" s="94"/>
      <c r="C41" s="58" t="s">
        <v>79</v>
      </c>
      <c r="D41" s="59">
        <v>1830</v>
      </c>
      <c r="E41" s="60">
        <v>754024.67</v>
      </c>
      <c r="F41" s="7">
        <f t="shared" si="0"/>
        <v>755854.67</v>
      </c>
      <c r="G41" s="9">
        <f t="shared" si="1"/>
        <v>5.0329227521605194E-2</v>
      </c>
    </row>
    <row r="42" spans="2:7" ht="14.25" thickTop="1" thickBot="1" x14ac:dyDescent="0.25">
      <c r="B42" s="94"/>
      <c r="C42" s="122" t="s">
        <v>43</v>
      </c>
      <c r="D42" s="123">
        <v>109653.92</v>
      </c>
      <c r="E42" s="124">
        <v>309492.08</v>
      </c>
      <c r="F42" s="39">
        <f t="shared" si="0"/>
        <v>419146</v>
      </c>
      <c r="G42" s="9">
        <f t="shared" si="1"/>
        <v>2.7909193706206419E-2</v>
      </c>
    </row>
    <row r="43" spans="2:7" ht="14.25" thickTop="1" thickBot="1" x14ac:dyDescent="0.25">
      <c r="B43" s="94"/>
      <c r="C43" s="58" t="s">
        <v>44</v>
      </c>
      <c r="D43" s="59">
        <v>550</v>
      </c>
      <c r="E43" s="60">
        <v>941342.28</v>
      </c>
      <c r="F43" s="7">
        <f t="shared" si="0"/>
        <v>941892.28</v>
      </c>
      <c r="G43" s="9">
        <f t="shared" si="1"/>
        <v>6.2716700369084791E-2</v>
      </c>
    </row>
    <row r="44" spans="2:7" ht="14.25" thickTop="1" thickBot="1" x14ac:dyDescent="0.25">
      <c r="B44" s="94"/>
      <c r="C44" s="122" t="s">
        <v>103</v>
      </c>
      <c r="D44" s="123">
        <v>9900</v>
      </c>
      <c r="E44" s="124"/>
      <c r="F44" s="39">
        <f t="shared" si="0"/>
        <v>9900</v>
      </c>
      <c r="G44" s="9">
        <f t="shared" si="1"/>
        <v>6.5919993914159637E-4</v>
      </c>
    </row>
    <row r="45" spans="2:7" ht="14.25" thickTop="1" thickBot="1" x14ac:dyDescent="0.25">
      <c r="B45" s="94"/>
      <c r="C45" s="122" t="s">
        <v>95</v>
      </c>
      <c r="D45" s="123">
        <v>37091.699999999997</v>
      </c>
      <c r="E45" s="124">
        <v>66517.710000000006</v>
      </c>
      <c r="F45" s="39">
        <f t="shared" si="0"/>
        <v>103609.41</v>
      </c>
      <c r="G45" s="9">
        <f t="shared" si="1"/>
        <v>6.8989208855047175E-3</v>
      </c>
    </row>
    <row r="46" spans="2:7" ht="14.25" thickTop="1" thickBot="1" x14ac:dyDescent="0.25">
      <c r="B46" s="94"/>
      <c r="C46" s="58" t="s">
        <v>45</v>
      </c>
      <c r="D46" s="59"/>
      <c r="E46" s="60">
        <v>1021237.14</v>
      </c>
      <c r="F46" s="7">
        <f t="shared" si="0"/>
        <v>1021237.14</v>
      </c>
      <c r="G46" s="9">
        <f t="shared" si="1"/>
        <v>6.7999945508801812E-2</v>
      </c>
    </row>
    <row r="47" spans="2:7" ht="14.25" thickTop="1" thickBot="1" x14ac:dyDescent="0.25">
      <c r="B47" s="94"/>
      <c r="C47" s="122" t="s">
        <v>46</v>
      </c>
      <c r="D47" s="123">
        <v>32975.96</v>
      </c>
      <c r="E47" s="124">
        <v>161406.14000000001</v>
      </c>
      <c r="F47" s="39">
        <f t="shared" si="0"/>
        <v>194382.1</v>
      </c>
      <c r="G47" s="9">
        <f t="shared" si="1"/>
        <v>1.2943097827294515E-2</v>
      </c>
    </row>
    <row r="48" spans="2:7" ht="14.25" thickTop="1" thickBot="1" x14ac:dyDescent="0.25">
      <c r="B48" s="94"/>
      <c r="C48" s="122" t="s">
        <v>47</v>
      </c>
      <c r="D48" s="123">
        <v>1595.41</v>
      </c>
      <c r="E48" s="124">
        <v>22407.95</v>
      </c>
      <c r="F48" s="39">
        <f t="shared" si="0"/>
        <v>24003.360000000001</v>
      </c>
      <c r="G48" s="9">
        <f t="shared" si="1"/>
        <v>1.5982841869892756E-3</v>
      </c>
    </row>
    <row r="49" spans="2:7" ht="14.25" thickTop="1" thickBot="1" x14ac:dyDescent="0.25">
      <c r="B49" s="94"/>
      <c r="C49" s="122" t="s">
        <v>48</v>
      </c>
      <c r="D49" s="123">
        <v>5800</v>
      </c>
      <c r="E49" s="124"/>
      <c r="F49" s="39">
        <f t="shared" si="0"/>
        <v>5800</v>
      </c>
      <c r="G49" s="9">
        <f t="shared" si="1"/>
        <v>3.8619794414356147E-4</v>
      </c>
    </row>
    <row r="50" spans="2:7" ht="14.25" thickTop="1" thickBot="1" x14ac:dyDescent="0.25">
      <c r="B50" s="94"/>
      <c r="C50" s="122" t="s">
        <v>93</v>
      </c>
      <c r="D50" s="123"/>
      <c r="E50" s="124">
        <v>7600</v>
      </c>
      <c r="F50" s="39">
        <f t="shared" si="0"/>
        <v>7600</v>
      </c>
      <c r="G50" s="9">
        <f t="shared" si="1"/>
        <v>5.0605247853294265E-4</v>
      </c>
    </row>
    <row r="51" spans="2:7" ht="14.25" thickTop="1" thickBot="1" x14ac:dyDescent="0.25">
      <c r="B51" s="94"/>
      <c r="C51" s="122" t="s">
        <v>49</v>
      </c>
      <c r="D51" s="123">
        <v>3118.79</v>
      </c>
      <c r="E51" s="124">
        <v>44208.800000000003</v>
      </c>
      <c r="F51" s="39">
        <f t="shared" si="0"/>
        <v>47327.590000000004</v>
      </c>
      <c r="G51" s="9">
        <f t="shared" si="1"/>
        <v>3.1513479240119621E-3</v>
      </c>
    </row>
    <row r="52" spans="2:7" ht="14.25" thickTop="1" thickBot="1" x14ac:dyDescent="0.25">
      <c r="B52" s="94"/>
      <c r="C52" s="122" t="s">
        <v>100</v>
      </c>
      <c r="D52" s="123"/>
      <c r="E52" s="124">
        <v>2388</v>
      </c>
      <c r="F52" s="39">
        <f t="shared" si="0"/>
        <v>2388</v>
      </c>
      <c r="G52" s="9">
        <f t="shared" si="1"/>
        <v>1.5900701562324566E-4</v>
      </c>
    </row>
    <row r="53" spans="2:7" ht="14.25" thickTop="1" thickBot="1" x14ac:dyDescent="0.25">
      <c r="B53" s="94"/>
      <c r="C53" s="122" t="s">
        <v>106</v>
      </c>
      <c r="D53" s="123"/>
      <c r="E53" s="124">
        <v>17540</v>
      </c>
      <c r="F53" s="39">
        <f t="shared" si="0"/>
        <v>17540</v>
      </c>
      <c r="G53" s="9">
        <f t="shared" si="1"/>
        <v>1.1679158517720809E-3</v>
      </c>
    </row>
    <row r="54" spans="2:7" ht="14.25" thickTop="1" thickBot="1" x14ac:dyDescent="0.25">
      <c r="B54" s="94"/>
      <c r="C54" s="122" t="s">
        <v>50</v>
      </c>
      <c r="D54" s="123">
        <v>409</v>
      </c>
      <c r="E54" s="124">
        <v>178685.36</v>
      </c>
      <c r="F54" s="39">
        <f t="shared" si="0"/>
        <v>179094.36</v>
      </c>
      <c r="G54" s="9">
        <f t="shared" si="1"/>
        <v>1.192515062753567E-2</v>
      </c>
    </row>
    <row r="55" spans="2:7" ht="14.25" thickTop="1" thickBot="1" x14ac:dyDescent="0.25">
      <c r="B55" s="94"/>
      <c r="C55" s="122" t="s">
        <v>51</v>
      </c>
      <c r="D55" s="123">
        <v>2750</v>
      </c>
      <c r="E55" s="124">
        <v>5602.1</v>
      </c>
      <c r="F55" s="39">
        <f t="shared" si="0"/>
        <v>8352.1</v>
      </c>
      <c r="G55" s="9">
        <f t="shared" si="1"/>
        <v>5.561316981519724E-4</v>
      </c>
    </row>
    <row r="56" spans="2:7" ht="14.25" thickTop="1" thickBot="1" x14ac:dyDescent="0.25">
      <c r="B56" s="94"/>
      <c r="C56" s="122" t="s">
        <v>52</v>
      </c>
      <c r="D56" s="123">
        <v>33463.230000000003</v>
      </c>
      <c r="E56" s="124">
        <v>601091.27</v>
      </c>
      <c r="F56" s="39">
        <f t="shared" si="0"/>
        <v>634554.5</v>
      </c>
      <c r="G56" s="9">
        <f t="shared" si="1"/>
        <v>4.2252352301214754E-2</v>
      </c>
    </row>
    <row r="57" spans="2:7" ht="14.25" thickTop="1" thickBot="1" x14ac:dyDescent="0.25">
      <c r="B57" s="94"/>
      <c r="C57" s="122" t="s">
        <v>53</v>
      </c>
      <c r="D57" s="123"/>
      <c r="E57" s="124">
        <v>138551.07999999999</v>
      </c>
      <c r="F57" s="39">
        <f t="shared" si="0"/>
        <v>138551.07999999999</v>
      </c>
      <c r="G57" s="9">
        <f t="shared" si="1"/>
        <v>9.2255417680810539E-3</v>
      </c>
    </row>
    <row r="58" spans="2:7" ht="14.25" thickTop="1" thickBot="1" x14ac:dyDescent="0.25">
      <c r="B58" s="94"/>
      <c r="C58" s="122" t="s">
        <v>54</v>
      </c>
      <c r="D58" s="123">
        <v>64330.9</v>
      </c>
      <c r="E58" s="124">
        <v>419697.64</v>
      </c>
      <c r="F58" s="39">
        <f t="shared" si="0"/>
        <v>484028.54000000004</v>
      </c>
      <c r="G58" s="9">
        <f t="shared" si="1"/>
        <v>3.2229452940484418E-2</v>
      </c>
    </row>
    <row r="59" spans="2:7" ht="14.25" thickTop="1" thickBot="1" x14ac:dyDescent="0.25">
      <c r="B59" s="94"/>
      <c r="C59" s="122" t="s">
        <v>107</v>
      </c>
      <c r="D59" s="123">
        <v>1655.74</v>
      </c>
      <c r="E59" s="124">
        <v>4740</v>
      </c>
      <c r="F59" s="39">
        <f t="shared" si="0"/>
        <v>6395.74</v>
      </c>
      <c r="G59" s="9">
        <f t="shared" si="1"/>
        <v>4.2586579987530032E-4</v>
      </c>
    </row>
    <row r="60" spans="2:7" ht="14.25" thickTop="1" thickBot="1" x14ac:dyDescent="0.25">
      <c r="B60" s="94"/>
      <c r="C60" s="122" t="s">
        <v>89</v>
      </c>
      <c r="D60" s="123"/>
      <c r="E60" s="124">
        <v>10575.6</v>
      </c>
      <c r="F60" s="39">
        <f t="shared" si="0"/>
        <v>10575.6</v>
      </c>
      <c r="G60" s="9">
        <f t="shared" si="1"/>
        <v>7.041853410490774E-4</v>
      </c>
    </row>
    <row r="61" spans="2:7" ht="14.25" thickTop="1" thickBot="1" x14ac:dyDescent="0.25">
      <c r="B61" s="94"/>
      <c r="C61" s="122" t="s">
        <v>90</v>
      </c>
      <c r="D61" s="123"/>
      <c r="E61" s="124">
        <v>1354.56</v>
      </c>
      <c r="F61" s="39">
        <f t="shared" si="0"/>
        <v>1354.56</v>
      </c>
      <c r="G61" s="9">
        <f t="shared" si="1"/>
        <v>9.0194532279155631E-5</v>
      </c>
    </row>
    <row r="62" spans="2:7" ht="14.25" thickTop="1" thickBot="1" x14ac:dyDescent="0.25">
      <c r="B62" s="94"/>
      <c r="C62" s="122" t="s">
        <v>56</v>
      </c>
      <c r="D62" s="123">
        <v>41999.65</v>
      </c>
      <c r="E62" s="124"/>
      <c r="F62" s="39">
        <f t="shared" si="0"/>
        <v>41999.65</v>
      </c>
      <c r="G62" s="9">
        <f t="shared" si="1"/>
        <v>2.7965824973705403E-3</v>
      </c>
    </row>
    <row r="63" spans="2:7" ht="14.25" thickTop="1" thickBot="1" x14ac:dyDescent="0.25">
      <c r="B63" s="94"/>
      <c r="C63" s="122" t="s">
        <v>83</v>
      </c>
      <c r="D63" s="123"/>
      <c r="E63" s="124">
        <v>17195.5</v>
      </c>
      <c r="F63" s="39">
        <f t="shared" si="0"/>
        <v>17195.5</v>
      </c>
      <c r="G63" s="9">
        <f t="shared" si="1"/>
        <v>1.1449770256070019E-3</v>
      </c>
    </row>
    <row r="64" spans="2:7" ht="14.25" thickTop="1" thickBot="1" x14ac:dyDescent="0.25">
      <c r="B64" s="94"/>
      <c r="C64" s="122" t="s">
        <v>80</v>
      </c>
      <c r="D64" s="123">
        <v>4128.8100000000004</v>
      </c>
      <c r="E64" s="124">
        <v>70477.259999999995</v>
      </c>
      <c r="F64" s="39">
        <f t="shared" si="0"/>
        <v>74606.069999999992</v>
      </c>
      <c r="G64" s="9">
        <f t="shared" si="1"/>
        <v>4.967708768039765E-3</v>
      </c>
    </row>
    <row r="65" spans="2:7" ht="14.25" thickTop="1" thickBot="1" x14ac:dyDescent="0.25">
      <c r="B65" s="94"/>
      <c r="C65" s="122" t="s">
        <v>84</v>
      </c>
      <c r="D65" s="123">
        <v>116.72</v>
      </c>
      <c r="E65" s="124">
        <v>34167.620000000003</v>
      </c>
      <c r="F65" s="39">
        <f t="shared" si="0"/>
        <v>34284.340000000004</v>
      </c>
      <c r="G65" s="9">
        <f t="shared" si="1"/>
        <v>2.2828520041929092E-3</v>
      </c>
    </row>
    <row r="66" spans="2:7" ht="14.25" thickTop="1" thickBot="1" x14ac:dyDescent="0.25">
      <c r="B66" s="94"/>
      <c r="C66" s="122" t="s">
        <v>57</v>
      </c>
      <c r="D66" s="123">
        <v>13375.96</v>
      </c>
      <c r="E66" s="124">
        <v>12837.56</v>
      </c>
      <c r="F66" s="39">
        <f t="shared" si="0"/>
        <v>26213.519999999997</v>
      </c>
      <c r="G66" s="9">
        <f t="shared" si="1"/>
        <v>1.7454495746148501E-3</v>
      </c>
    </row>
    <row r="67" spans="2:7" ht="14.25" thickTop="1" thickBot="1" x14ac:dyDescent="0.25">
      <c r="B67" s="94"/>
      <c r="C67" s="122" t="s">
        <v>58</v>
      </c>
      <c r="D67" s="123"/>
      <c r="E67" s="124">
        <v>2266</v>
      </c>
      <c r="F67" s="39">
        <f t="shared" si="0"/>
        <v>2266</v>
      </c>
      <c r="G67" s="9">
        <f t="shared" si="1"/>
        <v>1.5088354162574316E-4</v>
      </c>
    </row>
    <row r="68" spans="2:7" ht="14.25" thickTop="1" thickBot="1" x14ac:dyDescent="0.25">
      <c r="B68" s="94"/>
      <c r="C68" s="122" t="s">
        <v>108</v>
      </c>
      <c r="D68" s="123">
        <v>116.2</v>
      </c>
      <c r="E68" s="124"/>
      <c r="F68" s="39">
        <f t="shared" si="0"/>
        <v>116.2</v>
      </c>
      <c r="G68" s="9">
        <f t="shared" si="1"/>
        <v>7.7372760533589394E-6</v>
      </c>
    </row>
    <row r="69" spans="2:7" ht="14.25" thickTop="1" thickBot="1" x14ac:dyDescent="0.25">
      <c r="B69" s="94"/>
      <c r="C69" s="122" t="s">
        <v>105</v>
      </c>
      <c r="D69" s="123">
        <v>112.98</v>
      </c>
      <c r="E69" s="124"/>
      <c r="F69" s="39">
        <f t="shared" ref="F69:F100" si="2">D69+E69</f>
        <v>112.98</v>
      </c>
      <c r="G69" s="9">
        <f t="shared" ref="G69:G100" si="3">F69/$F$101</f>
        <v>7.5228696085068242E-6</v>
      </c>
    </row>
    <row r="70" spans="2:7" ht="14.25" thickTop="1" thickBot="1" x14ac:dyDescent="0.25">
      <c r="B70" s="94"/>
      <c r="C70" s="122" t="s">
        <v>59</v>
      </c>
      <c r="D70" s="123">
        <v>34421.29</v>
      </c>
      <c r="E70" s="124"/>
      <c r="F70" s="39">
        <f t="shared" si="2"/>
        <v>34421.29</v>
      </c>
      <c r="G70" s="9">
        <f t="shared" si="3"/>
        <v>2.2919709366843676E-3</v>
      </c>
    </row>
    <row r="71" spans="2:7" ht="14.25" thickTop="1" thickBot="1" x14ac:dyDescent="0.25">
      <c r="B71" s="94"/>
      <c r="C71" s="122" t="s">
        <v>65</v>
      </c>
      <c r="D71" s="123">
        <v>11.99</v>
      </c>
      <c r="E71" s="124"/>
      <c r="F71" s="39">
        <f t="shared" si="2"/>
        <v>11.99</v>
      </c>
      <c r="G71" s="9">
        <f t="shared" si="3"/>
        <v>7.9836437073815563E-7</v>
      </c>
    </row>
    <row r="72" spans="2:7" ht="14.25" thickTop="1" thickBot="1" x14ac:dyDescent="0.25">
      <c r="B72" s="94"/>
      <c r="C72" s="122" t="s">
        <v>60</v>
      </c>
      <c r="D72" s="123">
        <v>12461.03</v>
      </c>
      <c r="E72" s="124">
        <v>7031.46</v>
      </c>
      <c r="F72" s="39">
        <f t="shared" si="2"/>
        <v>19492.490000000002</v>
      </c>
      <c r="G72" s="9">
        <f t="shared" si="3"/>
        <v>1.2979240627998159E-3</v>
      </c>
    </row>
    <row r="73" spans="2:7" ht="14.25" thickTop="1" thickBot="1" x14ac:dyDescent="0.25">
      <c r="B73" s="94"/>
      <c r="C73" s="122" t="s">
        <v>61</v>
      </c>
      <c r="D73" s="123">
        <v>19688.7</v>
      </c>
      <c r="E73" s="124"/>
      <c r="F73" s="39">
        <f t="shared" si="2"/>
        <v>19688.7</v>
      </c>
      <c r="G73" s="9">
        <f t="shared" si="3"/>
        <v>1.3109888729067826E-3</v>
      </c>
    </row>
    <row r="74" spans="2:7" ht="14.25" thickTop="1" thickBot="1" x14ac:dyDescent="0.25">
      <c r="B74" s="94"/>
      <c r="C74" s="122" t="s">
        <v>62</v>
      </c>
      <c r="D74" s="123">
        <v>10649.31</v>
      </c>
      <c r="E74" s="124"/>
      <c r="F74" s="39">
        <f t="shared" si="2"/>
        <v>10649.31</v>
      </c>
      <c r="G74" s="9">
        <f t="shared" si="3"/>
        <v>7.0909338423232255E-4</v>
      </c>
    </row>
    <row r="75" spans="2:7" ht="14.25" thickTop="1" thickBot="1" x14ac:dyDescent="0.25">
      <c r="B75" s="94"/>
      <c r="C75" s="122" t="s">
        <v>63</v>
      </c>
      <c r="D75" s="123">
        <v>4574.34</v>
      </c>
      <c r="E75" s="124"/>
      <c r="F75" s="39">
        <f t="shared" si="2"/>
        <v>4574.34</v>
      </c>
      <c r="G75" s="9">
        <f t="shared" si="3"/>
        <v>3.0458632824373436E-4</v>
      </c>
    </row>
    <row r="76" spans="2:7" ht="14.25" thickTop="1" thickBot="1" x14ac:dyDescent="0.25">
      <c r="B76" s="94"/>
      <c r="C76" s="122" t="s">
        <v>64</v>
      </c>
      <c r="D76" s="123">
        <v>286.83999999999997</v>
      </c>
      <c r="E76" s="124"/>
      <c r="F76" s="39">
        <f t="shared" si="2"/>
        <v>286.83999999999997</v>
      </c>
      <c r="G76" s="9">
        <f t="shared" si="3"/>
        <v>1.9099485913472272E-5</v>
      </c>
    </row>
    <row r="77" spans="2:7" ht="14.25" thickTop="1" thickBot="1" x14ac:dyDescent="0.25">
      <c r="B77" s="94"/>
      <c r="C77" s="122" t="s">
        <v>98</v>
      </c>
      <c r="D77" s="123">
        <v>929.14</v>
      </c>
      <c r="E77" s="124"/>
      <c r="F77" s="39">
        <f t="shared" si="2"/>
        <v>929.14</v>
      </c>
      <c r="G77" s="9">
        <f t="shared" si="3"/>
        <v>6.1867578934749785E-5</v>
      </c>
    </row>
    <row r="78" spans="2:7" ht="14.25" thickTop="1" thickBot="1" x14ac:dyDescent="0.25">
      <c r="B78" s="94"/>
      <c r="C78" s="122" t="s">
        <v>55</v>
      </c>
      <c r="D78" s="123">
        <v>2801.59</v>
      </c>
      <c r="E78" s="124">
        <v>113116.31</v>
      </c>
      <c r="F78" s="39">
        <f t="shared" si="2"/>
        <v>115917.9</v>
      </c>
      <c r="G78" s="9">
        <f t="shared" si="3"/>
        <v>7.7184921843860251E-3</v>
      </c>
    </row>
    <row r="79" spans="2:7" ht="14.25" thickTop="1" thickBot="1" x14ac:dyDescent="0.25">
      <c r="B79" s="94"/>
      <c r="C79" s="122" t="s">
        <v>59</v>
      </c>
      <c r="D79" s="123">
        <v>1944</v>
      </c>
      <c r="E79" s="124"/>
      <c r="F79" s="39">
        <f t="shared" si="2"/>
        <v>1944</v>
      </c>
      <c r="G79" s="9">
        <f t="shared" si="3"/>
        <v>1.2944289714053163E-4</v>
      </c>
    </row>
    <row r="80" spans="2:7" ht="14.25" thickTop="1" thickBot="1" x14ac:dyDescent="0.25">
      <c r="B80" s="94"/>
      <c r="C80" s="122" t="s">
        <v>65</v>
      </c>
      <c r="D80" s="123">
        <v>53.41</v>
      </c>
      <c r="E80" s="124">
        <v>1813.99</v>
      </c>
      <c r="F80" s="39">
        <f t="shared" si="2"/>
        <v>1867.4</v>
      </c>
      <c r="G80" s="9">
        <f t="shared" si="3"/>
        <v>1.2434242084373909E-4</v>
      </c>
    </row>
    <row r="81" spans="2:7" ht="14.25" thickTop="1" thickBot="1" x14ac:dyDescent="0.25">
      <c r="B81" s="94"/>
      <c r="C81" s="122" t="s">
        <v>91</v>
      </c>
      <c r="D81" s="123">
        <v>69.819999999999993</v>
      </c>
      <c r="E81" s="124"/>
      <c r="F81" s="39">
        <f t="shared" si="2"/>
        <v>69.819999999999993</v>
      </c>
      <c r="G81" s="9">
        <f t="shared" si="3"/>
        <v>4.6490242172592174E-6</v>
      </c>
    </row>
    <row r="82" spans="2:7" ht="22.5" thickTop="1" thickBot="1" x14ac:dyDescent="0.25">
      <c r="B82" s="122" t="s">
        <v>66</v>
      </c>
      <c r="C82" s="122" t="s">
        <v>67</v>
      </c>
      <c r="D82" s="123">
        <v>49327.24</v>
      </c>
      <c r="E82" s="124"/>
      <c r="F82" s="39">
        <f t="shared" si="2"/>
        <v>49327.24</v>
      </c>
      <c r="G82" s="9">
        <f t="shared" si="3"/>
        <v>3.2844963238406986E-3</v>
      </c>
    </row>
    <row r="83" spans="2:7" ht="14.25" thickTop="1" thickBot="1" x14ac:dyDescent="0.25">
      <c r="B83" s="100" t="s">
        <v>68</v>
      </c>
      <c r="C83" s="122" t="s">
        <v>28</v>
      </c>
      <c r="D83" s="123">
        <v>6360</v>
      </c>
      <c r="E83" s="124"/>
      <c r="F83" s="39">
        <f t="shared" si="2"/>
        <v>6360</v>
      </c>
      <c r="G83" s="9">
        <f t="shared" si="3"/>
        <v>4.2348602150914672E-4</v>
      </c>
    </row>
    <row r="84" spans="2:7" ht="14.25" thickTop="1" thickBot="1" x14ac:dyDescent="0.25">
      <c r="B84" s="100"/>
      <c r="C84" s="122" t="s">
        <v>102</v>
      </c>
      <c r="D84" s="123"/>
      <c r="E84" s="124">
        <v>8393.92</v>
      </c>
      <c r="F84" s="39">
        <f t="shared" si="2"/>
        <v>8393.92</v>
      </c>
      <c r="G84" s="9">
        <f t="shared" si="3"/>
        <v>5.5891631850095241E-4</v>
      </c>
    </row>
    <row r="85" spans="2:7" ht="14.25" thickTop="1" thickBot="1" x14ac:dyDescent="0.25">
      <c r="B85" s="100"/>
      <c r="C85" s="122" t="s">
        <v>85</v>
      </c>
      <c r="D85" s="123">
        <v>18324.099999999999</v>
      </c>
      <c r="E85" s="124">
        <v>307913.05</v>
      </c>
      <c r="F85" s="39">
        <f t="shared" si="2"/>
        <v>326237.14999999997</v>
      </c>
      <c r="G85" s="9">
        <f t="shared" si="3"/>
        <v>2.1722778729871498E-2</v>
      </c>
    </row>
    <row r="86" spans="2:7" ht="14.25" thickTop="1" thickBot="1" x14ac:dyDescent="0.25">
      <c r="B86" s="100"/>
      <c r="C86" s="122" t="s">
        <v>31</v>
      </c>
      <c r="D86" s="123"/>
      <c r="E86" s="124">
        <v>42900</v>
      </c>
      <c r="F86" s="39">
        <f t="shared" si="2"/>
        <v>42900</v>
      </c>
      <c r="G86" s="9">
        <f t="shared" si="3"/>
        <v>2.8565330696135841E-3</v>
      </c>
    </row>
    <row r="87" spans="2:7" ht="14.25" thickTop="1" thickBot="1" x14ac:dyDescent="0.25">
      <c r="B87" s="100"/>
      <c r="C87" s="122" t="s">
        <v>71</v>
      </c>
      <c r="D87" s="123"/>
      <c r="E87" s="124">
        <v>9689.64</v>
      </c>
      <c r="F87" s="39">
        <f t="shared" si="2"/>
        <v>9689.64</v>
      </c>
      <c r="G87" s="9">
        <f t="shared" si="3"/>
        <v>6.4519293922262399E-4</v>
      </c>
    </row>
    <row r="88" spans="2:7" ht="14.25" thickTop="1" thickBot="1" x14ac:dyDescent="0.25">
      <c r="B88" s="100"/>
      <c r="C88" s="122" t="s">
        <v>32</v>
      </c>
      <c r="D88" s="123"/>
      <c r="E88" s="124">
        <v>57029.35</v>
      </c>
      <c r="F88" s="39">
        <f t="shared" si="2"/>
        <v>57029.35</v>
      </c>
      <c r="G88" s="9">
        <f t="shared" si="3"/>
        <v>3.797347883766141E-3</v>
      </c>
    </row>
    <row r="89" spans="2:7" ht="14.25" thickTop="1" thickBot="1" x14ac:dyDescent="0.25">
      <c r="B89" s="100"/>
      <c r="C89" s="122" t="s">
        <v>75</v>
      </c>
      <c r="D89" s="123"/>
      <c r="E89" s="124">
        <v>2825</v>
      </c>
      <c r="F89" s="39">
        <f t="shared" si="2"/>
        <v>2825</v>
      </c>
      <c r="G89" s="9">
        <f t="shared" si="3"/>
        <v>1.8810503313888987E-4</v>
      </c>
    </row>
    <row r="90" spans="2:7" ht="14.25" thickTop="1" thickBot="1" x14ac:dyDescent="0.25">
      <c r="B90" s="100"/>
      <c r="C90" s="122" t="s">
        <v>76</v>
      </c>
      <c r="D90" s="123"/>
      <c r="E90" s="124">
        <v>303.14</v>
      </c>
      <c r="F90" s="39">
        <f t="shared" si="2"/>
        <v>303.14</v>
      </c>
      <c r="G90" s="9">
        <f t="shared" si="3"/>
        <v>2.0184835308220557E-5</v>
      </c>
    </row>
    <row r="91" spans="2:7" ht="14.25" thickTop="1" thickBot="1" x14ac:dyDescent="0.25">
      <c r="B91" s="100"/>
      <c r="C91" s="122" t="s">
        <v>78</v>
      </c>
      <c r="D91" s="123">
        <v>3775.98</v>
      </c>
      <c r="E91" s="124">
        <v>326152.31</v>
      </c>
      <c r="F91" s="39">
        <f t="shared" si="2"/>
        <v>329928.28999999998</v>
      </c>
      <c r="G91" s="9">
        <f t="shared" si="3"/>
        <v>2.1968556433241509E-2</v>
      </c>
    </row>
    <row r="92" spans="2:7" ht="14.25" thickTop="1" thickBot="1" x14ac:dyDescent="0.25">
      <c r="B92" s="100"/>
      <c r="C92" s="122" t="s">
        <v>53</v>
      </c>
      <c r="D92" s="123"/>
      <c r="E92" s="124">
        <v>657687.51</v>
      </c>
      <c r="F92" s="39">
        <f t="shared" si="2"/>
        <v>657687.51</v>
      </c>
      <c r="G92" s="9">
        <f t="shared" si="3"/>
        <v>4.3792683491534146E-2</v>
      </c>
    </row>
    <row r="93" spans="2:7" ht="14.25" thickTop="1" thickBot="1" x14ac:dyDescent="0.25">
      <c r="B93" s="100"/>
      <c r="C93" s="122" t="s">
        <v>38</v>
      </c>
      <c r="D93" s="123">
        <v>810.54</v>
      </c>
      <c r="E93" s="124">
        <v>193689.54</v>
      </c>
      <c r="F93" s="39">
        <f t="shared" si="2"/>
        <v>194500.08000000002</v>
      </c>
      <c r="G93" s="9">
        <f t="shared" si="3"/>
        <v>1.2950953626165215E-2</v>
      </c>
    </row>
    <row r="94" spans="2:7" ht="14.25" thickTop="1" thickBot="1" x14ac:dyDescent="0.25">
      <c r="B94" s="100"/>
      <c r="C94" s="122" t="s">
        <v>88</v>
      </c>
      <c r="D94" s="123"/>
      <c r="E94" s="124">
        <v>125982.11</v>
      </c>
      <c r="F94" s="39">
        <f t="shared" si="2"/>
        <v>125982.11</v>
      </c>
      <c r="G94" s="9">
        <f t="shared" si="3"/>
        <v>8.3886261863565549E-3</v>
      </c>
    </row>
    <row r="95" spans="2:7" ht="14.25" thickTop="1" thickBot="1" x14ac:dyDescent="0.25">
      <c r="B95" s="100"/>
      <c r="C95" s="122" t="s">
        <v>101</v>
      </c>
      <c r="D95" s="123">
        <v>82107.06</v>
      </c>
      <c r="E95" s="124">
        <v>39931.56</v>
      </c>
      <c r="F95" s="39">
        <f t="shared" si="2"/>
        <v>122038.62</v>
      </c>
      <c r="G95" s="9">
        <f t="shared" si="3"/>
        <v>8.1260455431236764E-3</v>
      </c>
    </row>
    <row r="96" spans="2:7" ht="14.25" thickTop="1" thickBot="1" x14ac:dyDescent="0.25">
      <c r="B96" s="100"/>
      <c r="C96" s="122" t="s">
        <v>79</v>
      </c>
      <c r="D96" s="123"/>
      <c r="E96" s="124">
        <v>723764.85</v>
      </c>
      <c r="F96" s="39">
        <f t="shared" si="2"/>
        <v>723764.85</v>
      </c>
      <c r="G96" s="9">
        <f t="shared" si="3"/>
        <v>4.8192499502305718E-2</v>
      </c>
    </row>
    <row r="97" spans="2:7" ht="14.25" thickTop="1" thickBot="1" x14ac:dyDescent="0.25">
      <c r="B97" s="100"/>
      <c r="C97" s="122" t="s">
        <v>43</v>
      </c>
      <c r="D97" s="123"/>
      <c r="E97" s="124">
        <v>2236.0500000000002</v>
      </c>
      <c r="F97" s="39">
        <f t="shared" si="2"/>
        <v>2236.0500000000002</v>
      </c>
      <c r="G97" s="9">
        <f t="shared" si="3"/>
        <v>1.4888929534520874E-4</v>
      </c>
    </row>
    <row r="98" spans="2:7" ht="14.25" thickTop="1" thickBot="1" x14ac:dyDescent="0.25">
      <c r="B98" s="100"/>
      <c r="C98" s="122" t="s">
        <v>95</v>
      </c>
      <c r="D98" s="123">
        <v>333502.45</v>
      </c>
      <c r="E98" s="124">
        <v>113948.52</v>
      </c>
      <c r="F98" s="39">
        <f t="shared" si="2"/>
        <v>447450.97000000003</v>
      </c>
      <c r="G98" s="9">
        <f t="shared" si="3"/>
        <v>2.9793904261903866E-2</v>
      </c>
    </row>
    <row r="99" spans="2:7" ht="14.25" thickTop="1" thickBot="1" x14ac:dyDescent="0.25">
      <c r="B99" s="100"/>
      <c r="C99" s="122" t="s">
        <v>45</v>
      </c>
      <c r="D99" s="123"/>
      <c r="E99" s="124">
        <v>208231.63</v>
      </c>
      <c r="F99" s="39">
        <f t="shared" si="2"/>
        <v>208231.63</v>
      </c>
      <c r="G99" s="9">
        <f t="shared" si="3"/>
        <v>1.3865280588217718E-2</v>
      </c>
    </row>
    <row r="100" spans="2:7" ht="14.25" thickTop="1" thickBot="1" x14ac:dyDescent="0.25">
      <c r="B100" s="100"/>
      <c r="C100" s="125" t="s">
        <v>63</v>
      </c>
      <c r="D100" s="126">
        <v>396.52</v>
      </c>
      <c r="E100" s="127"/>
      <c r="F100" s="39">
        <f t="shared" si="2"/>
        <v>396.52</v>
      </c>
      <c r="G100" s="9">
        <f t="shared" si="3"/>
        <v>2.6402622208931895E-5</v>
      </c>
    </row>
    <row r="101" spans="2:7" ht="13.5" thickTop="1" x14ac:dyDescent="0.2">
      <c r="B101" s="40"/>
      <c r="C101" s="10"/>
      <c r="D101" s="35">
        <f>SUM(D4:D100)</f>
        <v>1839489.4899999998</v>
      </c>
      <c r="E101" s="35">
        <f t="shared" ref="E101:F101" si="4">SUM(E4:E100)</f>
        <v>13178715.780000003</v>
      </c>
      <c r="F101" s="35">
        <f t="shared" si="4"/>
        <v>15018205.269999998</v>
      </c>
      <c r="G101" s="37">
        <f>SUM(G4:G100)</f>
        <v>0.99999999999999978</v>
      </c>
    </row>
  </sheetData>
  <mergeCells count="4">
    <mergeCell ref="B1:G1"/>
    <mergeCell ref="B3"/>
    <mergeCell ref="B83:B100"/>
    <mergeCell ref="B4:B81"/>
  </mergeCells>
  <conditionalFormatting sqref="G4:G100">
    <cfRule type="cellIs" dxfId="1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8"/>
  <sheetViews>
    <sheetView showGridLines="0" zoomScale="80" zoomScaleNormal="80" workbookViewId="0">
      <pane ySplit="1" topLeftCell="A2" activePane="bottomLeft" state="frozen"/>
      <selection activeCell="L12" sqref="L12"/>
      <selection pane="bottomLeft" activeCell="B1" sqref="B1:H1"/>
    </sheetView>
  </sheetViews>
  <sheetFormatPr defaultRowHeight="12.75" x14ac:dyDescent="0.2"/>
  <cols>
    <col min="2" max="2" width="54.28515625" style="29" customWidth="1"/>
    <col min="3" max="3" width="34.28515625" style="29" customWidth="1"/>
    <col min="4" max="4" width="65.5703125" style="5" customWidth="1"/>
    <col min="5" max="5" width="23.28515625" hidden="1" customWidth="1"/>
    <col min="6" max="6" width="16.42578125" hidden="1" customWidth="1"/>
    <col min="7" max="7" width="16.28515625" bestFit="1" customWidth="1"/>
    <col min="8" max="8" width="11.7109375" customWidth="1"/>
  </cols>
  <sheetData>
    <row r="1" spans="2:8" s="102" customFormat="1" ht="58.5" customHeight="1" x14ac:dyDescent="0.2">
      <c r="B1" s="95" t="s">
        <v>97</v>
      </c>
      <c r="C1" s="95"/>
      <c r="D1" s="95"/>
      <c r="E1" s="95"/>
      <c r="F1" s="95"/>
      <c r="G1" s="95"/>
      <c r="H1" s="95"/>
    </row>
    <row r="3" spans="2:8" ht="14.25" customHeight="1" thickBot="1" x14ac:dyDescent="0.25">
      <c r="B3" s="28" t="s">
        <v>5</v>
      </c>
      <c r="C3" s="34" t="s">
        <v>4</v>
      </c>
      <c r="D3" s="11" t="s">
        <v>2</v>
      </c>
      <c r="E3" s="22" t="s">
        <v>11</v>
      </c>
      <c r="F3" s="12" t="s">
        <v>1</v>
      </c>
      <c r="G3" s="12" t="s">
        <v>3</v>
      </c>
      <c r="H3" s="12" t="s">
        <v>6</v>
      </c>
    </row>
    <row r="4" spans="2:8" ht="14.25" customHeight="1" thickTop="1" thickBot="1" x14ac:dyDescent="0.25">
      <c r="B4" s="94" t="s">
        <v>109</v>
      </c>
      <c r="C4" s="94" t="s">
        <v>110</v>
      </c>
      <c r="D4" s="58" t="s">
        <v>111</v>
      </c>
      <c r="E4" s="60">
        <v>7005529.6900000004</v>
      </c>
      <c r="F4" s="6"/>
      <c r="G4" s="6">
        <f>E4+F4</f>
        <v>7005529.6900000004</v>
      </c>
      <c r="H4" s="9">
        <f>G4/$G$49</f>
        <v>5.4127015866332305E-2</v>
      </c>
    </row>
    <row r="5" spans="2:8" ht="14.25" thickTop="1" thickBot="1" x14ac:dyDescent="0.25">
      <c r="B5" s="94"/>
      <c r="C5" s="94"/>
      <c r="D5" s="128" t="s">
        <v>112</v>
      </c>
      <c r="E5" s="129">
        <v>387444.76</v>
      </c>
      <c r="F5" s="3"/>
      <c r="G5" s="26">
        <f t="shared" ref="G5:G48" si="0">E5+F5</f>
        <v>387444.76</v>
      </c>
      <c r="H5" s="9">
        <f>G5/$G$49</f>
        <v>2.9935250580384468E-3</v>
      </c>
    </row>
    <row r="6" spans="2:8" ht="14.25" thickTop="1" thickBot="1" x14ac:dyDescent="0.25">
      <c r="B6" s="94"/>
      <c r="C6" s="94"/>
      <c r="D6" s="128" t="s">
        <v>113</v>
      </c>
      <c r="E6" s="129">
        <v>65134.76</v>
      </c>
      <c r="F6" s="3"/>
      <c r="G6" s="26">
        <f t="shared" si="0"/>
        <v>65134.76</v>
      </c>
      <c r="H6" s="9">
        <f>G6/$G$49</f>
        <v>5.0325247968076867E-4</v>
      </c>
    </row>
    <row r="7" spans="2:8" ht="14.25" thickTop="1" thickBot="1" x14ac:dyDescent="0.25">
      <c r="B7" s="94"/>
      <c r="C7" s="94"/>
      <c r="D7" s="128" t="s">
        <v>114</v>
      </c>
      <c r="E7" s="129">
        <v>8683.32</v>
      </c>
      <c r="F7" s="3"/>
      <c r="G7" s="26">
        <f t="shared" si="0"/>
        <v>8683.32</v>
      </c>
      <c r="H7" s="9">
        <f>G7/$G$49</f>
        <v>6.7090173079038172E-5</v>
      </c>
    </row>
    <row r="8" spans="2:8" ht="14.25" thickTop="1" thickBot="1" x14ac:dyDescent="0.25">
      <c r="B8" s="94"/>
      <c r="C8" s="94"/>
      <c r="D8" s="128" t="s">
        <v>115</v>
      </c>
      <c r="E8" s="129">
        <v>1309058.96</v>
      </c>
      <c r="F8" s="3"/>
      <c r="G8" s="26">
        <f t="shared" si="0"/>
        <v>1309058.96</v>
      </c>
      <c r="H8" s="9">
        <f>G8/$G$49</f>
        <v>1.0114218086753189E-2</v>
      </c>
    </row>
    <row r="9" spans="2:8" ht="14.25" thickTop="1" thickBot="1" x14ac:dyDescent="0.25">
      <c r="B9" s="94"/>
      <c r="C9" s="94"/>
      <c r="D9" s="128" t="s">
        <v>116</v>
      </c>
      <c r="E9" s="129">
        <v>7105.01</v>
      </c>
      <c r="F9" s="3"/>
      <c r="G9" s="26">
        <f t="shared" si="0"/>
        <v>7105.01</v>
      </c>
      <c r="H9" s="9">
        <f>G9/$G$49</f>
        <v>5.4895633309413567E-5</v>
      </c>
    </row>
    <row r="10" spans="2:8" ht="14.25" thickTop="1" thickBot="1" x14ac:dyDescent="0.25">
      <c r="B10" s="94"/>
      <c r="C10" s="94"/>
      <c r="D10" s="128" t="s">
        <v>117</v>
      </c>
      <c r="E10" s="129">
        <v>167496.23000000001</v>
      </c>
      <c r="F10" s="3"/>
      <c r="G10" s="26">
        <f t="shared" si="0"/>
        <v>167496.23000000001</v>
      </c>
      <c r="H10" s="9">
        <f>G10/$G$49</f>
        <v>1.294130708160748E-3</v>
      </c>
    </row>
    <row r="11" spans="2:8" ht="14.25" thickTop="1" thickBot="1" x14ac:dyDescent="0.25">
      <c r="B11" s="94"/>
      <c r="C11" s="94"/>
      <c r="D11" s="128" t="s">
        <v>118</v>
      </c>
      <c r="E11" s="129">
        <v>307.02</v>
      </c>
      <c r="F11" s="3"/>
      <c r="G11" s="26">
        <f t="shared" si="0"/>
        <v>307.02</v>
      </c>
      <c r="H11" s="9">
        <f>G11/$G$49</f>
        <v>2.3721370326932899E-6</v>
      </c>
    </row>
    <row r="12" spans="2:8" ht="22.5" thickTop="1" thickBot="1" x14ac:dyDescent="0.25">
      <c r="B12" s="128" t="s">
        <v>119</v>
      </c>
      <c r="C12" s="128" t="s">
        <v>110</v>
      </c>
      <c r="D12" s="58" t="s">
        <v>120</v>
      </c>
      <c r="E12" s="60">
        <v>18881818.600000001</v>
      </c>
      <c r="F12" s="6"/>
      <c r="G12" s="6">
        <f t="shared" si="0"/>
        <v>18881818.600000001</v>
      </c>
      <c r="H12" s="9">
        <f>G12/$G$49</f>
        <v>0.14588711206324334</v>
      </c>
    </row>
    <row r="13" spans="2:8" ht="22.5" thickTop="1" thickBot="1" x14ac:dyDescent="0.25">
      <c r="B13" s="128" t="s">
        <v>121</v>
      </c>
      <c r="C13" s="128" t="s">
        <v>122</v>
      </c>
      <c r="D13" s="128" t="s">
        <v>123</v>
      </c>
      <c r="E13" s="129">
        <v>1068571.8899999999</v>
      </c>
      <c r="F13" s="3"/>
      <c r="G13" s="26">
        <f t="shared" si="0"/>
        <v>1068571.8899999999</v>
      </c>
      <c r="H13" s="9">
        <f>G13/$G$49</f>
        <v>8.2561362528957728E-3</v>
      </c>
    </row>
    <row r="14" spans="2:8" ht="14.25" thickTop="1" thickBot="1" x14ac:dyDescent="0.25">
      <c r="B14" s="94" t="s">
        <v>124</v>
      </c>
      <c r="C14" s="94" t="s">
        <v>110</v>
      </c>
      <c r="D14" s="128" t="s">
        <v>125</v>
      </c>
      <c r="E14" s="129">
        <v>1759538.45</v>
      </c>
      <c r="F14" s="3"/>
      <c r="G14" s="26">
        <f t="shared" si="0"/>
        <v>1759538.45</v>
      </c>
      <c r="H14" s="9">
        <f>G14/$G$49</f>
        <v>1.359477010518126E-2</v>
      </c>
    </row>
    <row r="15" spans="2:8" ht="14.25" thickTop="1" thickBot="1" x14ac:dyDescent="0.25">
      <c r="B15" s="94"/>
      <c r="C15" s="94"/>
      <c r="D15" s="128" t="s">
        <v>126</v>
      </c>
      <c r="E15" s="129">
        <v>317.86</v>
      </c>
      <c r="F15" s="3"/>
      <c r="G15" s="26">
        <f t="shared" si="0"/>
        <v>317.86</v>
      </c>
      <c r="H15" s="9">
        <f>G15/$G$49</f>
        <v>2.4558904215096385E-6</v>
      </c>
    </row>
    <row r="16" spans="2:8" ht="14.25" thickTop="1" thickBot="1" x14ac:dyDescent="0.25">
      <c r="B16" s="94"/>
      <c r="C16" s="94"/>
      <c r="D16" s="128" t="s">
        <v>127</v>
      </c>
      <c r="E16" s="129">
        <v>318433.3</v>
      </c>
      <c r="F16" s="3"/>
      <c r="G16" s="26">
        <f t="shared" si="0"/>
        <v>318433.3</v>
      </c>
      <c r="H16" s="9">
        <f>G16/$G$49</f>
        <v>2.460319924997499E-3</v>
      </c>
    </row>
    <row r="17" spans="2:8" ht="14.25" thickTop="1" thickBot="1" x14ac:dyDescent="0.25">
      <c r="B17" s="94"/>
      <c r="C17" s="94"/>
      <c r="D17" s="128" t="s">
        <v>128</v>
      </c>
      <c r="E17" s="129">
        <v>8180.07</v>
      </c>
      <c r="F17" s="3"/>
      <c r="G17" s="26">
        <f t="shared" si="0"/>
        <v>8180.07</v>
      </c>
      <c r="H17" s="9">
        <f>G17/$G$49</f>
        <v>6.3201898824257055E-5</v>
      </c>
    </row>
    <row r="18" spans="2:8" ht="14.25" thickTop="1" thickBot="1" x14ac:dyDescent="0.25">
      <c r="B18" s="94"/>
      <c r="C18" s="94"/>
      <c r="D18" s="128" t="s">
        <v>129</v>
      </c>
      <c r="E18" s="129">
        <v>111649.41</v>
      </c>
      <c r="F18" s="3"/>
      <c r="G18" s="26">
        <f t="shared" si="0"/>
        <v>111649.41</v>
      </c>
      <c r="H18" s="9">
        <f>G18/$G$49</f>
        <v>8.6263989362046951E-4</v>
      </c>
    </row>
    <row r="19" spans="2:8" ht="14.25" thickTop="1" thickBot="1" x14ac:dyDescent="0.25">
      <c r="B19" s="94"/>
      <c r="C19" s="94"/>
      <c r="D19" s="128" t="s">
        <v>130</v>
      </c>
      <c r="E19" s="129">
        <v>553241.96</v>
      </c>
      <c r="F19" s="3"/>
      <c r="G19" s="26">
        <f t="shared" si="0"/>
        <v>553241.96</v>
      </c>
      <c r="H19" s="9">
        <f>G19/$G$49</f>
        <v>4.2745285041880651E-3</v>
      </c>
    </row>
    <row r="20" spans="2:8" ht="14.25" thickTop="1" thickBot="1" x14ac:dyDescent="0.25">
      <c r="B20" s="94"/>
      <c r="C20" s="94"/>
      <c r="D20" s="58" t="s">
        <v>131</v>
      </c>
      <c r="E20" s="60">
        <v>45441134.640000001</v>
      </c>
      <c r="F20" s="6"/>
      <c r="G20" s="6">
        <f t="shared" si="0"/>
        <v>45441134.640000001</v>
      </c>
      <c r="H20" s="9">
        <f>G20/$G$49</f>
        <v>0.351093082819184</v>
      </c>
    </row>
    <row r="21" spans="2:8" ht="14.25" thickTop="1" thickBot="1" x14ac:dyDescent="0.25">
      <c r="B21" s="94"/>
      <c r="C21" s="94"/>
      <c r="D21" s="128" t="s">
        <v>132</v>
      </c>
      <c r="E21" s="129">
        <v>4245.07</v>
      </c>
      <c r="F21" s="3"/>
      <c r="G21" s="26">
        <f t="shared" si="0"/>
        <v>4245.07</v>
      </c>
      <c r="H21" s="9">
        <f>G21/$G$49</f>
        <v>3.2798800577732085E-5</v>
      </c>
    </row>
    <row r="22" spans="2:8" ht="14.25" thickTop="1" thickBot="1" x14ac:dyDescent="0.25">
      <c r="B22" s="94"/>
      <c r="C22" s="94"/>
      <c r="D22" s="128" t="s">
        <v>133</v>
      </c>
      <c r="E22" s="129">
        <v>41323.279999999999</v>
      </c>
      <c r="F22" s="3"/>
      <c r="G22" s="26">
        <f t="shared" si="0"/>
        <v>41323.279999999999</v>
      </c>
      <c r="H22" s="9">
        <f>G22/$G$49</f>
        <v>3.192771897607777E-4</v>
      </c>
    </row>
    <row r="23" spans="2:8" ht="14.25" thickTop="1" thickBot="1" x14ac:dyDescent="0.25">
      <c r="B23" s="94"/>
      <c r="C23" s="94"/>
      <c r="D23" s="128" t="s">
        <v>134</v>
      </c>
      <c r="E23" s="129">
        <v>51826.94</v>
      </c>
      <c r="F23" s="3"/>
      <c r="G23" s="26">
        <f t="shared" si="0"/>
        <v>51826.94</v>
      </c>
      <c r="H23" s="9">
        <f>G23/$G$49</f>
        <v>4.0043190562560481E-4</v>
      </c>
    </row>
    <row r="24" spans="2:8" ht="14.25" thickTop="1" thickBot="1" x14ac:dyDescent="0.25">
      <c r="B24" s="94"/>
      <c r="C24" s="94"/>
      <c r="D24" s="128" t="s">
        <v>135</v>
      </c>
      <c r="E24" s="129">
        <v>245111.12</v>
      </c>
      <c r="F24" s="3"/>
      <c r="G24" s="26">
        <f t="shared" si="0"/>
        <v>245111.12</v>
      </c>
      <c r="H24" s="9">
        <f>G24/$G$49</f>
        <v>1.8938087579862188E-3</v>
      </c>
    </row>
    <row r="25" spans="2:8" ht="14.25" thickTop="1" thickBot="1" x14ac:dyDescent="0.25">
      <c r="B25" s="94"/>
      <c r="C25" s="94"/>
      <c r="D25" s="128" t="s">
        <v>136</v>
      </c>
      <c r="E25" s="129">
        <v>21202.23</v>
      </c>
      <c r="F25" s="3"/>
      <c r="G25" s="26">
        <f t="shared" si="0"/>
        <v>21202.23</v>
      </c>
      <c r="H25" s="9">
        <f>G25/$G$49</f>
        <v>1.6381537019959823E-4</v>
      </c>
    </row>
    <row r="26" spans="2:8" ht="14.25" thickTop="1" thickBot="1" x14ac:dyDescent="0.25">
      <c r="B26" s="94"/>
      <c r="C26" s="94"/>
      <c r="D26" s="128" t="s">
        <v>137</v>
      </c>
      <c r="E26" s="129">
        <v>163704.68</v>
      </c>
      <c r="F26" s="3"/>
      <c r="G26" s="26">
        <f t="shared" si="0"/>
        <v>163704.68</v>
      </c>
      <c r="H26" s="9">
        <f>G26/$G$49</f>
        <v>1.2648359515771107E-3</v>
      </c>
    </row>
    <row r="27" spans="2:8" ht="14.25" thickTop="1" thickBot="1" x14ac:dyDescent="0.25">
      <c r="B27" s="94"/>
      <c r="C27" s="94"/>
      <c r="D27" s="128" t="s">
        <v>138</v>
      </c>
      <c r="E27" s="129">
        <v>359.22</v>
      </c>
      <c r="F27" s="6"/>
      <c r="G27" s="26">
        <f t="shared" si="0"/>
        <v>359.22</v>
      </c>
      <c r="H27" s="9">
        <f>G27/$G$49</f>
        <v>2.775451322011868E-6</v>
      </c>
    </row>
    <row r="28" spans="2:8" ht="14.25" thickTop="1" thickBot="1" x14ac:dyDescent="0.25">
      <c r="B28" s="94"/>
      <c r="C28" s="94"/>
      <c r="D28" s="58" t="s">
        <v>139</v>
      </c>
      <c r="E28" s="60">
        <v>39648152.969999999</v>
      </c>
      <c r="F28" s="6"/>
      <c r="G28" s="6">
        <f t="shared" si="0"/>
        <v>39648152.969999999</v>
      </c>
      <c r="H28" s="9">
        <f>G28/$G$49</f>
        <v>0.30633460992126066</v>
      </c>
    </row>
    <row r="29" spans="2:8" ht="14.25" thickTop="1" thickBot="1" x14ac:dyDescent="0.25">
      <c r="B29" s="94"/>
      <c r="C29" s="94"/>
      <c r="D29" s="128" t="s">
        <v>140</v>
      </c>
      <c r="E29" s="129">
        <v>1086638.1499999999</v>
      </c>
      <c r="F29" s="26"/>
      <c r="G29" s="26">
        <f t="shared" si="0"/>
        <v>1086638.1499999999</v>
      </c>
      <c r="H29" s="9">
        <f>G29/$G$49</f>
        <v>8.3957220922165517E-3</v>
      </c>
    </row>
    <row r="30" spans="2:8" ht="14.25" thickTop="1" thickBot="1" x14ac:dyDescent="0.25">
      <c r="B30" s="94"/>
      <c r="C30" s="94"/>
      <c r="D30" s="128" t="s">
        <v>141</v>
      </c>
      <c r="E30" s="129">
        <v>2209336</v>
      </c>
      <c r="F30" s="26"/>
      <c r="G30" s="26">
        <f t="shared" si="0"/>
        <v>2209336</v>
      </c>
      <c r="H30" s="9">
        <f>G30/$G$49</f>
        <v>1.7070053231914736E-2</v>
      </c>
    </row>
    <row r="31" spans="2:8" ht="14.25" thickTop="1" thickBot="1" x14ac:dyDescent="0.25">
      <c r="B31" s="94"/>
      <c r="C31" s="94"/>
      <c r="D31" s="128" t="s">
        <v>142</v>
      </c>
      <c r="E31" s="129">
        <v>127513.69</v>
      </c>
      <c r="F31" s="26"/>
      <c r="G31" s="26">
        <f t="shared" si="0"/>
        <v>127513.69</v>
      </c>
      <c r="H31" s="9">
        <f>G31/$G$49</f>
        <v>9.8521251457355245E-4</v>
      </c>
    </row>
    <row r="32" spans="2:8" ht="14.25" thickTop="1" thickBot="1" x14ac:dyDescent="0.25">
      <c r="B32" s="94"/>
      <c r="C32" s="94"/>
      <c r="D32" s="128" t="s">
        <v>143</v>
      </c>
      <c r="E32" s="129">
        <v>40300.480000000003</v>
      </c>
      <c r="F32" s="26"/>
      <c r="G32" s="26">
        <f t="shared" si="0"/>
        <v>40300.480000000003</v>
      </c>
      <c r="H32" s="9">
        <f>G32/$G$49</f>
        <v>3.1137470211489574E-4</v>
      </c>
    </row>
    <row r="33" spans="2:8" ht="14.25" thickTop="1" thickBot="1" x14ac:dyDescent="0.25">
      <c r="B33" s="94"/>
      <c r="C33" s="94"/>
      <c r="D33" s="128" t="s">
        <v>144</v>
      </c>
      <c r="E33" s="129">
        <v>957877.8</v>
      </c>
      <c r="F33" s="26"/>
      <c r="G33" s="26">
        <f t="shared" si="0"/>
        <v>957877.8</v>
      </c>
      <c r="H33" s="9">
        <f>G33/$G$49</f>
        <v>7.4008774743494782E-3</v>
      </c>
    </row>
    <row r="34" spans="2:8" ht="14.25" thickTop="1" thickBot="1" x14ac:dyDescent="0.25">
      <c r="B34" s="94"/>
      <c r="C34" s="94"/>
      <c r="D34" s="128" t="s">
        <v>145</v>
      </c>
      <c r="E34" s="129">
        <v>1518082.27</v>
      </c>
      <c r="F34" s="26"/>
      <c r="G34" s="26">
        <f t="shared" si="0"/>
        <v>1518082.27</v>
      </c>
      <c r="H34" s="9">
        <f>G34/$G$49</f>
        <v>1.1729200610195081E-2</v>
      </c>
    </row>
    <row r="35" spans="2:8" ht="14.25" thickTop="1" thickBot="1" x14ac:dyDescent="0.25">
      <c r="B35" s="94"/>
      <c r="C35" s="94"/>
      <c r="D35" s="128" t="s">
        <v>146</v>
      </c>
      <c r="E35" s="129">
        <v>59482.77</v>
      </c>
      <c r="F35" s="26"/>
      <c r="G35" s="26">
        <f t="shared" si="0"/>
        <v>59482.77</v>
      </c>
      <c r="H35" s="9">
        <f>G35/$G$49</f>
        <v>4.5958335458334127E-4</v>
      </c>
    </row>
    <row r="36" spans="2:8" ht="14.25" thickTop="1" thickBot="1" x14ac:dyDescent="0.25">
      <c r="B36" s="94"/>
      <c r="C36" s="94"/>
      <c r="D36" s="128" t="s">
        <v>147</v>
      </c>
      <c r="E36" s="129">
        <v>400901.02</v>
      </c>
      <c r="F36" s="26"/>
      <c r="G36" s="26">
        <f t="shared" si="0"/>
        <v>400901.02</v>
      </c>
      <c r="H36" s="9">
        <f>G36/$G$49</f>
        <v>3.0974925281301328E-3</v>
      </c>
    </row>
    <row r="37" spans="2:8" ht="14.25" thickTop="1" thickBot="1" x14ac:dyDescent="0.25">
      <c r="B37" s="94"/>
      <c r="C37" s="94"/>
      <c r="D37" s="128" t="s">
        <v>116</v>
      </c>
      <c r="E37" s="129">
        <v>33993.99</v>
      </c>
      <c r="F37" s="26"/>
      <c r="G37" s="26">
        <f t="shared" si="0"/>
        <v>33993.99</v>
      </c>
      <c r="H37" s="9">
        <f>G37/$G$49</f>
        <v>2.6264869574622293E-4</v>
      </c>
    </row>
    <row r="38" spans="2:8" ht="14.25" thickTop="1" thickBot="1" x14ac:dyDescent="0.25">
      <c r="B38" s="94"/>
      <c r="C38" s="94"/>
      <c r="D38" s="128" t="s">
        <v>148</v>
      </c>
      <c r="E38" s="129">
        <v>65042.96</v>
      </c>
      <c r="F38" s="26"/>
      <c r="G38" s="26">
        <f t="shared" si="0"/>
        <v>65042.96</v>
      </c>
      <c r="H38" s="9">
        <f>G38/$G$49</f>
        <v>5.0254320282713946E-4</v>
      </c>
    </row>
    <row r="39" spans="2:8" ht="14.25" thickTop="1" thickBot="1" x14ac:dyDescent="0.25">
      <c r="B39" s="94"/>
      <c r="C39" s="94"/>
      <c r="D39" s="128" t="s">
        <v>149</v>
      </c>
      <c r="E39" s="129">
        <v>414078.78</v>
      </c>
      <c r="F39" s="26"/>
      <c r="G39" s="26">
        <f t="shared" si="0"/>
        <v>414078.78</v>
      </c>
      <c r="H39" s="9">
        <f>G39/$G$49</f>
        <v>3.1993082160460479E-3</v>
      </c>
    </row>
    <row r="40" spans="2:8" ht="14.25" thickTop="1" thickBot="1" x14ac:dyDescent="0.25">
      <c r="B40" s="100" t="s">
        <v>150</v>
      </c>
      <c r="C40" s="100" t="s">
        <v>122</v>
      </c>
      <c r="D40" s="128" t="s">
        <v>151</v>
      </c>
      <c r="E40" s="129">
        <v>158197.38</v>
      </c>
      <c r="F40" s="26"/>
      <c r="G40" s="26">
        <f t="shared" si="0"/>
        <v>158197.38</v>
      </c>
      <c r="H40" s="9">
        <f>G40/$G$49</f>
        <v>1.2222847487885246E-3</v>
      </c>
    </row>
    <row r="41" spans="2:8" ht="14.25" thickTop="1" thickBot="1" x14ac:dyDescent="0.25">
      <c r="B41" s="100"/>
      <c r="C41" s="100"/>
      <c r="D41" s="128" t="s">
        <v>152</v>
      </c>
      <c r="E41" s="129">
        <v>18585.900000000001</v>
      </c>
      <c r="F41" s="26"/>
      <c r="G41" s="26">
        <f t="shared" si="0"/>
        <v>18585.900000000001</v>
      </c>
      <c r="H41" s="9">
        <f>G41/$G$49</f>
        <v>1.4360074808134396E-4</v>
      </c>
    </row>
    <row r="42" spans="2:8" ht="14.25" thickTop="1" thickBot="1" x14ac:dyDescent="0.25">
      <c r="B42" s="100"/>
      <c r="C42" s="100"/>
      <c r="D42" s="128" t="s">
        <v>153</v>
      </c>
      <c r="E42" s="129">
        <v>44299.68</v>
      </c>
      <c r="F42" s="26"/>
      <c r="G42" s="26">
        <f t="shared" si="0"/>
        <v>44299.68</v>
      </c>
      <c r="H42" s="9">
        <f>G42/$G$49</f>
        <v>3.4227383057931825E-4</v>
      </c>
    </row>
    <row r="43" spans="2:8" ht="14.25" customHeight="1" thickTop="1" thickBot="1" x14ac:dyDescent="0.25">
      <c r="B43" s="100"/>
      <c r="C43" s="100"/>
      <c r="D43" s="128" t="s">
        <v>154</v>
      </c>
      <c r="E43" s="129">
        <v>2754.58</v>
      </c>
      <c r="F43" s="26"/>
      <c r="G43" s="26">
        <f t="shared" si="0"/>
        <v>2754.58</v>
      </c>
      <c r="H43" s="9">
        <f>G43/$G$49</f>
        <v>2.1282786878758005E-5</v>
      </c>
    </row>
    <row r="44" spans="2:8" ht="14.25" thickTop="1" thickBot="1" x14ac:dyDescent="0.25">
      <c r="B44" s="100"/>
      <c r="C44" s="100"/>
      <c r="D44" s="128" t="s">
        <v>155</v>
      </c>
      <c r="E44" s="129">
        <v>18788.64</v>
      </c>
      <c r="F44" s="26"/>
      <c r="G44" s="26">
        <f t="shared" si="0"/>
        <v>18788.64</v>
      </c>
      <c r="H44" s="9">
        <f>G44/$G$49</f>
        <v>1.4516718369468587E-4</v>
      </c>
    </row>
    <row r="45" spans="2:8" ht="14.25" thickTop="1" thickBot="1" x14ac:dyDescent="0.25">
      <c r="B45" s="100"/>
      <c r="C45" s="100"/>
      <c r="D45" s="128" t="s">
        <v>156</v>
      </c>
      <c r="E45" s="129">
        <v>629240.25</v>
      </c>
      <c r="F45" s="26"/>
      <c r="G45" s="26">
        <f t="shared" si="0"/>
        <v>629240.25</v>
      </c>
      <c r="H45" s="9">
        <f>G45/$G$49</f>
        <v>4.8617161731684712E-3</v>
      </c>
    </row>
    <row r="46" spans="2:8" ht="14.25" thickTop="1" thickBot="1" x14ac:dyDescent="0.25">
      <c r="B46" s="100"/>
      <c r="C46" s="100"/>
      <c r="D46" s="128" t="s">
        <v>157</v>
      </c>
      <c r="E46" s="129">
        <v>3873358</v>
      </c>
      <c r="F46" s="26"/>
      <c r="G46" s="26">
        <f t="shared" si="0"/>
        <v>3873358</v>
      </c>
      <c r="H46" s="9">
        <f>G46/$G$49</f>
        <v>2.9926831974069496E-2</v>
      </c>
    </row>
    <row r="47" spans="2:8" ht="14.25" thickTop="1" thickBot="1" x14ac:dyDescent="0.25">
      <c r="B47" s="100"/>
      <c r="C47" s="100"/>
      <c r="D47" s="128" t="s">
        <v>158</v>
      </c>
      <c r="E47" s="129">
        <v>488309.24</v>
      </c>
      <c r="F47" s="26"/>
      <c r="G47" s="26">
        <f t="shared" si="0"/>
        <v>488309.24</v>
      </c>
      <c r="H47" s="9">
        <f>G47/$G$49</f>
        <v>3.7728370516914712E-3</v>
      </c>
    </row>
    <row r="48" spans="2:8" ht="14.25" thickTop="1" thickBot="1" x14ac:dyDescent="0.25">
      <c r="B48" s="100"/>
      <c r="C48" s="100"/>
      <c r="D48" s="130" t="s">
        <v>159</v>
      </c>
      <c r="E48" s="131">
        <v>11245.71</v>
      </c>
      <c r="F48" s="26"/>
      <c r="G48" s="26">
        <f t="shared" si="0"/>
        <v>11245.71</v>
      </c>
      <c r="H48" s="9">
        <f>G48/$G$49</f>
        <v>8.6888037098329927E-5</v>
      </c>
    </row>
    <row r="49" spans="2:8" ht="13.5" thickTop="1" x14ac:dyDescent="0.2">
      <c r="B49" s="36"/>
      <c r="C49" s="36"/>
      <c r="D49" s="36"/>
      <c r="E49" s="36">
        <f>SUM(E4:E48)</f>
        <v>129427598.72999999</v>
      </c>
      <c r="F49" s="36">
        <f t="shared" ref="F49:G49" si="1">SUM(F4:F48)</f>
        <v>0</v>
      </c>
      <c r="G49" s="36">
        <f t="shared" si="1"/>
        <v>129427598.72999999</v>
      </c>
      <c r="H49" s="38">
        <f>SUM(H4:H48)</f>
        <v>1</v>
      </c>
    </row>
    <row r="50" spans="2:8" x14ac:dyDescent="0.2">
      <c r="B50" s="41"/>
    </row>
    <row r="51" spans="2:8" x14ac:dyDescent="0.2">
      <c r="B51" s="41"/>
    </row>
    <row r="52" spans="2:8" x14ac:dyDescent="0.2">
      <c r="B52" s="41"/>
    </row>
    <row r="53" spans="2:8" x14ac:dyDescent="0.2">
      <c r="B53" s="41"/>
    </row>
    <row r="54" spans="2:8" x14ac:dyDescent="0.2">
      <c r="B54" s="41"/>
    </row>
    <row r="55" spans="2:8" x14ac:dyDescent="0.2">
      <c r="B55" s="41"/>
    </row>
    <row r="56" spans="2:8" x14ac:dyDescent="0.2">
      <c r="B56" s="41"/>
    </row>
    <row r="57" spans="2:8" x14ac:dyDescent="0.2">
      <c r="B57" s="41"/>
    </row>
    <row r="58" spans="2:8" x14ac:dyDescent="0.2">
      <c r="B58" s="41"/>
    </row>
    <row r="59" spans="2:8" x14ac:dyDescent="0.2">
      <c r="B59" s="41"/>
    </row>
    <row r="60" spans="2:8" x14ac:dyDescent="0.2">
      <c r="B60" s="41"/>
    </row>
    <row r="61" spans="2:8" x14ac:dyDescent="0.2">
      <c r="B61" s="41"/>
    </row>
    <row r="62" spans="2:8" x14ac:dyDescent="0.2">
      <c r="B62" s="41"/>
    </row>
    <row r="63" spans="2:8" x14ac:dyDescent="0.2">
      <c r="B63" s="41"/>
    </row>
    <row r="64" spans="2:8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</sheetData>
  <mergeCells count="7">
    <mergeCell ref="C4:C11"/>
    <mergeCell ref="B1:H1"/>
    <mergeCell ref="B14:B39"/>
    <mergeCell ref="C14:C39"/>
    <mergeCell ref="B40:B48"/>
    <mergeCell ref="C40:C48"/>
    <mergeCell ref="B4:B11"/>
  </mergeCells>
  <conditionalFormatting sqref="F4">
    <cfRule type="cellIs" dxfId="18" priority="5" operator="greaterThan">
      <formula>0.0499</formula>
    </cfRule>
    <cfRule type="cellIs" dxfId="17" priority="6" operator="greaterThan">
      <formula>0.0499</formula>
    </cfRule>
  </conditionalFormatting>
  <conditionalFormatting sqref="H4:H48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F5:F48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2"/>
  <sheetViews>
    <sheetView showGridLines="0" zoomScale="80" zoomScaleNormal="80" workbookViewId="0">
      <pane ySplit="1" topLeftCell="A2" activePane="bottomLeft" state="frozen"/>
      <selection sqref="A1:XFD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5" width="14.85546875" hidden="1" customWidth="1"/>
    <col min="6" max="6" width="14" bestFit="1" customWidth="1"/>
    <col min="7" max="7" width="13.42578125" bestFit="1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s="21" customFormat="1" ht="14.25" customHeight="1" thickBot="1" x14ac:dyDescent="0.25">
      <c r="B3" s="28" t="s">
        <v>5</v>
      </c>
      <c r="C3" s="11" t="s">
        <v>2</v>
      </c>
      <c r="D3" s="22" t="s">
        <v>0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2" t="s">
        <v>160</v>
      </c>
      <c r="C4" s="132" t="s">
        <v>161</v>
      </c>
      <c r="D4" s="26"/>
      <c r="E4" s="133">
        <v>148666.46</v>
      </c>
      <c r="F4" s="26">
        <f>D4+E4</f>
        <v>148666.46</v>
      </c>
      <c r="G4" s="9">
        <f>F4/$F$25</f>
        <v>5.9107090655351982E-2</v>
      </c>
    </row>
    <row r="5" spans="2:7" ht="14.25" thickTop="1" thickBot="1" x14ac:dyDescent="0.25">
      <c r="B5" s="94" t="s">
        <v>26</v>
      </c>
      <c r="C5" s="58" t="s">
        <v>161</v>
      </c>
      <c r="D5" s="6"/>
      <c r="E5" s="60">
        <v>358252.94</v>
      </c>
      <c r="F5" s="6">
        <f t="shared" ref="F5:F24" si="0">D5+E5</f>
        <v>358252.94</v>
      </c>
      <c r="G5" s="9">
        <f t="shared" ref="G5:G24" si="1">F5/$F$25</f>
        <v>0.14243487739014149</v>
      </c>
    </row>
    <row r="6" spans="2:7" ht="14.25" thickTop="1" thickBot="1" x14ac:dyDescent="0.25">
      <c r="B6" s="94"/>
      <c r="C6" s="58" t="s">
        <v>162</v>
      </c>
      <c r="D6" s="6"/>
      <c r="E6" s="60">
        <v>619887.69999999995</v>
      </c>
      <c r="F6" s="6">
        <f t="shared" si="0"/>
        <v>619887.69999999995</v>
      </c>
      <c r="G6" s="9">
        <f t="shared" si="1"/>
        <v>0.24645611713655946</v>
      </c>
    </row>
    <row r="7" spans="2:7" ht="14.25" thickTop="1" thickBot="1" x14ac:dyDescent="0.25">
      <c r="B7" s="94"/>
      <c r="C7" s="132" t="s">
        <v>163</v>
      </c>
      <c r="D7" s="6"/>
      <c r="E7" s="133">
        <v>14152</v>
      </c>
      <c r="F7" s="26">
        <f t="shared" si="0"/>
        <v>14152</v>
      </c>
      <c r="G7" s="9">
        <f t="shared" si="1"/>
        <v>5.6265787653418352E-3</v>
      </c>
    </row>
    <row r="8" spans="2:7" ht="14.25" thickTop="1" thickBot="1" x14ac:dyDescent="0.25">
      <c r="B8" s="94"/>
      <c r="C8" s="132" t="s">
        <v>164</v>
      </c>
      <c r="D8" s="26"/>
      <c r="E8" s="133">
        <v>3325.82</v>
      </c>
      <c r="F8" s="26">
        <f t="shared" si="0"/>
        <v>3325.82</v>
      </c>
      <c r="G8" s="9">
        <f t="shared" si="1"/>
        <v>1.3222857680433285E-3</v>
      </c>
    </row>
    <row r="9" spans="2:7" ht="14.25" customHeight="1" thickTop="1" thickBot="1" x14ac:dyDescent="0.25">
      <c r="B9" s="94"/>
      <c r="C9" s="132" t="s">
        <v>165</v>
      </c>
      <c r="D9" s="26"/>
      <c r="E9" s="133">
        <v>9242.86</v>
      </c>
      <c r="F9" s="26">
        <f t="shared" si="0"/>
        <v>9242.86</v>
      </c>
      <c r="G9" s="9">
        <f t="shared" si="1"/>
        <v>3.6747936551036913E-3</v>
      </c>
    </row>
    <row r="10" spans="2:7" ht="14.25" thickTop="1" thickBot="1" x14ac:dyDescent="0.25">
      <c r="B10" s="94"/>
      <c r="C10" s="132" t="s">
        <v>166</v>
      </c>
      <c r="D10" s="26"/>
      <c r="E10" s="133">
        <v>24404.74</v>
      </c>
      <c r="F10" s="26">
        <f t="shared" si="0"/>
        <v>24404.74</v>
      </c>
      <c r="G10" s="9">
        <f t="shared" si="1"/>
        <v>9.7028824093900873E-3</v>
      </c>
    </row>
    <row r="11" spans="2:7" ht="14.25" thickTop="1" thickBot="1" x14ac:dyDescent="0.25">
      <c r="B11" s="94"/>
      <c r="C11" s="132" t="s">
        <v>167</v>
      </c>
      <c r="D11" s="26"/>
      <c r="E11" s="133">
        <v>1899</v>
      </c>
      <c r="F11" s="26">
        <f t="shared" si="0"/>
        <v>1899</v>
      </c>
      <c r="G11" s="9">
        <f t="shared" si="1"/>
        <v>7.5500799006388811E-4</v>
      </c>
    </row>
    <row r="12" spans="2:7" ht="14.25" thickTop="1" thickBot="1" x14ac:dyDescent="0.25">
      <c r="B12" s="94"/>
      <c r="C12" s="132" t="s">
        <v>168</v>
      </c>
      <c r="D12" s="26"/>
      <c r="E12" s="133">
        <v>1073.3</v>
      </c>
      <c r="F12" s="26">
        <f t="shared" si="0"/>
        <v>1073.3</v>
      </c>
      <c r="G12" s="9">
        <f t="shared" si="1"/>
        <v>4.2672463177228598E-4</v>
      </c>
    </row>
    <row r="13" spans="2:7" ht="14.25" thickTop="1" thickBot="1" x14ac:dyDescent="0.25">
      <c r="B13" s="94"/>
      <c r="C13" s="132" t="s">
        <v>169</v>
      </c>
      <c r="D13" s="26"/>
      <c r="E13" s="133">
        <v>41420</v>
      </c>
      <c r="F13" s="26">
        <f t="shared" si="0"/>
        <v>41420</v>
      </c>
      <c r="G13" s="9">
        <f t="shared" si="1"/>
        <v>1.6467841468376116E-2</v>
      </c>
    </row>
    <row r="14" spans="2:7" ht="14.25" thickTop="1" thickBot="1" x14ac:dyDescent="0.25">
      <c r="B14" s="94"/>
      <c r="C14" s="132" t="s">
        <v>170</v>
      </c>
      <c r="D14" s="26"/>
      <c r="E14" s="133">
        <v>17691</v>
      </c>
      <c r="F14" s="26">
        <f t="shared" si="0"/>
        <v>17691</v>
      </c>
      <c r="G14" s="9">
        <f t="shared" si="1"/>
        <v>7.0336210385572645E-3</v>
      </c>
    </row>
    <row r="15" spans="2:7" ht="14.25" thickTop="1" thickBot="1" x14ac:dyDescent="0.25">
      <c r="B15" s="94"/>
      <c r="C15" s="132" t="s">
        <v>171</v>
      </c>
      <c r="D15" s="26"/>
      <c r="E15" s="133">
        <v>57074</v>
      </c>
      <c r="F15" s="26">
        <f t="shared" si="0"/>
        <v>57074</v>
      </c>
      <c r="G15" s="9">
        <f t="shared" si="1"/>
        <v>2.269158821743357E-2</v>
      </c>
    </row>
    <row r="16" spans="2:7" ht="14.25" thickTop="1" thickBot="1" x14ac:dyDescent="0.25">
      <c r="B16" s="94"/>
      <c r="C16" s="132" t="s">
        <v>172</v>
      </c>
      <c r="D16" s="26"/>
      <c r="E16" s="133">
        <v>85537.64</v>
      </c>
      <c r="F16" s="26">
        <f t="shared" si="0"/>
        <v>85537.64</v>
      </c>
      <c r="G16" s="9">
        <f t="shared" si="1"/>
        <v>3.4008215719435721E-2</v>
      </c>
    </row>
    <row r="17" spans="2:7" ht="14.25" thickTop="1" thickBot="1" x14ac:dyDescent="0.25">
      <c r="B17" s="94"/>
      <c r="C17" s="132" t="s">
        <v>173</v>
      </c>
      <c r="D17" s="26"/>
      <c r="E17" s="133">
        <v>5620</v>
      </c>
      <c r="F17" s="26">
        <f t="shared" si="0"/>
        <v>5620</v>
      </c>
      <c r="G17" s="9">
        <f t="shared" si="1"/>
        <v>2.2344101654339396E-3</v>
      </c>
    </row>
    <row r="18" spans="2:7" ht="14.25" thickTop="1" thickBot="1" x14ac:dyDescent="0.25">
      <c r="B18" s="94"/>
      <c r="C18" s="132" t="s">
        <v>174</v>
      </c>
      <c r="D18" s="26"/>
      <c r="E18" s="133">
        <v>2520</v>
      </c>
      <c r="F18" s="26">
        <f t="shared" si="0"/>
        <v>2520</v>
      </c>
      <c r="G18" s="9">
        <f t="shared" si="1"/>
        <v>1.0019063375255387E-3</v>
      </c>
    </row>
    <row r="19" spans="2:7" ht="14.25" thickTop="1" thickBot="1" x14ac:dyDescent="0.25">
      <c r="B19" s="94"/>
      <c r="C19" s="132" t="s">
        <v>175</v>
      </c>
      <c r="D19" s="26"/>
      <c r="E19" s="133">
        <v>73927.92</v>
      </c>
      <c r="F19" s="26">
        <f t="shared" si="0"/>
        <v>73927.92</v>
      </c>
      <c r="G19" s="9">
        <f t="shared" si="1"/>
        <v>2.939240141590517E-2</v>
      </c>
    </row>
    <row r="20" spans="2:7" ht="14.25" thickTop="1" thickBot="1" x14ac:dyDescent="0.25">
      <c r="B20" s="94"/>
      <c r="C20" s="58" t="s">
        <v>176</v>
      </c>
      <c r="D20" s="6"/>
      <c r="E20" s="60">
        <v>877793.26</v>
      </c>
      <c r="F20" s="6">
        <f t="shared" si="0"/>
        <v>877793.26</v>
      </c>
      <c r="G20" s="9">
        <f t="shared" si="1"/>
        <v>0.34899469453619164</v>
      </c>
    </row>
    <row r="21" spans="2:7" ht="14.25" thickTop="1" thickBot="1" x14ac:dyDescent="0.25">
      <c r="B21" s="94"/>
      <c r="C21" s="132" t="s">
        <v>177</v>
      </c>
      <c r="D21" s="26"/>
      <c r="E21" s="133">
        <v>104290.71</v>
      </c>
      <c r="F21" s="26">
        <f t="shared" si="0"/>
        <v>104290.71</v>
      </c>
      <c r="G21" s="9">
        <f t="shared" si="1"/>
        <v>4.146409654525321E-2</v>
      </c>
    </row>
    <row r="22" spans="2:7" ht="14.25" thickTop="1" thickBot="1" x14ac:dyDescent="0.25">
      <c r="B22" s="94"/>
      <c r="C22" s="132" t="s">
        <v>178</v>
      </c>
      <c r="D22" s="26"/>
      <c r="E22" s="133">
        <v>43995.26</v>
      </c>
      <c r="F22" s="26">
        <f t="shared" si="0"/>
        <v>43995.26</v>
      </c>
      <c r="G22" s="9">
        <f t="shared" si="1"/>
        <v>1.7491718180588825E-2</v>
      </c>
    </row>
    <row r="23" spans="2:7" ht="14.25" thickTop="1" thickBot="1" x14ac:dyDescent="0.25">
      <c r="B23" s="100" t="s">
        <v>68</v>
      </c>
      <c r="C23" s="132" t="s">
        <v>161</v>
      </c>
      <c r="D23" s="26"/>
      <c r="E23" s="133">
        <v>16517</v>
      </c>
      <c r="F23" s="26">
        <f t="shared" si="0"/>
        <v>16517</v>
      </c>
      <c r="G23" s="9">
        <f t="shared" si="1"/>
        <v>6.5668599114719539E-3</v>
      </c>
    </row>
    <row r="24" spans="2:7" ht="14.25" thickTop="1" thickBot="1" x14ac:dyDescent="0.25">
      <c r="B24" s="100"/>
      <c r="C24" s="134" t="s">
        <v>177</v>
      </c>
      <c r="D24" s="26"/>
      <c r="E24" s="135">
        <v>7913.56</v>
      </c>
      <c r="F24" s="26">
        <f t="shared" si="0"/>
        <v>7913.56</v>
      </c>
      <c r="G24" s="9">
        <f t="shared" si="1"/>
        <v>3.1462880620589692E-3</v>
      </c>
    </row>
    <row r="25" spans="2:7" ht="13.5" thickTop="1" x14ac:dyDescent="0.2">
      <c r="B25" s="40"/>
      <c r="C25" s="10"/>
      <c r="D25" s="35">
        <f>SUM(D4:D24)</f>
        <v>0</v>
      </c>
      <c r="E25" s="35">
        <f t="shared" ref="E25:G25" si="2">SUM(E4:E24)</f>
        <v>2515205.17</v>
      </c>
      <c r="F25" s="35">
        <f t="shared" si="2"/>
        <v>2515205.17</v>
      </c>
      <c r="G25" s="37">
        <f t="shared" si="2"/>
        <v>0.99999999999999989</v>
      </c>
    </row>
    <row r="26" spans="2:7" x14ac:dyDescent="0.2">
      <c r="B26" s="41"/>
    </row>
    <row r="27" spans="2:7" x14ac:dyDescent="0.2">
      <c r="B27" s="41"/>
    </row>
    <row r="28" spans="2:7" x14ac:dyDescent="0.2">
      <c r="B28" s="41"/>
    </row>
    <row r="29" spans="2:7" x14ac:dyDescent="0.2">
      <c r="B29" s="41"/>
    </row>
    <row r="30" spans="2:7" x14ac:dyDescent="0.2">
      <c r="B30" s="41"/>
    </row>
    <row r="31" spans="2:7" x14ac:dyDescent="0.2">
      <c r="B31" s="41"/>
    </row>
    <row r="32" spans="2:7" x14ac:dyDescent="0.2">
      <c r="B32" s="41"/>
    </row>
    <row r="33" spans="2:2" x14ac:dyDescent="0.2">
      <c r="B33" s="41"/>
    </row>
    <row r="34" spans="2:2" x14ac:dyDescent="0.2">
      <c r="B34" s="41"/>
    </row>
    <row r="35" spans="2:2" x14ac:dyDescent="0.2">
      <c r="B35" s="41"/>
    </row>
    <row r="36" spans="2:2" x14ac:dyDescent="0.2">
      <c r="B36" s="41"/>
    </row>
    <row r="37" spans="2:2" x14ac:dyDescent="0.2">
      <c r="B37" s="41"/>
    </row>
    <row r="38" spans="2:2" x14ac:dyDescent="0.2">
      <c r="B38" s="41"/>
    </row>
    <row r="39" spans="2:2" x14ac:dyDescent="0.2">
      <c r="B39" s="41"/>
    </row>
    <row r="40" spans="2:2" x14ac:dyDescent="0.2">
      <c r="B40" s="41"/>
    </row>
    <row r="41" spans="2:2" x14ac:dyDescent="0.2">
      <c r="B41" s="41"/>
    </row>
    <row r="42" spans="2:2" x14ac:dyDescent="0.2">
      <c r="B42" s="41"/>
    </row>
    <row r="43" spans="2:2" x14ac:dyDescent="0.2">
      <c r="B43" s="41"/>
    </row>
    <row r="44" spans="2:2" x14ac:dyDescent="0.2">
      <c r="B44" s="41"/>
    </row>
    <row r="45" spans="2:2" x14ac:dyDescent="0.2">
      <c r="B45" s="41"/>
    </row>
    <row r="46" spans="2:2" x14ac:dyDescent="0.2">
      <c r="B46" s="41"/>
    </row>
    <row r="47" spans="2:2" x14ac:dyDescent="0.2">
      <c r="B47" s="41"/>
    </row>
    <row r="48" spans="2:2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</sheetData>
  <mergeCells count="3">
    <mergeCell ref="B1:G1"/>
    <mergeCell ref="B23:B24"/>
    <mergeCell ref="B5:B22"/>
  </mergeCells>
  <conditionalFormatting sqref="G4:G24">
    <cfRule type="cellIs" dxfId="12" priority="1" operator="greaterThan">
      <formula>0.0599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0"/>
  <sheetViews>
    <sheetView showGridLines="0" zoomScale="80" zoomScaleNormal="80" workbookViewId="0">
      <pane ySplit="1" topLeftCell="A2" activePane="bottomLeft" state="frozen"/>
      <selection sqref="A1:XFD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thickTop="1" thickBot="1" x14ac:dyDescent="0.25">
      <c r="B4" s="99" t="s">
        <v>26</v>
      </c>
      <c r="C4" s="43" t="s">
        <v>27</v>
      </c>
      <c r="D4" s="44">
        <v>12941.42</v>
      </c>
      <c r="E4" s="45"/>
      <c r="F4" s="26">
        <f>SUM(D4:E4)</f>
        <v>12941.42</v>
      </c>
      <c r="G4" s="9">
        <f>F4/$F$40</f>
        <v>4.7192673848844161E-3</v>
      </c>
    </row>
    <row r="5" spans="2:7" ht="14.25" thickTop="1" thickBot="1" x14ac:dyDescent="0.25">
      <c r="B5" s="99"/>
      <c r="C5" s="43" t="s">
        <v>28</v>
      </c>
      <c r="D5" s="44">
        <v>400</v>
      </c>
      <c r="E5" s="45"/>
      <c r="F5" s="26">
        <f t="shared" ref="F5:F39" si="0">SUM(D5:E5)</f>
        <v>400</v>
      </c>
      <c r="G5" s="9">
        <f t="shared" ref="G5:G39" si="1">F5/$F$40</f>
        <v>1.4586551969982941E-4</v>
      </c>
    </row>
    <row r="6" spans="2:7" ht="14.25" customHeight="1" thickTop="1" thickBot="1" x14ac:dyDescent="0.25">
      <c r="B6" s="99"/>
      <c r="C6" s="43" t="s">
        <v>29</v>
      </c>
      <c r="D6" s="44">
        <v>500</v>
      </c>
      <c r="E6" s="45"/>
      <c r="F6" s="26">
        <f t="shared" si="0"/>
        <v>500</v>
      </c>
      <c r="G6" s="9">
        <f t="shared" si="1"/>
        <v>1.8233189962478676E-4</v>
      </c>
    </row>
    <row r="7" spans="2:7" ht="14.25" thickTop="1" thickBot="1" x14ac:dyDescent="0.25">
      <c r="B7" s="99"/>
      <c r="C7" s="49" t="s">
        <v>30</v>
      </c>
      <c r="D7" s="50"/>
      <c r="E7" s="51">
        <v>331826.90000000002</v>
      </c>
      <c r="F7" s="6">
        <f t="shared" si="0"/>
        <v>331826.90000000002</v>
      </c>
      <c r="G7" s="9">
        <f t="shared" si="1"/>
        <v>0.12100525804720833</v>
      </c>
    </row>
    <row r="8" spans="2:7" ht="14.25" thickTop="1" thickBot="1" x14ac:dyDescent="0.25">
      <c r="B8" s="99"/>
      <c r="C8" s="43" t="s">
        <v>31</v>
      </c>
      <c r="D8" s="44"/>
      <c r="E8" s="45">
        <v>1738.62</v>
      </c>
      <c r="F8" s="26">
        <f t="shared" si="0"/>
        <v>1738.62</v>
      </c>
      <c r="G8" s="9">
        <f t="shared" si="1"/>
        <v>6.340117746512935E-4</v>
      </c>
    </row>
    <row r="9" spans="2:7" ht="14.25" thickTop="1" thickBot="1" x14ac:dyDescent="0.25">
      <c r="B9" s="99"/>
      <c r="C9" s="43" t="s">
        <v>35</v>
      </c>
      <c r="D9" s="44"/>
      <c r="E9" s="45">
        <v>10567.83</v>
      </c>
      <c r="F9" s="26">
        <f t="shared" si="0"/>
        <v>10567.83</v>
      </c>
      <c r="G9" s="9">
        <f t="shared" si="1"/>
        <v>3.8537050376236206E-3</v>
      </c>
    </row>
    <row r="10" spans="2:7" ht="14.25" thickTop="1" thickBot="1" x14ac:dyDescent="0.25">
      <c r="B10" s="99"/>
      <c r="C10" s="43" t="s">
        <v>36</v>
      </c>
      <c r="D10" s="44">
        <v>95113.39</v>
      </c>
      <c r="E10" s="45"/>
      <c r="F10" s="26">
        <f t="shared" si="0"/>
        <v>95113.39</v>
      </c>
      <c r="G10" s="9">
        <f t="shared" si="1"/>
        <v>3.4684410156906396E-2</v>
      </c>
    </row>
    <row r="11" spans="2:7" ht="14.25" thickTop="1" thickBot="1" x14ac:dyDescent="0.25">
      <c r="B11" s="99"/>
      <c r="C11" s="43" t="s">
        <v>37</v>
      </c>
      <c r="D11" s="44">
        <v>712.62</v>
      </c>
      <c r="E11" s="45"/>
      <c r="F11" s="26">
        <f t="shared" si="0"/>
        <v>712.62</v>
      </c>
      <c r="G11" s="9">
        <f t="shared" si="1"/>
        <v>2.5986671662123109E-4</v>
      </c>
    </row>
    <row r="12" spans="2:7" ht="14.25" thickTop="1" thickBot="1" x14ac:dyDescent="0.25">
      <c r="B12" s="99"/>
      <c r="C12" s="43" t="s">
        <v>39</v>
      </c>
      <c r="D12" s="44">
        <v>5947.82</v>
      </c>
      <c r="E12" s="45"/>
      <c r="F12" s="26">
        <f t="shared" si="0"/>
        <v>5947.82</v>
      </c>
      <c r="G12" s="9">
        <f t="shared" si="1"/>
        <v>2.1689546384525984E-3</v>
      </c>
    </row>
    <row r="13" spans="2:7" ht="14.25" thickTop="1" thickBot="1" x14ac:dyDescent="0.25">
      <c r="B13" s="99"/>
      <c r="C13" s="43" t="s">
        <v>40</v>
      </c>
      <c r="D13" s="44">
        <v>4425.8500000000004</v>
      </c>
      <c r="E13" s="45">
        <v>35848.58</v>
      </c>
      <c r="F13" s="26">
        <f t="shared" si="0"/>
        <v>40274.43</v>
      </c>
      <c r="G13" s="9">
        <f t="shared" si="1"/>
        <v>1.4686626656411001E-2</v>
      </c>
    </row>
    <row r="14" spans="2:7" ht="14.25" thickTop="1" thickBot="1" x14ac:dyDescent="0.25">
      <c r="B14" s="99"/>
      <c r="C14" s="49" t="s">
        <v>42</v>
      </c>
      <c r="D14" s="50"/>
      <c r="E14" s="51">
        <v>394909.65</v>
      </c>
      <c r="F14" s="6">
        <f t="shared" si="0"/>
        <v>394909.65</v>
      </c>
      <c r="G14" s="9">
        <f t="shared" si="1"/>
        <v>0.14400925332931935</v>
      </c>
    </row>
    <row r="15" spans="2:7" ht="14.25" thickTop="1" thickBot="1" x14ac:dyDescent="0.25">
      <c r="B15" s="99"/>
      <c r="C15" s="43" t="s">
        <v>96</v>
      </c>
      <c r="D15" s="44"/>
      <c r="E15" s="45">
        <v>1010</v>
      </c>
      <c r="F15" s="26">
        <f t="shared" si="0"/>
        <v>1010</v>
      </c>
      <c r="G15" s="9">
        <f t="shared" si="1"/>
        <v>3.6831043724206927E-4</v>
      </c>
    </row>
    <row r="16" spans="2:7" ht="14.25" thickTop="1" thickBot="1" x14ac:dyDescent="0.25">
      <c r="B16" s="99"/>
      <c r="C16" s="43" t="s">
        <v>43</v>
      </c>
      <c r="D16" s="44"/>
      <c r="E16" s="45">
        <v>53056.800000000003</v>
      </c>
      <c r="F16" s="26">
        <f t="shared" si="0"/>
        <v>53056.800000000003</v>
      </c>
      <c r="G16" s="9">
        <f t="shared" si="1"/>
        <v>1.9347894264024775E-2</v>
      </c>
    </row>
    <row r="17" spans="2:7" ht="14.25" thickTop="1" thickBot="1" x14ac:dyDescent="0.25">
      <c r="B17" s="99"/>
      <c r="C17" s="49" t="s">
        <v>44</v>
      </c>
      <c r="D17" s="50"/>
      <c r="E17" s="51">
        <v>941342.28</v>
      </c>
      <c r="F17" s="6">
        <f t="shared" si="0"/>
        <v>941342.28</v>
      </c>
      <c r="G17" s="9">
        <f t="shared" si="1"/>
        <v>0.34327345221905586</v>
      </c>
    </row>
    <row r="18" spans="2:7" ht="14.25" thickTop="1" thickBot="1" x14ac:dyDescent="0.25">
      <c r="B18" s="99"/>
      <c r="C18" s="43" t="s">
        <v>95</v>
      </c>
      <c r="D18" s="44"/>
      <c r="E18" s="45">
        <v>7093.4</v>
      </c>
      <c r="F18" s="26">
        <f t="shared" si="0"/>
        <v>7093.4</v>
      </c>
      <c r="G18" s="9">
        <f t="shared" si="1"/>
        <v>2.5867061935969248E-3</v>
      </c>
    </row>
    <row r="19" spans="2:7" ht="14.25" thickTop="1" thickBot="1" x14ac:dyDescent="0.25">
      <c r="B19" s="99"/>
      <c r="C19" s="43" t="s">
        <v>45</v>
      </c>
      <c r="D19" s="44"/>
      <c r="E19" s="45">
        <v>76916.2</v>
      </c>
      <c r="F19" s="26">
        <f t="shared" si="0"/>
        <v>76916.2</v>
      </c>
      <c r="G19" s="9">
        <f t="shared" si="1"/>
        <v>2.8048553715840047E-2</v>
      </c>
    </row>
    <row r="20" spans="2:7" ht="14.25" thickTop="1" thickBot="1" x14ac:dyDescent="0.25">
      <c r="B20" s="99"/>
      <c r="C20" s="43" t="s">
        <v>46</v>
      </c>
      <c r="D20" s="44"/>
      <c r="E20" s="45">
        <v>3682.41</v>
      </c>
      <c r="F20" s="26">
        <f t="shared" si="0"/>
        <v>3682.41</v>
      </c>
      <c r="G20" s="9">
        <f t="shared" si="1"/>
        <v>1.342841620994622E-3</v>
      </c>
    </row>
    <row r="21" spans="2:7" ht="14.25" thickTop="1" thickBot="1" x14ac:dyDescent="0.25">
      <c r="B21" s="99"/>
      <c r="C21" s="43" t="s">
        <v>47</v>
      </c>
      <c r="D21" s="44"/>
      <c r="E21" s="45">
        <v>20143.3</v>
      </c>
      <c r="F21" s="26">
        <f t="shared" si="0"/>
        <v>20143.3</v>
      </c>
      <c r="G21" s="9">
        <f t="shared" si="1"/>
        <v>7.3455323074239345E-3</v>
      </c>
    </row>
    <row r="22" spans="2:7" ht="14.25" thickTop="1" thickBot="1" x14ac:dyDescent="0.25">
      <c r="B22" s="99"/>
      <c r="C22" s="43" t="s">
        <v>48</v>
      </c>
      <c r="D22" s="44">
        <v>5800</v>
      </c>
      <c r="E22" s="45"/>
      <c r="F22" s="26">
        <f t="shared" si="0"/>
        <v>5800</v>
      </c>
      <c r="G22" s="9">
        <f t="shared" si="1"/>
        <v>2.1150500356475264E-3</v>
      </c>
    </row>
    <row r="23" spans="2:7" ht="14.25" thickTop="1" thickBot="1" x14ac:dyDescent="0.25">
      <c r="B23" s="99"/>
      <c r="C23" s="43" t="s">
        <v>49</v>
      </c>
      <c r="D23" s="44"/>
      <c r="E23" s="45">
        <v>27460.99</v>
      </c>
      <c r="F23" s="26">
        <f t="shared" si="0"/>
        <v>27460.99</v>
      </c>
      <c r="G23" s="9">
        <f t="shared" si="1"/>
        <v>1.0014028944554547E-2</v>
      </c>
    </row>
    <row r="24" spans="2:7" ht="14.25" thickTop="1" thickBot="1" x14ac:dyDescent="0.25">
      <c r="B24" s="99"/>
      <c r="C24" s="49" t="s">
        <v>50</v>
      </c>
      <c r="D24" s="50"/>
      <c r="E24" s="51">
        <v>160000</v>
      </c>
      <c r="F24" s="6">
        <f t="shared" si="0"/>
        <v>160000</v>
      </c>
      <c r="G24" s="9">
        <f t="shared" si="1"/>
        <v>5.8346207879931763E-2</v>
      </c>
    </row>
    <row r="25" spans="2:7" ht="14.25" thickTop="1" thickBot="1" x14ac:dyDescent="0.25">
      <c r="B25" s="99"/>
      <c r="C25" s="43" t="s">
        <v>51</v>
      </c>
      <c r="D25" s="44"/>
      <c r="E25" s="45">
        <v>345.1</v>
      </c>
      <c r="F25" s="26">
        <f t="shared" si="0"/>
        <v>345.1</v>
      </c>
      <c r="G25" s="9">
        <f t="shared" si="1"/>
        <v>1.2584547712102783E-4</v>
      </c>
    </row>
    <row r="26" spans="2:7" ht="14.25" thickTop="1" thickBot="1" x14ac:dyDescent="0.25">
      <c r="B26" s="99"/>
      <c r="C26" s="43" t="s">
        <v>52</v>
      </c>
      <c r="D26" s="44">
        <v>18845.830000000002</v>
      </c>
      <c r="E26" s="45">
        <v>56717.25</v>
      </c>
      <c r="F26" s="26">
        <f t="shared" si="0"/>
        <v>75563.08</v>
      </c>
      <c r="G26" s="9">
        <f t="shared" si="1"/>
        <v>2.7555119835799467E-2</v>
      </c>
    </row>
    <row r="27" spans="2:7" ht="14.25" thickTop="1" thickBot="1" x14ac:dyDescent="0.25">
      <c r="B27" s="99"/>
      <c r="C27" s="43" t="s">
        <v>53</v>
      </c>
      <c r="D27" s="44"/>
      <c r="E27" s="45">
        <v>113166.89</v>
      </c>
      <c r="F27" s="26">
        <f t="shared" si="0"/>
        <v>113166.89</v>
      </c>
      <c r="G27" s="9">
        <f t="shared" si="1"/>
        <v>4.1267868056658573E-2</v>
      </c>
    </row>
    <row r="28" spans="2:7" ht="14.25" thickTop="1" thickBot="1" x14ac:dyDescent="0.25">
      <c r="B28" s="99"/>
      <c r="C28" s="49" t="s">
        <v>54</v>
      </c>
      <c r="D28" s="50">
        <v>21350.09</v>
      </c>
      <c r="E28" s="51">
        <v>197654.23</v>
      </c>
      <c r="F28" s="6">
        <f t="shared" si="0"/>
        <v>219004.32</v>
      </c>
      <c r="G28" s="9">
        <f t="shared" si="1"/>
        <v>7.9862947383269364E-2</v>
      </c>
    </row>
    <row r="29" spans="2:7" ht="14.25" thickTop="1" thickBot="1" x14ac:dyDescent="0.25">
      <c r="B29" s="99"/>
      <c r="C29" s="43" t="s">
        <v>56</v>
      </c>
      <c r="D29" s="44">
        <v>41999.65</v>
      </c>
      <c r="E29" s="45"/>
      <c r="F29" s="26">
        <f t="shared" si="0"/>
        <v>41999.65</v>
      </c>
      <c r="G29" s="9">
        <f t="shared" si="1"/>
        <v>1.5315751936152353E-2</v>
      </c>
    </row>
    <row r="30" spans="2:7" ht="14.25" thickTop="1" thickBot="1" x14ac:dyDescent="0.25">
      <c r="B30" s="99"/>
      <c r="C30" s="43" t="s">
        <v>57</v>
      </c>
      <c r="D30" s="44">
        <v>2499.2399999999998</v>
      </c>
      <c r="E30" s="45">
        <v>621.46</v>
      </c>
      <c r="F30" s="26">
        <f t="shared" si="0"/>
        <v>3120.7</v>
      </c>
      <c r="G30" s="9">
        <f t="shared" si="1"/>
        <v>1.138006318318144E-3</v>
      </c>
    </row>
    <row r="31" spans="2:7" ht="14.25" thickTop="1" thickBot="1" x14ac:dyDescent="0.25">
      <c r="B31" s="99"/>
      <c r="C31" s="43" t="s">
        <v>58</v>
      </c>
      <c r="D31" s="44"/>
      <c r="E31" s="45">
        <v>2266</v>
      </c>
      <c r="F31" s="26">
        <f t="shared" si="0"/>
        <v>2266</v>
      </c>
      <c r="G31" s="9">
        <f t="shared" si="1"/>
        <v>8.2632816909953362E-4</v>
      </c>
    </row>
    <row r="32" spans="2:7" ht="14.25" thickTop="1" thickBot="1" x14ac:dyDescent="0.25">
      <c r="B32" s="99"/>
      <c r="C32" s="43" t="s">
        <v>60</v>
      </c>
      <c r="D32" s="44">
        <v>10649.31</v>
      </c>
      <c r="E32" s="45"/>
      <c r="F32" s="26">
        <f t="shared" si="0"/>
        <v>10649.31</v>
      </c>
      <c r="G32" s="9">
        <f t="shared" si="1"/>
        <v>3.8834178439864759E-3</v>
      </c>
    </row>
    <row r="33" spans="2:7" ht="14.25" thickTop="1" thickBot="1" x14ac:dyDescent="0.25">
      <c r="B33" s="99"/>
      <c r="C33" s="43" t="s">
        <v>61</v>
      </c>
      <c r="D33" s="44">
        <v>19688.7</v>
      </c>
      <c r="E33" s="45"/>
      <c r="F33" s="26">
        <f t="shared" si="0"/>
        <v>19688.7</v>
      </c>
      <c r="G33" s="9">
        <f t="shared" si="1"/>
        <v>7.1797561442850785E-3</v>
      </c>
    </row>
    <row r="34" spans="2:7" ht="14.25" thickTop="1" thickBot="1" x14ac:dyDescent="0.25">
      <c r="B34" s="99"/>
      <c r="C34" s="43" t="s">
        <v>62</v>
      </c>
      <c r="D34" s="44">
        <v>10649.31</v>
      </c>
      <c r="E34" s="45"/>
      <c r="F34" s="26">
        <f t="shared" si="0"/>
        <v>10649.31</v>
      </c>
      <c r="G34" s="9">
        <f t="shared" si="1"/>
        <v>3.8834178439864759E-3</v>
      </c>
    </row>
    <row r="35" spans="2:7" ht="14.25" thickTop="1" thickBot="1" x14ac:dyDescent="0.25">
      <c r="B35" s="99"/>
      <c r="C35" s="43" t="s">
        <v>63</v>
      </c>
      <c r="D35" s="44">
        <v>2120.89</v>
      </c>
      <c r="E35" s="45"/>
      <c r="F35" s="26">
        <f t="shared" si="0"/>
        <v>2120.89</v>
      </c>
      <c r="G35" s="9">
        <f t="shared" si="1"/>
        <v>7.73411805190428E-4</v>
      </c>
    </row>
    <row r="36" spans="2:7" ht="14.25" thickTop="1" thickBot="1" x14ac:dyDescent="0.25">
      <c r="B36" s="99"/>
      <c r="C36" s="43" t="s">
        <v>98</v>
      </c>
      <c r="D36" s="44">
        <v>929.14</v>
      </c>
      <c r="E36" s="45"/>
      <c r="F36" s="26">
        <f t="shared" si="0"/>
        <v>929.14</v>
      </c>
      <c r="G36" s="9">
        <f t="shared" si="1"/>
        <v>3.3882372243474877E-4</v>
      </c>
    </row>
    <row r="37" spans="2:7" ht="14.25" thickTop="1" thickBot="1" x14ac:dyDescent="0.25">
      <c r="B37" s="99"/>
      <c r="C37" s="43" t="s">
        <v>59</v>
      </c>
      <c r="D37" s="44">
        <v>1944</v>
      </c>
      <c r="E37" s="45"/>
      <c r="F37" s="26">
        <f t="shared" si="0"/>
        <v>1944</v>
      </c>
      <c r="G37" s="9">
        <f t="shared" si="1"/>
        <v>7.0890642574117097E-4</v>
      </c>
    </row>
    <row r="38" spans="2:7" ht="14.25" thickTop="1" thickBot="1" x14ac:dyDescent="0.25">
      <c r="B38" s="99"/>
      <c r="C38" s="43" t="s">
        <v>65</v>
      </c>
      <c r="D38" s="44">
        <v>39.520000000000003</v>
      </c>
      <c r="E38" s="45"/>
      <c r="F38" s="26">
        <f t="shared" si="0"/>
        <v>39.520000000000003</v>
      </c>
      <c r="G38" s="9">
        <f t="shared" si="1"/>
        <v>1.4411513346343147E-5</v>
      </c>
    </row>
    <row r="39" spans="2:7" ht="22.5" thickTop="1" thickBot="1" x14ac:dyDescent="0.25">
      <c r="B39" s="46" t="s">
        <v>66</v>
      </c>
      <c r="C39" s="46" t="s">
        <v>67</v>
      </c>
      <c r="D39" s="47">
        <v>49327.24</v>
      </c>
      <c r="E39" s="48"/>
      <c r="F39" s="26">
        <f t="shared" si="0"/>
        <v>49327.24</v>
      </c>
      <c r="G39" s="9">
        <f t="shared" si="1"/>
        <v>1.7987858744895533E-2</v>
      </c>
    </row>
    <row r="40" spans="2:7" ht="13.5" thickTop="1" x14ac:dyDescent="0.2">
      <c r="B40" s="40"/>
      <c r="C40" s="10"/>
      <c r="D40" s="35">
        <f>SUM(D4:D39)</f>
        <v>305884.02</v>
      </c>
      <c r="E40" s="35">
        <f t="shared" ref="E40:F40" si="2">SUM(E4:E39)</f>
        <v>2436367.89</v>
      </c>
      <c r="F40" s="35">
        <f t="shared" si="2"/>
        <v>2742251.9100000011</v>
      </c>
      <c r="G40" s="37">
        <f>SUM(G4:G39)</f>
        <v>0.99999999999999967</v>
      </c>
    </row>
    <row r="41" spans="2:7" x14ac:dyDescent="0.2">
      <c r="B41" s="41"/>
    </row>
    <row r="42" spans="2:7" x14ac:dyDescent="0.2">
      <c r="B42" s="41"/>
    </row>
    <row r="43" spans="2:7" x14ac:dyDescent="0.2">
      <c r="B43" s="41"/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</sheetData>
  <mergeCells count="2">
    <mergeCell ref="B1:G1"/>
    <mergeCell ref="B4:B38"/>
  </mergeCells>
  <conditionalFormatting sqref="G4:G39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8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00" t="s">
        <v>26</v>
      </c>
      <c r="C4" s="52" t="s">
        <v>27</v>
      </c>
      <c r="D4" s="53">
        <v>1291.08</v>
      </c>
      <c r="E4" s="54"/>
      <c r="F4" s="26">
        <f>SUM(D4:E4)</f>
        <v>1291.08</v>
      </c>
      <c r="G4" s="9">
        <f>F4/$F$28</f>
        <v>1.6750478740794946E-3</v>
      </c>
    </row>
    <row r="5" spans="2:7" ht="14.25" thickTop="1" thickBot="1" x14ac:dyDescent="0.25">
      <c r="B5" s="100"/>
      <c r="C5" s="52" t="s">
        <v>69</v>
      </c>
      <c r="D5" s="53"/>
      <c r="E5" s="54">
        <v>2445.4899999999998</v>
      </c>
      <c r="F5" s="26">
        <f t="shared" ref="F5:F27" si="0">SUM(D5:E5)</f>
        <v>2445.4899999999998</v>
      </c>
      <c r="G5" s="9">
        <f t="shared" ref="G5:G27" si="1">F5/$F$28</f>
        <v>3.1727800179560234E-3</v>
      </c>
    </row>
    <row r="6" spans="2:7" ht="14.25" thickTop="1" thickBot="1" x14ac:dyDescent="0.25">
      <c r="B6" s="100"/>
      <c r="C6" s="52" t="s">
        <v>70</v>
      </c>
      <c r="D6" s="53"/>
      <c r="E6" s="54">
        <v>14220</v>
      </c>
      <c r="F6" s="26">
        <f t="shared" si="0"/>
        <v>14220</v>
      </c>
      <c r="G6" s="9">
        <f t="shared" si="1"/>
        <v>1.8449035512447264E-2</v>
      </c>
    </row>
    <row r="7" spans="2:7" ht="14.25" thickTop="1" thickBot="1" x14ac:dyDescent="0.25">
      <c r="B7" s="100"/>
      <c r="C7" s="52" t="s">
        <v>71</v>
      </c>
      <c r="D7" s="53"/>
      <c r="E7" s="54">
        <v>3635.6</v>
      </c>
      <c r="F7" s="26">
        <f t="shared" si="0"/>
        <v>3635.6</v>
      </c>
      <c r="G7" s="9">
        <f t="shared" si="1"/>
        <v>4.7168293606929161E-3</v>
      </c>
    </row>
    <row r="8" spans="2:7" ht="14.25" thickTop="1" thickBot="1" x14ac:dyDescent="0.25">
      <c r="B8" s="100"/>
      <c r="C8" s="52" t="s">
        <v>74</v>
      </c>
      <c r="D8" s="53"/>
      <c r="E8" s="54">
        <v>1684.88</v>
      </c>
      <c r="F8" s="26">
        <f t="shared" si="0"/>
        <v>1684.88</v>
      </c>
      <c r="G8" s="9">
        <f t="shared" si="1"/>
        <v>2.1859642021246238E-3</v>
      </c>
    </row>
    <row r="9" spans="2:7" ht="14.25" thickTop="1" thickBot="1" x14ac:dyDescent="0.25">
      <c r="B9" s="100"/>
      <c r="C9" s="52" t="s">
        <v>99</v>
      </c>
      <c r="D9" s="53">
        <v>207.34</v>
      </c>
      <c r="E9" s="54"/>
      <c r="F9" s="26">
        <f t="shared" si="0"/>
        <v>207.34</v>
      </c>
      <c r="G9" s="9">
        <f t="shared" si="1"/>
        <v>2.6900302553803206E-4</v>
      </c>
    </row>
    <row r="10" spans="2:7" ht="14.25" thickTop="1" thickBot="1" x14ac:dyDescent="0.25">
      <c r="B10" s="100"/>
      <c r="C10" s="52" t="s">
        <v>92</v>
      </c>
      <c r="D10" s="53">
        <v>3717</v>
      </c>
      <c r="E10" s="54"/>
      <c r="F10" s="26">
        <f t="shared" si="0"/>
        <v>3717</v>
      </c>
      <c r="G10" s="9">
        <f t="shared" si="1"/>
        <v>4.8224377636966577E-3</v>
      </c>
    </row>
    <row r="11" spans="2:7" ht="14.25" thickTop="1" thickBot="1" x14ac:dyDescent="0.25">
      <c r="B11" s="100"/>
      <c r="C11" s="58" t="s">
        <v>78</v>
      </c>
      <c r="D11" s="59">
        <v>1171.71</v>
      </c>
      <c r="E11" s="60">
        <v>71621.33</v>
      </c>
      <c r="F11" s="6">
        <f t="shared" si="0"/>
        <v>72793.040000000008</v>
      </c>
      <c r="G11" s="9">
        <f t="shared" si="1"/>
        <v>9.4441728552671897E-2</v>
      </c>
    </row>
    <row r="12" spans="2:7" ht="14.25" thickTop="1" thickBot="1" x14ac:dyDescent="0.25">
      <c r="B12" s="100"/>
      <c r="C12" s="58" t="s">
        <v>53</v>
      </c>
      <c r="D12" s="59"/>
      <c r="E12" s="60">
        <v>186078.01</v>
      </c>
      <c r="F12" s="6">
        <f t="shared" si="0"/>
        <v>186078.01</v>
      </c>
      <c r="G12" s="9">
        <f t="shared" si="1"/>
        <v>0.24141770847929095</v>
      </c>
    </row>
    <row r="13" spans="2:7" ht="14.25" thickTop="1" thickBot="1" x14ac:dyDescent="0.25">
      <c r="B13" s="100"/>
      <c r="C13" s="58" t="s">
        <v>38</v>
      </c>
      <c r="D13" s="59"/>
      <c r="E13" s="60">
        <v>144261.21</v>
      </c>
      <c r="F13" s="6">
        <f t="shared" si="0"/>
        <v>144261.21</v>
      </c>
      <c r="G13" s="9">
        <f t="shared" si="1"/>
        <v>0.18716457006741294</v>
      </c>
    </row>
    <row r="14" spans="2:7" ht="14.25" thickTop="1" thickBot="1" x14ac:dyDescent="0.25">
      <c r="B14" s="100"/>
      <c r="C14" s="52" t="s">
        <v>41</v>
      </c>
      <c r="D14" s="53">
        <v>304</v>
      </c>
      <c r="E14" s="54"/>
      <c r="F14" s="26">
        <f t="shared" si="0"/>
        <v>304</v>
      </c>
      <c r="G14" s="9">
        <f t="shared" si="1"/>
        <v>3.9440976060365457E-4</v>
      </c>
    </row>
    <row r="15" spans="2:7" ht="14.25" thickTop="1" thickBot="1" x14ac:dyDescent="0.25">
      <c r="B15" s="100"/>
      <c r="C15" s="58" t="s">
        <v>79</v>
      </c>
      <c r="D15" s="59"/>
      <c r="E15" s="60">
        <v>164708</v>
      </c>
      <c r="F15" s="6">
        <f t="shared" si="0"/>
        <v>164708</v>
      </c>
      <c r="G15" s="9">
        <f t="shared" si="1"/>
        <v>0.21369224621548269</v>
      </c>
    </row>
    <row r="16" spans="2:7" ht="14.25" thickTop="1" thickBot="1" x14ac:dyDescent="0.25">
      <c r="B16" s="100"/>
      <c r="C16" s="52" t="s">
        <v>43</v>
      </c>
      <c r="D16" s="53"/>
      <c r="E16" s="54">
        <v>18432.05</v>
      </c>
      <c r="F16" s="26">
        <f t="shared" si="0"/>
        <v>18432.05</v>
      </c>
      <c r="G16" s="9">
        <f t="shared" si="1"/>
        <v>2.3913751407679575E-2</v>
      </c>
    </row>
    <row r="17" spans="2:7" ht="14.25" thickTop="1" thickBot="1" x14ac:dyDescent="0.25">
      <c r="B17" s="100"/>
      <c r="C17" s="52" t="s">
        <v>44</v>
      </c>
      <c r="D17" s="53">
        <v>550</v>
      </c>
      <c r="E17" s="54"/>
      <c r="F17" s="26">
        <f t="shared" si="0"/>
        <v>550</v>
      </c>
      <c r="G17" s="9">
        <f t="shared" si="1"/>
        <v>7.1357029056582245E-4</v>
      </c>
    </row>
    <row r="18" spans="2:7" ht="14.25" thickTop="1" thickBot="1" x14ac:dyDescent="0.25">
      <c r="B18" s="100"/>
      <c r="C18" s="58" t="s">
        <v>95</v>
      </c>
      <c r="D18" s="59"/>
      <c r="E18" s="60">
        <v>59424.31</v>
      </c>
      <c r="F18" s="6">
        <f t="shared" si="0"/>
        <v>59424.31</v>
      </c>
      <c r="G18" s="9">
        <f t="shared" si="1"/>
        <v>7.7097131187951834E-2</v>
      </c>
    </row>
    <row r="19" spans="2:7" ht="14.25" thickTop="1" thickBot="1" x14ac:dyDescent="0.25">
      <c r="B19" s="100"/>
      <c r="C19" s="58" t="s">
        <v>45</v>
      </c>
      <c r="D19" s="59"/>
      <c r="E19" s="60">
        <v>55505.67</v>
      </c>
      <c r="F19" s="6">
        <f t="shared" si="0"/>
        <v>55505.67</v>
      </c>
      <c r="G19" s="9">
        <f t="shared" si="1"/>
        <v>7.2013085581728462E-2</v>
      </c>
    </row>
    <row r="20" spans="2:7" ht="14.25" thickTop="1" thickBot="1" x14ac:dyDescent="0.25">
      <c r="B20" s="100"/>
      <c r="C20" s="52" t="s">
        <v>47</v>
      </c>
      <c r="D20" s="53"/>
      <c r="E20" s="54">
        <v>1090.2</v>
      </c>
      <c r="F20" s="26">
        <f t="shared" si="0"/>
        <v>1090.2</v>
      </c>
      <c r="G20" s="9">
        <f t="shared" si="1"/>
        <v>1.4144260559542903E-3</v>
      </c>
    </row>
    <row r="21" spans="2:7" ht="14.25" thickTop="1" thickBot="1" x14ac:dyDescent="0.25">
      <c r="B21" s="100"/>
      <c r="C21" s="52" t="s">
        <v>49</v>
      </c>
      <c r="D21" s="53"/>
      <c r="E21" s="54">
        <v>1331.83</v>
      </c>
      <c r="F21" s="26">
        <f t="shared" si="0"/>
        <v>1331.83</v>
      </c>
      <c r="G21" s="9">
        <f t="shared" si="1"/>
        <v>1.7279169456077804E-3</v>
      </c>
    </row>
    <row r="22" spans="2:7" ht="14.25" thickTop="1" thickBot="1" x14ac:dyDescent="0.25">
      <c r="B22" s="100"/>
      <c r="C22" s="52" t="s">
        <v>50</v>
      </c>
      <c r="D22" s="53"/>
      <c r="E22" s="54">
        <v>2250</v>
      </c>
      <c r="F22" s="26">
        <f t="shared" si="0"/>
        <v>2250</v>
      </c>
      <c r="G22" s="9">
        <f t="shared" si="1"/>
        <v>2.9191511886783646E-3</v>
      </c>
    </row>
    <row r="23" spans="2:7" ht="14.25" thickTop="1" thickBot="1" x14ac:dyDescent="0.25">
      <c r="B23" s="100"/>
      <c r="C23" s="52" t="s">
        <v>53</v>
      </c>
      <c r="D23" s="53"/>
      <c r="E23" s="54">
        <v>6749.4</v>
      </c>
      <c r="F23" s="26">
        <f t="shared" si="0"/>
        <v>6749.4</v>
      </c>
      <c r="G23" s="9">
        <f t="shared" si="1"/>
        <v>8.7566751257181115E-3</v>
      </c>
    </row>
    <row r="24" spans="2:7" ht="14.25" thickTop="1" thickBot="1" x14ac:dyDescent="0.25">
      <c r="B24" s="100"/>
      <c r="C24" s="52" t="s">
        <v>57</v>
      </c>
      <c r="D24" s="53"/>
      <c r="E24" s="54">
        <v>1943.46</v>
      </c>
      <c r="F24" s="26">
        <f t="shared" si="0"/>
        <v>1943.46</v>
      </c>
      <c r="G24" s="9">
        <f t="shared" si="1"/>
        <v>2.5214460307328239E-3</v>
      </c>
    </row>
    <row r="25" spans="2:7" ht="14.25" thickTop="1" thickBot="1" x14ac:dyDescent="0.25">
      <c r="B25" s="100"/>
      <c r="C25" s="52" t="s">
        <v>55</v>
      </c>
      <c r="D25" s="53"/>
      <c r="E25" s="54">
        <v>28076</v>
      </c>
      <c r="F25" s="26">
        <f t="shared" si="0"/>
        <v>28076</v>
      </c>
      <c r="G25" s="9">
        <f t="shared" si="1"/>
        <v>3.6425817232592785E-2</v>
      </c>
    </row>
    <row r="26" spans="2:7" ht="14.25" thickTop="1" thickBot="1" x14ac:dyDescent="0.25">
      <c r="B26" s="100"/>
      <c r="C26" s="52" t="s">
        <v>65</v>
      </c>
      <c r="D26" s="53"/>
      <c r="E26" s="54">
        <v>3.61</v>
      </c>
      <c r="F26" s="26">
        <f t="shared" si="0"/>
        <v>3.61</v>
      </c>
      <c r="G26" s="9">
        <f t="shared" si="1"/>
        <v>4.6836159071683983E-6</v>
      </c>
    </row>
    <row r="27" spans="2:7" ht="14.25" thickTop="1" thickBot="1" x14ac:dyDescent="0.25">
      <c r="B27" s="100"/>
      <c r="C27" s="55" t="s">
        <v>91</v>
      </c>
      <c r="D27" s="56">
        <v>69.819999999999993</v>
      </c>
      <c r="E27" s="57"/>
      <c r="F27" s="26">
        <f t="shared" si="0"/>
        <v>69.819999999999993</v>
      </c>
      <c r="G27" s="9">
        <f t="shared" si="1"/>
        <v>9.0584504886010399E-5</v>
      </c>
    </row>
    <row r="28" spans="2:7" ht="13.5" thickTop="1" x14ac:dyDescent="0.2">
      <c r="B28" s="40"/>
      <c r="C28" s="10"/>
      <c r="D28" s="35">
        <f>SUM(D4:D27)</f>
        <v>7310.95</v>
      </c>
      <c r="E28" s="35">
        <f t="shared" ref="E28:F28" si="2">SUM(E4:E27)</f>
        <v>763461.05</v>
      </c>
      <c r="F28" s="35">
        <f t="shared" si="2"/>
        <v>770771.99999999988</v>
      </c>
      <c r="G28" s="37">
        <f>SUM(G4:G27)</f>
        <v>1.0000000000000002</v>
      </c>
    </row>
    <row r="29" spans="2:7" x14ac:dyDescent="0.2">
      <c r="B29" s="41"/>
      <c r="D29" s="42"/>
      <c r="E29" s="42"/>
    </row>
    <row r="30" spans="2:7" x14ac:dyDescent="0.2">
      <c r="B30" s="41"/>
    </row>
    <row r="31" spans="2:7" x14ac:dyDescent="0.2">
      <c r="B31" s="41"/>
    </row>
    <row r="32" spans="2:7" x14ac:dyDescent="0.2">
      <c r="B32" s="41"/>
    </row>
    <row r="33" spans="2:2" x14ac:dyDescent="0.2">
      <c r="B33" s="41"/>
    </row>
    <row r="34" spans="2:2" x14ac:dyDescent="0.2">
      <c r="B34" s="41"/>
    </row>
    <row r="35" spans="2:2" x14ac:dyDescent="0.2">
      <c r="B35" s="41"/>
    </row>
    <row r="36" spans="2:2" x14ac:dyDescent="0.2">
      <c r="B36" s="41"/>
    </row>
    <row r="37" spans="2:2" x14ac:dyDescent="0.2">
      <c r="B37" s="41"/>
    </row>
    <row r="38" spans="2:2" x14ac:dyDescent="0.2">
      <c r="B38" s="41"/>
    </row>
    <row r="39" spans="2:2" x14ac:dyDescent="0.2">
      <c r="B39" s="41"/>
    </row>
    <row r="40" spans="2:2" x14ac:dyDescent="0.2">
      <c r="B40" s="41"/>
    </row>
    <row r="41" spans="2:2" x14ac:dyDescent="0.2">
      <c r="B41" s="41"/>
    </row>
    <row r="42" spans="2:2" x14ac:dyDescent="0.2">
      <c r="B42" s="41"/>
    </row>
    <row r="43" spans="2:2" x14ac:dyDescent="0.2">
      <c r="B43" s="41"/>
    </row>
    <row r="44" spans="2:2" x14ac:dyDescent="0.2">
      <c r="B44" s="41"/>
    </row>
    <row r="45" spans="2:2" x14ac:dyDescent="0.2">
      <c r="B45" s="41"/>
    </row>
    <row r="46" spans="2:2" x14ac:dyDescent="0.2">
      <c r="B46" s="41"/>
    </row>
    <row r="47" spans="2:2" x14ac:dyDescent="0.2">
      <c r="B47" s="41"/>
    </row>
    <row r="48" spans="2:2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</sheetData>
  <mergeCells count="2">
    <mergeCell ref="B1:G1"/>
    <mergeCell ref="B4:B27"/>
  </mergeCells>
  <conditionalFormatting sqref="G4:G27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6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94" t="s">
        <v>26</v>
      </c>
      <c r="C4" s="62" t="s">
        <v>28</v>
      </c>
      <c r="D4" s="63">
        <v>13400</v>
      </c>
      <c r="E4" s="64"/>
      <c r="F4" s="26">
        <f>SUM(D4:E4)</f>
        <v>13400</v>
      </c>
      <c r="G4" s="9">
        <f t="shared" ref="G4:G37" si="0">F4/$F$38</f>
        <v>5.902477019410499E-3</v>
      </c>
    </row>
    <row r="5" spans="2:7" ht="14.25" thickTop="1" thickBot="1" x14ac:dyDescent="0.25">
      <c r="B5" s="94"/>
      <c r="C5" s="62" t="s">
        <v>29</v>
      </c>
      <c r="D5" s="63">
        <v>12162.15</v>
      </c>
      <c r="E5" s="64"/>
      <c r="F5" s="26">
        <f t="shared" ref="F5:F37" si="1">SUM(D5:E5)</f>
        <v>12162.15</v>
      </c>
      <c r="G5" s="9">
        <f t="shared" si="0"/>
        <v>5.3572246926584625E-3</v>
      </c>
    </row>
    <row r="6" spans="2:7" ht="14.25" thickTop="1" thickBot="1" x14ac:dyDescent="0.25">
      <c r="B6" s="94"/>
      <c r="C6" s="62" t="s">
        <v>81</v>
      </c>
      <c r="D6" s="63"/>
      <c r="E6" s="64">
        <v>25942.9</v>
      </c>
      <c r="F6" s="26">
        <f t="shared" si="1"/>
        <v>25942.9</v>
      </c>
      <c r="G6" s="9">
        <f t="shared" si="0"/>
        <v>1.1427415751258555E-2</v>
      </c>
    </row>
    <row r="7" spans="2:7" ht="14.25" thickTop="1" thickBot="1" x14ac:dyDescent="0.25">
      <c r="B7" s="94"/>
      <c r="C7" s="62" t="s">
        <v>85</v>
      </c>
      <c r="D7" s="63">
        <v>69926.98</v>
      </c>
      <c r="E7" s="64"/>
      <c r="F7" s="26">
        <f t="shared" si="1"/>
        <v>69926.98</v>
      </c>
      <c r="G7" s="9">
        <f t="shared" si="0"/>
        <v>3.0801671081102801E-2</v>
      </c>
    </row>
    <row r="8" spans="2:7" ht="14.25" thickTop="1" thickBot="1" x14ac:dyDescent="0.25">
      <c r="B8" s="94"/>
      <c r="C8" s="62" t="s">
        <v>70</v>
      </c>
      <c r="D8" s="63"/>
      <c r="E8" s="64">
        <v>9271.74</v>
      </c>
      <c r="F8" s="26">
        <f t="shared" si="1"/>
        <v>9271.74</v>
      </c>
      <c r="G8" s="9">
        <f t="shared" si="0"/>
        <v>4.084047185070828E-3</v>
      </c>
    </row>
    <row r="9" spans="2:7" ht="14.25" thickTop="1" thickBot="1" x14ac:dyDescent="0.25">
      <c r="B9" s="94"/>
      <c r="C9" s="62" t="s">
        <v>71</v>
      </c>
      <c r="D9" s="63">
        <v>3543.5</v>
      </c>
      <c r="E9" s="64"/>
      <c r="F9" s="26">
        <f t="shared" si="1"/>
        <v>3543.5</v>
      </c>
      <c r="G9" s="9">
        <f t="shared" si="0"/>
        <v>1.5608527849463509E-3</v>
      </c>
    </row>
    <row r="10" spans="2:7" ht="14.25" thickTop="1" thickBot="1" x14ac:dyDescent="0.25">
      <c r="B10" s="94"/>
      <c r="C10" s="62" t="s">
        <v>32</v>
      </c>
      <c r="D10" s="63"/>
      <c r="E10" s="64">
        <v>25136.880000000001</v>
      </c>
      <c r="F10" s="26">
        <f t="shared" si="1"/>
        <v>25136.880000000001</v>
      </c>
      <c r="G10" s="9">
        <f t="shared" si="0"/>
        <v>1.1072377353707417E-2</v>
      </c>
    </row>
    <row r="11" spans="2:7" ht="14.25" thickTop="1" thickBot="1" x14ac:dyDescent="0.25">
      <c r="B11" s="94"/>
      <c r="C11" s="62" t="s">
        <v>33</v>
      </c>
      <c r="D11" s="63"/>
      <c r="E11" s="64">
        <v>5950.48</v>
      </c>
      <c r="F11" s="26">
        <f t="shared" si="1"/>
        <v>5950.48</v>
      </c>
      <c r="G11" s="9">
        <f t="shared" si="0"/>
        <v>2.6210874219747596E-3</v>
      </c>
    </row>
    <row r="12" spans="2:7" ht="14.25" thickTop="1" thickBot="1" x14ac:dyDescent="0.25">
      <c r="B12" s="94"/>
      <c r="C12" s="62" t="s">
        <v>73</v>
      </c>
      <c r="D12" s="63"/>
      <c r="E12" s="64">
        <v>2104.2399999999998</v>
      </c>
      <c r="F12" s="26">
        <f t="shared" si="1"/>
        <v>2104.2399999999998</v>
      </c>
      <c r="G12" s="9">
        <f t="shared" si="0"/>
        <v>9.2688270472569747E-4</v>
      </c>
    </row>
    <row r="13" spans="2:7" ht="14.25" thickTop="1" thickBot="1" x14ac:dyDescent="0.25">
      <c r="B13" s="94"/>
      <c r="C13" s="62" t="s">
        <v>76</v>
      </c>
      <c r="D13" s="63"/>
      <c r="E13" s="64">
        <v>5138.97</v>
      </c>
      <c r="F13" s="26">
        <f t="shared" si="1"/>
        <v>5138.97</v>
      </c>
      <c r="G13" s="9">
        <f t="shared" si="0"/>
        <v>2.2636307707791024E-3</v>
      </c>
    </row>
    <row r="14" spans="2:7" ht="14.25" thickTop="1" thickBot="1" x14ac:dyDescent="0.25">
      <c r="B14" s="94"/>
      <c r="C14" s="58" t="s">
        <v>78</v>
      </c>
      <c r="D14" s="59"/>
      <c r="E14" s="60">
        <v>320240.19</v>
      </c>
      <c r="F14" s="6">
        <f t="shared" si="1"/>
        <v>320240.19</v>
      </c>
      <c r="G14" s="9">
        <f t="shared" si="0"/>
        <v>0.1410604747885561</v>
      </c>
    </row>
    <row r="15" spans="2:7" ht="14.25" thickTop="1" thickBot="1" x14ac:dyDescent="0.25">
      <c r="B15" s="94"/>
      <c r="C15" s="58" t="s">
        <v>53</v>
      </c>
      <c r="D15" s="59">
        <v>179214.6</v>
      </c>
      <c r="E15" s="60">
        <v>151766.31</v>
      </c>
      <c r="F15" s="6">
        <f t="shared" si="1"/>
        <v>330980.91000000003</v>
      </c>
      <c r="G15" s="9">
        <f t="shared" si="0"/>
        <v>0.14579158321929661</v>
      </c>
    </row>
    <row r="16" spans="2:7" ht="14.25" thickTop="1" thickBot="1" x14ac:dyDescent="0.25">
      <c r="B16" s="94"/>
      <c r="C16" s="62" t="s">
        <v>79</v>
      </c>
      <c r="D16" s="63"/>
      <c r="E16" s="64">
        <v>10426.32</v>
      </c>
      <c r="F16" s="26">
        <f t="shared" si="1"/>
        <v>10426.32</v>
      </c>
      <c r="G16" s="9">
        <f t="shared" si="0"/>
        <v>4.5926204624641845E-3</v>
      </c>
    </row>
    <row r="17" spans="2:7" ht="14.25" thickTop="1" thickBot="1" x14ac:dyDescent="0.25">
      <c r="B17" s="94"/>
      <c r="C17" s="62" t="s">
        <v>43</v>
      </c>
      <c r="D17" s="63"/>
      <c r="E17" s="64">
        <v>42702.01</v>
      </c>
      <c r="F17" s="26">
        <f t="shared" si="1"/>
        <v>42702.01</v>
      </c>
      <c r="G17" s="9">
        <f t="shared" si="0"/>
        <v>1.880952482892816E-2</v>
      </c>
    </row>
    <row r="18" spans="2:7" ht="14.25" thickTop="1" thickBot="1" x14ac:dyDescent="0.25">
      <c r="B18" s="94"/>
      <c r="C18" s="58" t="s">
        <v>45</v>
      </c>
      <c r="D18" s="59"/>
      <c r="E18" s="60">
        <v>251238.11</v>
      </c>
      <c r="F18" s="6">
        <f t="shared" si="1"/>
        <v>251238.11</v>
      </c>
      <c r="G18" s="9">
        <f t="shared" si="0"/>
        <v>0.11066620676680052</v>
      </c>
    </row>
    <row r="19" spans="2:7" ht="14.25" thickTop="1" thickBot="1" x14ac:dyDescent="0.25">
      <c r="B19" s="94"/>
      <c r="C19" s="62" t="s">
        <v>46</v>
      </c>
      <c r="D19" s="63"/>
      <c r="E19" s="64">
        <v>870.41</v>
      </c>
      <c r="F19" s="26">
        <f t="shared" si="1"/>
        <v>870.41</v>
      </c>
      <c r="G19" s="9">
        <f t="shared" si="0"/>
        <v>3.834011210794845E-4</v>
      </c>
    </row>
    <row r="20" spans="2:7" ht="14.25" thickTop="1" thickBot="1" x14ac:dyDescent="0.25">
      <c r="B20" s="94"/>
      <c r="C20" s="62" t="s">
        <v>47</v>
      </c>
      <c r="D20" s="63">
        <v>0</v>
      </c>
      <c r="E20" s="64">
        <v>53</v>
      </c>
      <c r="F20" s="26">
        <f t="shared" si="1"/>
        <v>53</v>
      </c>
      <c r="G20" s="9">
        <f t="shared" si="0"/>
        <v>2.3345618061847494E-5</v>
      </c>
    </row>
    <row r="21" spans="2:7" ht="14.25" thickTop="1" thickBot="1" x14ac:dyDescent="0.25">
      <c r="B21" s="94"/>
      <c r="C21" s="62" t="s">
        <v>49</v>
      </c>
      <c r="D21" s="63">
        <v>62.2</v>
      </c>
      <c r="E21" s="64">
        <v>3677.17</v>
      </c>
      <c r="F21" s="26">
        <f t="shared" si="1"/>
        <v>3739.37</v>
      </c>
      <c r="G21" s="9">
        <f t="shared" si="0"/>
        <v>1.6471302606024653E-3</v>
      </c>
    </row>
    <row r="22" spans="2:7" ht="14.25" thickTop="1" thickBot="1" x14ac:dyDescent="0.25">
      <c r="B22" s="94"/>
      <c r="C22" s="62" t="s">
        <v>100</v>
      </c>
      <c r="D22" s="63"/>
      <c r="E22" s="64">
        <v>2388</v>
      </c>
      <c r="F22" s="26">
        <f t="shared" si="1"/>
        <v>2388</v>
      </c>
      <c r="G22" s="9">
        <f t="shared" si="0"/>
        <v>1.0518742628621099E-3</v>
      </c>
    </row>
    <row r="23" spans="2:7" ht="14.25" thickTop="1" thickBot="1" x14ac:dyDescent="0.25">
      <c r="B23" s="94"/>
      <c r="C23" s="62" t="s">
        <v>50</v>
      </c>
      <c r="D23" s="63"/>
      <c r="E23" s="64">
        <v>1874.58</v>
      </c>
      <c r="F23" s="26">
        <f t="shared" si="1"/>
        <v>1874.58</v>
      </c>
      <c r="G23" s="9">
        <f t="shared" si="0"/>
        <v>8.2572129634675613E-4</v>
      </c>
    </row>
    <row r="24" spans="2:7" ht="14.25" thickTop="1" thickBot="1" x14ac:dyDescent="0.25">
      <c r="B24" s="94"/>
      <c r="C24" s="58" t="s">
        <v>52</v>
      </c>
      <c r="D24" s="59"/>
      <c r="E24" s="60">
        <v>354408.36</v>
      </c>
      <c r="F24" s="6">
        <f t="shared" si="1"/>
        <v>354408.36</v>
      </c>
      <c r="G24" s="9">
        <f t="shared" si="0"/>
        <v>0.15611098510350468</v>
      </c>
    </row>
    <row r="25" spans="2:7" ht="14.25" thickTop="1" thickBot="1" x14ac:dyDescent="0.25">
      <c r="B25" s="94"/>
      <c r="C25" s="62" t="s">
        <v>53</v>
      </c>
      <c r="D25" s="63"/>
      <c r="E25" s="64">
        <v>3440.9</v>
      </c>
      <c r="F25" s="26">
        <f t="shared" si="1"/>
        <v>3440.9</v>
      </c>
      <c r="G25" s="9">
        <f t="shared" si="0"/>
        <v>1.5156591922454914E-3</v>
      </c>
    </row>
    <row r="26" spans="2:7" ht="14.25" thickTop="1" thickBot="1" x14ac:dyDescent="0.25">
      <c r="B26" s="94"/>
      <c r="C26" s="58" t="s">
        <v>54</v>
      </c>
      <c r="D26" s="59">
        <v>36792.85</v>
      </c>
      <c r="E26" s="60">
        <v>120120.17</v>
      </c>
      <c r="F26" s="6">
        <f t="shared" si="1"/>
        <v>156913.01999999999</v>
      </c>
      <c r="G26" s="9">
        <f t="shared" si="0"/>
        <v>6.9117574223604469E-2</v>
      </c>
    </row>
    <row r="27" spans="2:7" ht="14.25" thickTop="1" thickBot="1" x14ac:dyDescent="0.25">
      <c r="B27" s="94"/>
      <c r="C27" s="62" t="s">
        <v>59</v>
      </c>
      <c r="D27" s="63">
        <v>7295.66</v>
      </c>
      <c r="E27" s="64"/>
      <c r="F27" s="26">
        <f t="shared" si="1"/>
        <v>7295.66</v>
      </c>
      <c r="G27" s="9">
        <f t="shared" si="0"/>
        <v>3.2136168277188356E-3</v>
      </c>
    </row>
    <row r="28" spans="2:7" ht="14.25" thickTop="1" thickBot="1" x14ac:dyDescent="0.25">
      <c r="B28" s="94"/>
      <c r="C28" s="62" t="s">
        <v>60</v>
      </c>
      <c r="D28" s="63">
        <v>11.31</v>
      </c>
      <c r="E28" s="64">
        <v>254.81</v>
      </c>
      <c r="F28" s="26">
        <f t="shared" si="1"/>
        <v>266.12</v>
      </c>
      <c r="G28" s="9">
        <f t="shared" si="0"/>
        <v>1.1722143167205388E-4</v>
      </c>
    </row>
    <row r="29" spans="2:7" ht="14.25" thickTop="1" thickBot="1" x14ac:dyDescent="0.25">
      <c r="B29" s="94"/>
      <c r="C29" s="62" t="s">
        <v>55</v>
      </c>
      <c r="D29" s="63"/>
      <c r="E29" s="64">
        <v>22583.07</v>
      </c>
      <c r="F29" s="26">
        <f t="shared" si="1"/>
        <v>22583.07</v>
      </c>
      <c r="G29" s="9">
        <f t="shared" si="0"/>
        <v>9.9474665449804968E-3</v>
      </c>
    </row>
    <row r="30" spans="2:7" ht="14.25" thickTop="1" thickBot="1" x14ac:dyDescent="0.25">
      <c r="B30" s="94"/>
      <c r="C30" s="62" t="s">
        <v>65</v>
      </c>
      <c r="D30" s="63">
        <v>13.89</v>
      </c>
      <c r="E30" s="64"/>
      <c r="F30" s="26">
        <f t="shared" si="1"/>
        <v>13.89</v>
      </c>
      <c r="G30" s="9">
        <f t="shared" si="0"/>
        <v>6.1183138656426737E-6</v>
      </c>
    </row>
    <row r="31" spans="2:7" ht="14.25" thickTop="1" thickBot="1" x14ac:dyDescent="0.25">
      <c r="B31" s="100" t="s">
        <v>68</v>
      </c>
      <c r="C31" s="62" t="s">
        <v>85</v>
      </c>
      <c r="D31" s="63"/>
      <c r="E31" s="64">
        <v>7.48</v>
      </c>
      <c r="F31" s="26">
        <f t="shared" si="1"/>
        <v>7.48</v>
      </c>
      <c r="G31" s="9">
        <f t="shared" si="0"/>
        <v>3.2948155302380997E-6</v>
      </c>
    </row>
    <row r="32" spans="2:7" ht="14.25" thickTop="1" thickBot="1" x14ac:dyDescent="0.25">
      <c r="B32" s="100"/>
      <c r="C32" s="62" t="s">
        <v>71</v>
      </c>
      <c r="D32" s="63"/>
      <c r="E32" s="64">
        <v>5144.6400000000003</v>
      </c>
      <c r="F32" s="26">
        <f t="shared" si="1"/>
        <v>5144.6400000000003</v>
      </c>
      <c r="G32" s="9">
        <f t="shared" si="0"/>
        <v>2.2661283114283606E-3</v>
      </c>
    </row>
    <row r="33" spans="2:7" ht="14.25" thickTop="1" thickBot="1" x14ac:dyDescent="0.25">
      <c r="B33" s="100"/>
      <c r="C33" s="62" t="s">
        <v>75</v>
      </c>
      <c r="D33" s="63"/>
      <c r="E33" s="64">
        <v>1130</v>
      </c>
      <c r="F33" s="26">
        <f t="shared" si="1"/>
        <v>1130</v>
      </c>
      <c r="G33" s="9">
        <f t="shared" si="0"/>
        <v>4.9774619641297494E-4</v>
      </c>
    </row>
    <row r="34" spans="2:7" ht="14.25" thickTop="1" thickBot="1" x14ac:dyDescent="0.25">
      <c r="B34" s="100"/>
      <c r="C34" s="62" t="s">
        <v>78</v>
      </c>
      <c r="D34" s="63"/>
      <c r="E34" s="64">
        <v>5138.5200000000004</v>
      </c>
      <c r="F34" s="26">
        <f t="shared" si="1"/>
        <v>5138.5200000000004</v>
      </c>
      <c r="G34" s="9">
        <f t="shared" si="0"/>
        <v>2.2634325532672568E-3</v>
      </c>
    </row>
    <row r="35" spans="2:7" ht="14.25" thickTop="1" thickBot="1" x14ac:dyDescent="0.25">
      <c r="B35" s="100"/>
      <c r="C35" s="58" t="s">
        <v>53</v>
      </c>
      <c r="D35" s="59"/>
      <c r="E35" s="60">
        <v>123704.66</v>
      </c>
      <c r="F35" s="6">
        <f t="shared" si="1"/>
        <v>123704.66</v>
      </c>
      <c r="G35" s="9">
        <f t="shared" si="0"/>
        <v>5.4489844242088741E-2</v>
      </c>
    </row>
    <row r="36" spans="2:7" ht="14.25" thickTop="1" thickBot="1" x14ac:dyDescent="0.25">
      <c r="B36" s="100"/>
      <c r="C36" s="62" t="s">
        <v>101</v>
      </c>
      <c r="D36" s="63"/>
      <c r="E36" s="64">
        <v>39931.56</v>
      </c>
      <c r="F36" s="26">
        <f t="shared" si="1"/>
        <v>39931.56</v>
      </c>
      <c r="G36" s="9">
        <f t="shared" si="0"/>
        <v>1.7589187705165037E-2</v>
      </c>
    </row>
    <row r="37" spans="2:7" ht="14.25" thickTop="1" thickBot="1" x14ac:dyDescent="0.25">
      <c r="B37" s="100"/>
      <c r="C37" s="61" t="s">
        <v>79</v>
      </c>
      <c r="D37" s="65"/>
      <c r="E37" s="66">
        <v>413164.7</v>
      </c>
      <c r="F37" s="6">
        <f t="shared" si="1"/>
        <v>413164.7</v>
      </c>
      <c r="G37" s="9">
        <f t="shared" si="0"/>
        <v>0.18199217514788305</v>
      </c>
    </row>
    <row r="38" spans="2:7" ht="13.5" thickTop="1" x14ac:dyDescent="0.2">
      <c r="B38" s="40"/>
      <c r="C38" s="10"/>
      <c r="D38" s="35">
        <f>SUM(D4:D37)</f>
        <v>322423.13999999996</v>
      </c>
      <c r="E38" s="35">
        <f t="shared" ref="E38:F38" si="2">SUM(E4:E37)</f>
        <v>1947810.1799999997</v>
      </c>
      <c r="F38" s="35">
        <f t="shared" si="2"/>
        <v>2270233.3199999998</v>
      </c>
      <c r="G38" s="37">
        <f>SUM(G4:G37)</f>
        <v>0.99999999999999967</v>
      </c>
    </row>
    <row r="39" spans="2:7" x14ac:dyDescent="0.2">
      <c r="B39" s="41"/>
      <c r="D39" s="42"/>
      <c r="E39" s="42"/>
    </row>
    <row r="40" spans="2:7" x14ac:dyDescent="0.2">
      <c r="B40" s="41"/>
    </row>
    <row r="41" spans="2:7" x14ac:dyDescent="0.2">
      <c r="B41" s="41"/>
    </row>
    <row r="42" spans="2:7" x14ac:dyDescent="0.2">
      <c r="B42" s="41"/>
    </row>
    <row r="43" spans="2:7" x14ac:dyDescent="0.2">
      <c r="B43" s="41"/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</sheetData>
  <mergeCells count="3">
    <mergeCell ref="B1:G1"/>
    <mergeCell ref="B4:B30"/>
    <mergeCell ref="B31:B37"/>
  </mergeCells>
  <conditionalFormatting sqref="G4:G37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0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94" t="s">
        <v>26</v>
      </c>
      <c r="C4" s="67" t="s">
        <v>27</v>
      </c>
      <c r="D4" s="68">
        <v>2920.71</v>
      </c>
      <c r="E4" s="69"/>
      <c r="F4" s="26">
        <f>SUM(D4:E4)</f>
        <v>2920.71</v>
      </c>
      <c r="G4" s="9">
        <f>F4/$F$47</f>
        <v>1.2357706512638393E-3</v>
      </c>
    </row>
    <row r="5" spans="2:7" ht="14.25" thickTop="1" thickBot="1" x14ac:dyDescent="0.25">
      <c r="B5" s="94"/>
      <c r="C5" s="67" t="s">
        <v>86</v>
      </c>
      <c r="D5" s="68">
        <v>22400</v>
      </c>
      <c r="E5" s="69"/>
      <c r="F5" s="26">
        <f t="shared" ref="F5:F46" si="0">SUM(D5:E5)</f>
        <v>22400</v>
      </c>
      <c r="G5" s="9">
        <f t="shared" ref="G5:G46" si="1">F5/$F$47</f>
        <v>9.4775799679906597E-3</v>
      </c>
    </row>
    <row r="6" spans="2:7" ht="14.25" thickTop="1" thickBot="1" x14ac:dyDescent="0.25">
      <c r="B6" s="94"/>
      <c r="C6" s="58" t="s">
        <v>81</v>
      </c>
      <c r="D6" s="59">
        <v>11828</v>
      </c>
      <c r="E6" s="60">
        <v>146888.20000000001</v>
      </c>
      <c r="F6" s="6">
        <f t="shared" si="0"/>
        <v>158716.20000000001</v>
      </c>
      <c r="G6" s="9">
        <f t="shared" si="1"/>
        <v>6.7153815969446404E-2</v>
      </c>
    </row>
    <row r="7" spans="2:7" ht="14.25" thickTop="1" thickBot="1" x14ac:dyDescent="0.25">
      <c r="B7" s="94"/>
      <c r="C7" s="67" t="s">
        <v>85</v>
      </c>
      <c r="D7" s="68">
        <v>33615</v>
      </c>
      <c r="E7" s="69"/>
      <c r="F7" s="26">
        <f t="shared" si="0"/>
        <v>33615</v>
      </c>
      <c r="G7" s="9">
        <f t="shared" si="1"/>
        <v>1.4222716545714555E-2</v>
      </c>
    </row>
    <row r="8" spans="2:7" ht="14.25" thickTop="1" thickBot="1" x14ac:dyDescent="0.25">
      <c r="B8" s="94"/>
      <c r="C8" s="67" t="s">
        <v>87</v>
      </c>
      <c r="D8" s="68"/>
      <c r="E8" s="69">
        <v>2047.26</v>
      </c>
      <c r="F8" s="26">
        <f t="shared" si="0"/>
        <v>2047.26</v>
      </c>
      <c r="G8" s="9">
        <f t="shared" si="1"/>
        <v>8.6620849844948919E-4</v>
      </c>
    </row>
    <row r="9" spans="2:7" ht="14.25" thickTop="1" thickBot="1" x14ac:dyDescent="0.25">
      <c r="B9" s="94"/>
      <c r="C9" s="67" t="s">
        <v>69</v>
      </c>
      <c r="D9" s="68"/>
      <c r="E9" s="69">
        <v>4374.0600000000004</v>
      </c>
      <c r="F9" s="26">
        <f t="shared" si="0"/>
        <v>4374.0600000000004</v>
      </c>
      <c r="G9" s="9">
        <f t="shared" si="1"/>
        <v>1.8506921176245192E-3</v>
      </c>
    </row>
    <row r="10" spans="2:7" ht="14.25" thickTop="1" thickBot="1" x14ac:dyDescent="0.25">
      <c r="B10" s="94"/>
      <c r="C10" s="67" t="s">
        <v>31</v>
      </c>
      <c r="D10" s="68">
        <v>14959.8</v>
      </c>
      <c r="E10" s="69"/>
      <c r="F10" s="26">
        <f t="shared" si="0"/>
        <v>14959.8</v>
      </c>
      <c r="G10" s="9">
        <f t="shared" si="1"/>
        <v>6.3295848573726192E-3</v>
      </c>
    </row>
    <row r="11" spans="2:7" ht="14.25" thickTop="1" thickBot="1" x14ac:dyDescent="0.25">
      <c r="B11" s="94"/>
      <c r="C11" s="67" t="s">
        <v>70</v>
      </c>
      <c r="D11" s="68"/>
      <c r="E11" s="69">
        <v>28440</v>
      </c>
      <c r="F11" s="26">
        <f t="shared" si="0"/>
        <v>28440</v>
      </c>
      <c r="G11" s="9">
        <f t="shared" si="1"/>
        <v>1.203314170935957E-2</v>
      </c>
    </row>
    <row r="12" spans="2:7" ht="14.25" thickTop="1" thickBot="1" x14ac:dyDescent="0.25">
      <c r="B12" s="94"/>
      <c r="C12" s="67" t="s">
        <v>71</v>
      </c>
      <c r="D12" s="68">
        <v>208</v>
      </c>
      <c r="E12" s="69"/>
      <c r="F12" s="26">
        <f t="shared" si="0"/>
        <v>208</v>
      </c>
      <c r="G12" s="9">
        <f t="shared" si="1"/>
        <v>8.800609970277041E-5</v>
      </c>
    </row>
    <row r="13" spans="2:7" ht="14.25" thickTop="1" thickBot="1" x14ac:dyDescent="0.25">
      <c r="B13" s="94"/>
      <c r="C13" s="67" t="s">
        <v>32</v>
      </c>
      <c r="D13" s="68">
        <v>8198.24</v>
      </c>
      <c r="E13" s="69"/>
      <c r="F13" s="26">
        <f t="shared" si="0"/>
        <v>8198.24</v>
      </c>
      <c r="G13" s="9">
        <f t="shared" si="1"/>
        <v>3.4687265712848099E-3</v>
      </c>
    </row>
    <row r="14" spans="2:7" ht="14.25" thickTop="1" thickBot="1" x14ac:dyDescent="0.25">
      <c r="B14" s="94"/>
      <c r="C14" s="67" t="s">
        <v>34</v>
      </c>
      <c r="D14" s="68">
        <v>2220</v>
      </c>
      <c r="E14" s="69"/>
      <c r="F14" s="26">
        <f t="shared" si="0"/>
        <v>2220</v>
      </c>
      <c r="G14" s="9">
        <f t="shared" si="1"/>
        <v>9.3929587182764581E-4</v>
      </c>
    </row>
    <row r="15" spans="2:7" ht="14.25" thickTop="1" thickBot="1" x14ac:dyDescent="0.25">
      <c r="B15" s="94"/>
      <c r="C15" s="67" t="s">
        <v>73</v>
      </c>
      <c r="D15" s="68">
        <v>41655.360000000001</v>
      </c>
      <c r="E15" s="69">
        <v>9540</v>
      </c>
      <c r="F15" s="26">
        <f t="shared" si="0"/>
        <v>51195.360000000001</v>
      </c>
      <c r="G15" s="9">
        <f t="shared" si="1"/>
        <v>2.1661076713842424E-2</v>
      </c>
    </row>
    <row r="16" spans="2:7" ht="14.25" thickTop="1" thickBot="1" x14ac:dyDescent="0.25">
      <c r="B16" s="94"/>
      <c r="C16" s="67" t="s">
        <v>74</v>
      </c>
      <c r="D16" s="68"/>
      <c r="E16" s="69">
        <v>1178.82</v>
      </c>
      <c r="F16" s="26">
        <f t="shared" si="0"/>
        <v>1178.82</v>
      </c>
      <c r="G16" s="9">
        <f t="shared" si="1"/>
        <v>4.9876610794047989E-4</v>
      </c>
    </row>
    <row r="17" spans="2:7" ht="14.25" thickTop="1" thickBot="1" x14ac:dyDescent="0.25">
      <c r="B17" s="94"/>
      <c r="C17" s="67" t="s">
        <v>82</v>
      </c>
      <c r="D17" s="68"/>
      <c r="E17" s="69">
        <v>10830</v>
      </c>
      <c r="F17" s="26">
        <f t="shared" si="0"/>
        <v>10830</v>
      </c>
      <c r="G17" s="9">
        <f t="shared" si="1"/>
        <v>4.5822406720240558E-3</v>
      </c>
    </row>
    <row r="18" spans="2:7" ht="14.25" thickTop="1" thickBot="1" x14ac:dyDescent="0.25">
      <c r="B18" s="94"/>
      <c r="C18" s="67" t="s">
        <v>76</v>
      </c>
      <c r="D18" s="68">
        <v>599.98</v>
      </c>
      <c r="E18" s="69"/>
      <c r="F18" s="26">
        <f t="shared" si="0"/>
        <v>599.98</v>
      </c>
      <c r="G18" s="9">
        <f t="shared" si="1"/>
        <v>2.5385528701763556E-4</v>
      </c>
    </row>
    <row r="19" spans="2:7" ht="14.25" thickTop="1" thickBot="1" x14ac:dyDescent="0.25">
      <c r="B19" s="94"/>
      <c r="C19" s="58" t="s">
        <v>78</v>
      </c>
      <c r="D19" s="59">
        <v>34340.93</v>
      </c>
      <c r="E19" s="60">
        <v>122674.44</v>
      </c>
      <c r="F19" s="6">
        <f t="shared" si="0"/>
        <v>157015.37</v>
      </c>
      <c r="G19" s="9">
        <f t="shared" si="1"/>
        <v>6.6434184168689361E-2</v>
      </c>
    </row>
    <row r="20" spans="2:7" ht="14.25" thickTop="1" thickBot="1" x14ac:dyDescent="0.25">
      <c r="B20" s="94"/>
      <c r="C20" s="58" t="s">
        <v>38</v>
      </c>
      <c r="D20" s="59">
        <v>38445.269999999997</v>
      </c>
      <c r="E20" s="60">
        <v>115335.81</v>
      </c>
      <c r="F20" s="6">
        <f t="shared" si="0"/>
        <v>153781.07999999999</v>
      </c>
      <c r="G20" s="9">
        <f t="shared" si="1"/>
        <v>6.5065735859998614E-2</v>
      </c>
    </row>
    <row r="21" spans="2:7" ht="14.25" thickTop="1" thickBot="1" x14ac:dyDescent="0.25">
      <c r="B21" s="94"/>
      <c r="C21" s="67" t="s">
        <v>88</v>
      </c>
      <c r="D21" s="68"/>
      <c r="E21" s="69">
        <v>113441.62</v>
      </c>
      <c r="F21" s="26">
        <f t="shared" si="0"/>
        <v>113441.62</v>
      </c>
      <c r="G21" s="9">
        <f t="shared" si="1"/>
        <v>4.7997858270018241E-2</v>
      </c>
    </row>
    <row r="22" spans="2:7" ht="14.25" thickTop="1" thickBot="1" x14ac:dyDescent="0.25">
      <c r="B22" s="94"/>
      <c r="C22" s="67" t="s">
        <v>41</v>
      </c>
      <c r="D22" s="68"/>
      <c r="E22" s="69">
        <v>64450</v>
      </c>
      <c r="F22" s="26">
        <f t="shared" si="0"/>
        <v>64450</v>
      </c>
      <c r="G22" s="9">
        <f t="shared" si="1"/>
        <v>2.7269197720401699E-2</v>
      </c>
    </row>
    <row r="23" spans="2:7" ht="14.25" thickTop="1" thickBot="1" x14ac:dyDescent="0.25">
      <c r="B23" s="94"/>
      <c r="C23" s="58" t="s">
        <v>79</v>
      </c>
      <c r="D23" s="59"/>
      <c r="E23" s="60">
        <v>270702.43</v>
      </c>
      <c r="F23" s="6">
        <f t="shared" si="0"/>
        <v>270702.43</v>
      </c>
      <c r="G23" s="9">
        <f t="shared" si="1"/>
        <v>0.11453588963635687</v>
      </c>
    </row>
    <row r="24" spans="2:7" ht="14.25" thickTop="1" thickBot="1" x14ac:dyDescent="0.25">
      <c r="B24" s="94"/>
      <c r="C24" s="58" t="s">
        <v>43</v>
      </c>
      <c r="D24" s="59">
        <v>28513.58</v>
      </c>
      <c r="E24" s="60">
        <v>114899.83</v>
      </c>
      <c r="F24" s="6">
        <f t="shared" si="0"/>
        <v>143413.41</v>
      </c>
      <c r="G24" s="9">
        <f t="shared" si="1"/>
        <v>6.0679109899876404E-2</v>
      </c>
    </row>
    <row r="25" spans="2:7" ht="14.25" thickTop="1" thickBot="1" x14ac:dyDescent="0.25">
      <c r="B25" s="94"/>
      <c r="C25" s="58" t="s">
        <v>45</v>
      </c>
      <c r="D25" s="59"/>
      <c r="E25" s="60">
        <v>223023.35</v>
      </c>
      <c r="F25" s="6">
        <f t="shared" si="0"/>
        <v>223023.35</v>
      </c>
      <c r="G25" s="9">
        <f t="shared" si="1"/>
        <v>9.4362572962239724E-2</v>
      </c>
    </row>
    <row r="26" spans="2:7" ht="14.25" thickTop="1" thickBot="1" x14ac:dyDescent="0.25">
      <c r="B26" s="94"/>
      <c r="C26" s="67" t="s">
        <v>46</v>
      </c>
      <c r="D26" s="68"/>
      <c r="E26" s="69">
        <v>429.64</v>
      </c>
      <c r="F26" s="26">
        <f t="shared" si="0"/>
        <v>429.64</v>
      </c>
      <c r="G26" s="9">
        <f t="shared" si="1"/>
        <v>1.8178336863604942E-4</v>
      </c>
    </row>
    <row r="27" spans="2:7" ht="14.25" thickTop="1" thickBot="1" x14ac:dyDescent="0.25">
      <c r="B27" s="94"/>
      <c r="C27" s="67" t="s">
        <v>47</v>
      </c>
      <c r="D27" s="68"/>
      <c r="E27" s="69">
        <v>256.79000000000002</v>
      </c>
      <c r="F27" s="26">
        <f t="shared" si="0"/>
        <v>256.79000000000002</v>
      </c>
      <c r="G27" s="9">
        <f t="shared" si="1"/>
        <v>1.0864945357055008E-4</v>
      </c>
    </row>
    <row r="28" spans="2:7" ht="14.25" thickTop="1" thickBot="1" x14ac:dyDescent="0.25">
      <c r="B28" s="94"/>
      <c r="C28" s="67" t="s">
        <v>50</v>
      </c>
      <c r="D28" s="68"/>
      <c r="E28" s="69">
        <v>5898</v>
      </c>
      <c r="F28" s="26">
        <f t="shared" si="0"/>
        <v>5898</v>
      </c>
      <c r="G28" s="9">
        <f t="shared" si="1"/>
        <v>2.4954806540718267E-3</v>
      </c>
    </row>
    <row r="29" spans="2:7" ht="14.25" thickTop="1" thickBot="1" x14ac:dyDescent="0.25">
      <c r="B29" s="94"/>
      <c r="C29" s="67" t="s">
        <v>53</v>
      </c>
      <c r="D29" s="68"/>
      <c r="E29" s="69">
        <v>10829.64</v>
      </c>
      <c r="F29" s="26">
        <f t="shared" si="0"/>
        <v>10829.64</v>
      </c>
      <c r="G29" s="9">
        <f t="shared" si="1"/>
        <v>4.5820883537745702E-3</v>
      </c>
    </row>
    <row r="30" spans="2:7" ht="14.25" thickTop="1" thickBot="1" x14ac:dyDescent="0.25">
      <c r="B30" s="94"/>
      <c r="C30" s="67" t="s">
        <v>89</v>
      </c>
      <c r="D30" s="68"/>
      <c r="E30" s="69">
        <v>10575.6</v>
      </c>
      <c r="F30" s="26">
        <f t="shared" si="0"/>
        <v>10575.6</v>
      </c>
      <c r="G30" s="9">
        <f t="shared" si="1"/>
        <v>4.4746024423875904E-3</v>
      </c>
    </row>
    <row r="31" spans="2:7" ht="14.25" thickTop="1" thickBot="1" x14ac:dyDescent="0.25">
      <c r="B31" s="94"/>
      <c r="C31" s="67" t="s">
        <v>90</v>
      </c>
      <c r="D31" s="68"/>
      <c r="E31" s="69">
        <v>1209.8</v>
      </c>
      <c r="F31" s="26">
        <f t="shared" si="0"/>
        <v>1209.8</v>
      </c>
      <c r="G31" s="9">
        <f t="shared" si="1"/>
        <v>5.1187393952120978E-4</v>
      </c>
    </row>
    <row r="32" spans="2:7" ht="14.25" thickTop="1" thickBot="1" x14ac:dyDescent="0.25">
      <c r="B32" s="94"/>
      <c r="C32" s="67" t="s">
        <v>83</v>
      </c>
      <c r="D32" s="68"/>
      <c r="E32" s="69">
        <v>2634</v>
      </c>
      <c r="F32" s="26">
        <f t="shared" si="0"/>
        <v>2634</v>
      </c>
      <c r="G32" s="9">
        <f t="shared" si="1"/>
        <v>1.1144618587360445E-3</v>
      </c>
    </row>
    <row r="33" spans="2:7" ht="14.25" thickTop="1" thickBot="1" x14ac:dyDescent="0.25">
      <c r="B33" s="94"/>
      <c r="C33" s="67" t="s">
        <v>84</v>
      </c>
      <c r="D33" s="68"/>
      <c r="E33" s="69">
        <v>33673.26</v>
      </c>
      <c r="F33" s="26">
        <f t="shared" si="0"/>
        <v>33673.26</v>
      </c>
      <c r="G33" s="9">
        <f t="shared" si="1"/>
        <v>1.4247366715756304E-2</v>
      </c>
    </row>
    <row r="34" spans="2:7" ht="14.25" thickTop="1" thickBot="1" x14ac:dyDescent="0.25">
      <c r="B34" s="94"/>
      <c r="C34" s="67" t="s">
        <v>60</v>
      </c>
      <c r="D34" s="68">
        <v>982.03</v>
      </c>
      <c r="E34" s="69">
        <v>1121.42</v>
      </c>
      <c r="F34" s="26">
        <f t="shared" si="0"/>
        <v>2103.4499999999998</v>
      </c>
      <c r="G34" s="9">
        <f t="shared" si="1"/>
        <v>8.8998283855669434E-4</v>
      </c>
    </row>
    <row r="35" spans="2:7" ht="14.25" thickTop="1" thickBot="1" x14ac:dyDescent="0.25">
      <c r="B35" s="94"/>
      <c r="C35" s="67" t="s">
        <v>63</v>
      </c>
      <c r="D35" s="68">
        <v>2453.4499999999998</v>
      </c>
      <c r="E35" s="69"/>
      <c r="F35" s="26">
        <f t="shared" si="0"/>
        <v>2453.4499999999998</v>
      </c>
      <c r="G35" s="9">
        <f t="shared" si="1"/>
        <v>1.0380700255565483E-3</v>
      </c>
    </row>
    <row r="36" spans="2:7" ht="14.25" thickTop="1" thickBot="1" x14ac:dyDescent="0.25">
      <c r="B36" s="94"/>
      <c r="C36" s="67" t="s">
        <v>65</v>
      </c>
      <c r="D36" s="68"/>
      <c r="E36" s="69">
        <v>1810.38</v>
      </c>
      <c r="F36" s="26">
        <f t="shared" si="0"/>
        <v>1810.38</v>
      </c>
      <c r="G36" s="9">
        <f t="shared" si="1"/>
        <v>7.6598309028798805E-4</v>
      </c>
    </row>
    <row r="37" spans="2:7" ht="14.25" thickTop="1" thickBot="1" x14ac:dyDescent="0.25">
      <c r="B37" s="100" t="s">
        <v>68</v>
      </c>
      <c r="C37" s="67" t="s">
        <v>28</v>
      </c>
      <c r="D37" s="68">
        <v>6360</v>
      </c>
      <c r="E37" s="69"/>
      <c r="F37" s="26">
        <f t="shared" si="0"/>
        <v>6360</v>
      </c>
      <c r="G37" s="9">
        <f t="shared" si="1"/>
        <v>2.6909557409116338E-3</v>
      </c>
    </row>
    <row r="38" spans="2:7" ht="14.25" thickTop="1" thickBot="1" x14ac:dyDescent="0.25">
      <c r="B38" s="100"/>
      <c r="C38" s="67" t="s">
        <v>102</v>
      </c>
      <c r="D38" s="68"/>
      <c r="E38" s="69">
        <v>3827.88</v>
      </c>
      <c r="F38" s="26">
        <f t="shared" si="0"/>
        <v>3827.88</v>
      </c>
      <c r="G38" s="9">
        <f t="shared" si="1"/>
        <v>1.619599946780004E-3</v>
      </c>
    </row>
    <row r="39" spans="2:7" ht="14.25" thickTop="1" thickBot="1" x14ac:dyDescent="0.25">
      <c r="B39" s="100"/>
      <c r="C39" s="58" t="s">
        <v>85</v>
      </c>
      <c r="D39" s="59">
        <v>14077.8</v>
      </c>
      <c r="E39" s="60">
        <v>151115.26999999999</v>
      </c>
      <c r="F39" s="6">
        <f t="shared" si="0"/>
        <v>165193.06999999998</v>
      </c>
      <c r="G39" s="9">
        <f t="shared" si="1"/>
        <v>6.9894220137628513E-2</v>
      </c>
    </row>
    <row r="40" spans="2:7" ht="14.25" thickTop="1" thickBot="1" x14ac:dyDescent="0.25">
      <c r="B40" s="100"/>
      <c r="C40" s="58" t="s">
        <v>78</v>
      </c>
      <c r="D40" s="59">
        <v>3775.98</v>
      </c>
      <c r="E40" s="60">
        <v>128699.03</v>
      </c>
      <c r="F40" s="6">
        <f t="shared" si="0"/>
        <v>132475.01</v>
      </c>
      <c r="G40" s="9">
        <f t="shared" si="1"/>
        <v>5.6051004510507256E-2</v>
      </c>
    </row>
    <row r="41" spans="2:7" ht="14.25" thickTop="1" thickBot="1" x14ac:dyDescent="0.25">
      <c r="B41" s="100"/>
      <c r="C41" s="67" t="s">
        <v>53</v>
      </c>
      <c r="D41" s="68"/>
      <c r="E41" s="69">
        <v>102328.2</v>
      </c>
      <c r="F41" s="26">
        <f t="shared" si="0"/>
        <v>102328.2</v>
      </c>
      <c r="G41" s="9">
        <f t="shared" si="1"/>
        <v>4.3295700825024187E-2</v>
      </c>
    </row>
    <row r="42" spans="2:7" ht="14.25" thickTop="1" thickBot="1" x14ac:dyDescent="0.25">
      <c r="B42" s="100"/>
      <c r="C42" s="67" t="s">
        <v>38</v>
      </c>
      <c r="D42" s="68">
        <v>810.54</v>
      </c>
      <c r="E42" s="69">
        <v>76080</v>
      </c>
      <c r="F42" s="26">
        <f t="shared" si="0"/>
        <v>76890.539999999994</v>
      </c>
      <c r="G42" s="9">
        <f t="shared" si="1"/>
        <v>3.2532867929999307E-2</v>
      </c>
    </row>
    <row r="43" spans="2:7" ht="14.25" thickTop="1" thickBot="1" x14ac:dyDescent="0.25">
      <c r="B43" s="100"/>
      <c r="C43" s="67" t="s">
        <v>88</v>
      </c>
      <c r="D43" s="68"/>
      <c r="E43" s="69">
        <v>110209.41</v>
      </c>
      <c r="F43" s="26">
        <f t="shared" si="0"/>
        <v>110209.41</v>
      </c>
      <c r="G43" s="9">
        <f t="shared" si="1"/>
        <v>4.6630290022324536E-2</v>
      </c>
    </row>
    <row r="44" spans="2:7" ht="14.25" thickTop="1" thickBot="1" x14ac:dyDescent="0.25">
      <c r="B44" s="100"/>
      <c r="C44" s="67" t="s">
        <v>101</v>
      </c>
      <c r="D44" s="68">
        <v>82107.06</v>
      </c>
      <c r="E44" s="69"/>
      <c r="F44" s="26">
        <f t="shared" si="0"/>
        <v>82107.06</v>
      </c>
      <c r="G44" s="9">
        <f t="shared" si="1"/>
        <v>3.4740010137794965E-2</v>
      </c>
    </row>
    <row r="45" spans="2:7" ht="14.25" thickTop="1" thickBot="1" x14ac:dyDescent="0.25">
      <c r="B45" s="100"/>
      <c r="C45" s="58" t="s">
        <v>79</v>
      </c>
      <c r="D45" s="59"/>
      <c r="E45" s="60">
        <v>144080.15</v>
      </c>
      <c r="F45" s="6">
        <f t="shared" si="0"/>
        <v>144080.15</v>
      </c>
      <c r="G45" s="9">
        <f t="shared" si="1"/>
        <v>6.0961211760048636E-2</v>
      </c>
    </row>
    <row r="46" spans="2:7" ht="14.25" thickTop="1" thickBot="1" x14ac:dyDescent="0.25">
      <c r="B46" s="100"/>
      <c r="C46" s="70" t="s">
        <v>63</v>
      </c>
      <c r="D46" s="71">
        <v>396.52</v>
      </c>
      <c r="E46" s="72"/>
      <c r="F46" s="26">
        <f t="shared" si="0"/>
        <v>396.52</v>
      </c>
      <c r="G46" s="9">
        <f t="shared" si="1"/>
        <v>1.6777008968337751E-4</v>
      </c>
    </row>
    <row r="47" spans="2:7" ht="13.5" thickTop="1" x14ac:dyDescent="0.2">
      <c r="B47" s="40"/>
      <c r="C47" s="10"/>
      <c r="D47" s="35">
        <f>SUM(D4:D46)</f>
        <v>350868.25</v>
      </c>
      <c r="E47" s="35">
        <f t="shared" ref="E47:F47" si="2">SUM(E4:E46)</f>
        <v>2012604.2899999993</v>
      </c>
      <c r="F47" s="35">
        <f t="shared" si="2"/>
        <v>2363472.5399999996</v>
      </c>
      <c r="G47" s="37">
        <f>SUM(G4:G46)</f>
        <v>1.0000000000000002</v>
      </c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</sheetData>
  <mergeCells count="3">
    <mergeCell ref="B1:G1"/>
    <mergeCell ref="B4:B36"/>
    <mergeCell ref="B37:B46"/>
  </mergeCells>
  <conditionalFormatting sqref="G4:G46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8"/>
  <sheetViews>
    <sheetView showGridLines="0" zoomScale="80" zoomScaleNormal="80" workbookViewId="0">
      <pane ySplit="1" topLeftCell="A2" activePane="bottomLeft" state="frozen"/>
      <selection activeCell="B1" sqref="B1:G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102" customFormat="1" ht="58.5" customHeight="1" x14ac:dyDescent="0.2">
      <c r="B1" s="95" t="s">
        <v>97</v>
      </c>
      <c r="C1" s="95"/>
      <c r="D1" s="95"/>
      <c r="E1" s="95"/>
      <c r="F1" s="95"/>
      <c r="G1" s="95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94" t="s">
        <v>26</v>
      </c>
      <c r="C4" s="73" t="s">
        <v>27</v>
      </c>
      <c r="D4" s="74">
        <v>1073.3699999999999</v>
      </c>
      <c r="E4" s="75"/>
      <c r="F4" s="26">
        <f>SUM(D4:E4)</f>
        <v>1073.3699999999999</v>
      </c>
      <c r="G4" s="9">
        <f>F4/$F$30</f>
        <v>8.7305615333005892E-4</v>
      </c>
    </row>
    <row r="5" spans="2:7" ht="14.25" thickTop="1" thickBot="1" x14ac:dyDescent="0.25">
      <c r="B5" s="94"/>
      <c r="C5" s="73" t="s">
        <v>28</v>
      </c>
      <c r="D5" s="74"/>
      <c r="E5" s="75">
        <v>800</v>
      </c>
      <c r="F5" s="26">
        <f t="shared" ref="F5:F29" si="0">SUM(D5:E5)</f>
        <v>800</v>
      </c>
      <c r="G5" s="9">
        <f t="shared" ref="G5:G29" si="1">F5/$F$30</f>
        <v>6.5070285424788019E-4</v>
      </c>
    </row>
    <row r="6" spans="2:7" ht="14.25" thickTop="1" thickBot="1" x14ac:dyDescent="0.25">
      <c r="B6" s="94"/>
      <c r="C6" s="73" t="s">
        <v>86</v>
      </c>
      <c r="D6" s="74">
        <v>1600</v>
      </c>
      <c r="E6" s="75"/>
      <c r="F6" s="26">
        <f t="shared" si="0"/>
        <v>1600</v>
      </c>
      <c r="G6" s="9">
        <f t="shared" si="1"/>
        <v>1.3014057084957604E-3</v>
      </c>
    </row>
    <row r="7" spans="2:7" ht="14.25" thickTop="1" thickBot="1" x14ac:dyDescent="0.25">
      <c r="B7" s="94"/>
      <c r="C7" s="73" t="s">
        <v>29</v>
      </c>
      <c r="D7" s="74">
        <v>1966.36</v>
      </c>
      <c r="E7" s="75"/>
      <c r="F7" s="26">
        <f t="shared" si="0"/>
        <v>1966.36</v>
      </c>
      <c r="G7" s="9">
        <f t="shared" si="1"/>
        <v>1.5993950805985771E-3</v>
      </c>
    </row>
    <row r="8" spans="2:7" ht="14.25" thickTop="1" thickBot="1" x14ac:dyDescent="0.25">
      <c r="B8" s="94"/>
      <c r="C8" s="73" t="s">
        <v>81</v>
      </c>
      <c r="D8" s="74">
        <v>6499.4</v>
      </c>
      <c r="E8" s="75"/>
      <c r="F8" s="26">
        <f t="shared" si="0"/>
        <v>6499.4</v>
      </c>
      <c r="G8" s="9">
        <f t="shared" si="1"/>
        <v>5.2864726636233407E-3</v>
      </c>
    </row>
    <row r="9" spans="2:7" ht="14.25" thickTop="1" thickBot="1" x14ac:dyDescent="0.25">
      <c r="B9" s="94"/>
      <c r="C9" s="73" t="s">
        <v>69</v>
      </c>
      <c r="D9" s="74"/>
      <c r="E9" s="75">
        <v>6402.15</v>
      </c>
      <c r="F9" s="26">
        <f t="shared" si="0"/>
        <v>6402.15</v>
      </c>
      <c r="G9" s="9">
        <f t="shared" si="1"/>
        <v>5.2073715979038329E-3</v>
      </c>
    </row>
    <row r="10" spans="2:7" ht="14.25" thickTop="1" thickBot="1" x14ac:dyDescent="0.25">
      <c r="B10" s="94"/>
      <c r="C10" s="73" t="s">
        <v>71</v>
      </c>
      <c r="D10" s="74"/>
      <c r="E10" s="75">
        <v>1800</v>
      </c>
      <c r="F10" s="26">
        <f t="shared" si="0"/>
        <v>1800</v>
      </c>
      <c r="G10" s="9">
        <f t="shared" si="1"/>
        <v>1.4640814220577305E-3</v>
      </c>
    </row>
    <row r="11" spans="2:7" ht="14.25" thickTop="1" thickBot="1" x14ac:dyDescent="0.25">
      <c r="B11" s="94"/>
      <c r="C11" s="73" t="s">
        <v>32</v>
      </c>
      <c r="D11" s="74"/>
      <c r="E11" s="75">
        <v>7835.26</v>
      </c>
      <c r="F11" s="26">
        <f t="shared" si="0"/>
        <v>7835.26</v>
      </c>
      <c r="G11" s="9">
        <f t="shared" si="1"/>
        <v>6.3730325572178082E-3</v>
      </c>
    </row>
    <row r="12" spans="2:7" ht="14.25" thickTop="1" thickBot="1" x14ac:dyDescent="0.25">
      <c r="B12" s="94"/>
      <c r="C12" s="58" t="s">
        <v>78</v>
      </c>
      <c r="D12" s="59"/>
      <c r="E12" s="60">
        <v>161476.34</v>
      </c>
      <c r="F12" s="6">
        <f t="shared" si="0"/>
        <v>161476.34</v>
      </c>
      <c r="G12" s="9">
        <f t="shared" si="1"/>
        <v>0.13134139416437643</v>
      </c>
    </row>
    <row r="13" spans="2:7" ht="14.25" thickTop="1" thickBot="1" x14ac:dyDescent="0.25">
      <c r="B13" s="94"/>
      <c r="C13" s="58" t="s">
        <v>53</v>
      </c>
      <c r="D13" s="59"/>
      <c r="E13" s="60">
        <v>222611.63</v>
      </c>
      <c r="F13" s="6">
        <f t="shared" si="0"/>
        <v>222611.63</v>
      </c>
      <c r="G13" s="9">
        <f t="shared" si="1"/>
        <v>0.1810675287872163</v>
      </c>
    </row>
    <row r="14" spans="2:7" ht="14.25" thickTop="1" thickBot="1" x14ac:dyDescent="0.25">
      <c r="B14" s="94"/>
      <c r="C14" s="58" t="s">
        <v>38</v>
      </c>
      <c r="D14" s="59"/>
      <c r="E14" s="60">
        <v>270587.73</v>
      </c>
      <c r="F14" s="6">
        <f t="shared" si="0"/>
        <v>270587.73</v>
      </c>
      <c r="G14" s="9">
        <f t="shared" si="1"/>
        <v>0.22009026029431844</v>
      </c>
    </row>
    <row r="15" spans="2:7" ht="14.25" thickTop="1" thickBot="1" x14ac:dyDescent="0.25">
      <c r="B15" s="94"/>
      <c r="C15" s="73" t="s">
        <v>88</v>
      </c>
      <c r="D15" s="74"/>
      <c r="E15" s="75">
        <v>59409.42</v>
      </c>
      <c r="F15" s="26">
        <f t="shared" si="0"/>
        <v>59409.42</v>
      </c>
      <c r="G15" s="9">
        <f t="shared" si="1"/>
        <v>4.8322348954013876E-2</v>
      </c>
    </row>
    <row r="16" spans="2:7" ht="14.25" thickTop="1" thickBot="1" x14ac:dyDescent="0.25">
      <c r="B16" s="94"/>
      <c r="C16" s="73" t="s">
        <v>79</v>
      </c>
      <c r="D16" s="74"/>
      <c r="E16" s="75">
        <v>54674.16</v>
      </c>
      <c r="F16" s="26">
        <f t="shared" si="0"/>
        <v>54674.16</v>
      </c>
      <c r="G16" s="9">
        <f t="shared" si="1"/>
        <v>4.447078995700661E-2</v>
      </c>
    </row>
    <row r="17" spans="2:7" ht="14.25" thickTop="1" thickBot="1" x14ac:dyDescent="0.25">
      <c r="B17" s="94"/>
      <c r="C17" s="73" t="s">
        <v>45</v>
      </c>
      <c r="D17" s="74"/>
      <c r="E17" s="75">
        <v>58627.75</v>
      </c>
      <c r="F17" s="26">
        <f t="shared" si="0"/>
        <v>58627.75</v>
      </c>
      <c r="G17" s="9">
        <f t="shared" si="1"/>
        <v>4.768655532891395E-2</v>
      </c>
    </row>
    <row r="18" spans="2:7" ht="14.25" thickTop="1" thickBot="1" x14ac:dyDescent="0.25">
      <c r="B18" s="94"/>
      <c r="C18" s="73" t="s">
        <v>46</v>
      </c>
      <c r="D18" s="74">
        <v>3591.12</v>
      </c>
      <c r="E18" s="75">
        <v>1265.57</v>
      </c>
      <c r="F18" s="26">
        <f t="shared" si="0"/>
        <v>4856.6899999999996</v>
      </c>
      <c r="G18" s="9">
        <f t="shared" si="1"/>
        <v>3.9503275564964219E-3</v>
      </c>
    </row>
    <row r="19" spans="2:7" ht="14.25" thickTop="1" thickBot="1" x14ac:dyDescent="0.25">
      <c r="B19" s="94"/>
      <c r="C19" s="73" t="s">
        <v>47</v>
      </c>
      <c r="D19" s="74">
        <v>605.74</v>
      </c>
      <c r="E19" s="75"/>
      <c r="F19" s="26">
        <f t="shared" si="0"/>
        <v>605.74</v>
      </c>
      <c r="G19" s="9">
        <f t="shared" si="1"/>
        <v>4.9269593366513872E-4</v>
      </c>
    </row>
    <row r="20" spans="2:7" ht="14.25" thickTop="1" thickBot="1" x14ac:dyDescent="0.25">
      <c r="B20" s="94"/>
      <c r="C20" s="73" t="s">
        <v>93</v>
      </c>
      <c r="D20" s="74"/>
      <c r="E20" s="75">
        <v>7600</v>
      </c>
      <c r="F20" s="26">
        <f t="shared" si="0"/>
        <v>7600</v>
      </c>
      <c r="G20" s="9">
        <f t="shared" si="1"/>
        <v>6.181677115354862E-3</v>
      </c>
    </row>
    <row r="21" spans="2:7" ht="14.25" thickTop="1" thickBot="1" x14ac:dyDescent="0.25">
      <c r="B21" s="94"/>
      <c r="C21" s="73" t="s">
        <v>52</v>
      </c>
      <c r="D21" s="74"/>
      <c r="E21" s="75">
        <v>60059.040000000001</v>
      </c>
      <c r="F21" s="26">
        <f t="shared" si="0"/>
        <v>60059.040000000001</v>
      </c>
      <c r="G21" s="9">
        <f t="shared" si="1"/>
        <v>4.8850735939234509E-2</v>
      </c>
    </row>
    <row r="22" spans="2:7" ht="14.25" thickTop="1" thickBot="1" x14ac:dyDescent="0.25">
      <c r="B22" s="94"/>
      <c r="C22" s="73" t="s">
        <v>54</v>
      </c>
      <c r="D22" s="74"/>
      <c r="E22" s="75">
        <v>47293.2</v>
      </c>
      <c r="F22" s="26">
        <f t="shared" si="0"/>
        <v>47293.2</v>
      </c>
      <c r="G22" s="9">
        <f t="shared" si="1"/>
        <v>3.8467275283144808E-2</v>
      </c>
    </row>
    <row r="23" spans="2:7" ht="14.25" thickTop="1" thickBot="1" x14ac:dyDescent="0.25">
      <c r="B23" s="94"/>
      <c r="C23" s="73" t="s">
        <v>80</v>
      </c>
      <c r="D23" s="74"/>
      <c r="E23" s="75">
        <v>53962.02</v>
      </c>
      <c r="F23" s="26">
        <f t="shared" si="0"/>
        <v>53962.02</v>
      </c>
      <c r="G23" s="9">
        <f t="shared" si="1"/>
        <v>4.3891550543726496E-2</v>
      </c>
    </row>
    <row r="24" spans="2:7" ht="14.25" thickTop="1" thickBot="1" x14ac:dyDescent="0.25">
      <c r="B24" s="94"/>
      <c r="C24" s="73" t="s">
        <v>57</v>
      </c>
      <c r="D24" s="74">
        <v>1212.3499999999999</v>
      </c>
      <c r="E24" s="75"/>
      <c r="F24" s="26">
        <f t="shared" si="0"/>
        <v>1212.3499999999999</v>
      </c>
      <c r="G24" s="9">
        <f t="shared" si="1"/>
        <v>9.8609950668427184E-4</v>
      </c>
    </row>
    <row r="25" spans="2:7" ht="14.25" thickTop="1" thickBot="1" x14ac:dyDescent="0.25">
      <c r="B25" s="94"/>
      <c r="C25" s="73" t="s">
        <v>59</v>
      </c>
      <c r="D25" s="74">
        <v>134.68</v>
      </c>
      <c r="E25" s="75"/>
      <c r="F25" s="26">
        <f t="shared" si="0"/>
        <v>134.68</v>
      </c>
      <c r="G25" s="9">
        <f t="shared" si="1"/>
        <v>1.0954582551263065E-4</v>
      </c>
    </row>
    <row r="26" spans="2:7" ht="14.25" thickTop="1" thickBot="1" x14ac:dyDescent="0.25">
      <c r="B26" s="94"/>
      <c r="C26" s="73" t="s">
        <v>60</v>
      </c>
      <c r="D26" s="74"/>
      <c r="E26" s="75">
        <v>206.98</v>
      </c>
      <c r="F26" s="26">
        <f t="shared" si="0"/>
        <v>206.98</v>
      </c>
      <c r="G26" s="9">
        <f t="shared" si="1"/>
        <v>1.683530959652828E-4</v>
      </c>
    </row>
    <row r="27" spans="2:7" ht="14.25" thickTop="1" thickBot="1" x14ac:dyDescent="0.25">
      <c r="B27" s="94"/>
      <c r="C27" s="73" t="s">
        <v>64</v>
      </c>
      <c r="D27" s="74">
        <v>286.83999999999997</v>
      </c>
      <c r="E27" s="75"/>
      <c r="F27" s="26">
        <f t="shared" si="0"/>
        <v>286.83999999999997</v>
      </c>
      <c r="G27" s="9">
        <f t="shared" si="1"/>
        <v>2.3330950839057742E-4</v>
      </c>
    </row>
    <row r="28" spans="2:7" ht="14.25" thickTop="1" thickBot="1" x14ac:dyDescent="0.25">
      <c r="B28" s="94"/>
      <c r="C28" s="73" t="s">
        <v>55</v>
      </c>
      <c r="D28" s="74"/>
      <c r="E28" s="75">
        <v>41724</v>
      </c>
      <c r="F28" s="26">
        <f t="shared" si="0"/>
        <v>41724</v>
      </c>
      <c r="G28" s="9">
        <f t="shared" si="1"/>
        <v>3.3937407363298193E-2</v>
      </c>
    </row>
    <row r="29" spans="2:7" ht="22.5" thickTop="1" thickBot="1" x14ac:dyDescent="0.25">
      <c r="B29" s="76" t="s">
        <v>68</v>
      </c>
      <c r="C29" s="61" t="s">
        <v>85</v>
      </c>
      <c r="D29" s="65"/>
      <c r="E29" s="66">
        <v>156134.71</v>
      </c>
      <c r="F29" s="6">
        <f t="shared" si="0"/>
        <v>156134.71</v>
      </c>
      <c r="G29" s="9">
        <f t="shared" si="1"/>
        <v>0.12699662680520629</v>
      </c>
    </row>
    <row r="30" spans="2:7" ht="13.5" thickTop="1" x14ac:dyDescent="0.2">
      <c r="B30" s="40"/>
      <c r="C30" s="10"/>
      <c r="D30" s="35">
        <f>SUM(D4:D29)</f>
        <v>16969.86</v>
      </c>
      <c r="E30" s="35">
        <f t="shared" ref="E30:F30" si="2">SUM(E4:E29)</f>
        <v>1212469.96</v>
      </c>
      <c r="F30" s="35">
        <f t="shared" si="2"/>
        <v>1229439.8199999998</v>
      </c>
      <c r="G30" s="37">
        <f>SUM(G4:G29)</f>
        <v>1</v>
      </c>
    </row>
    <row r="31" spans="2:7" x14ac:dyDescent="0.2">
      <c r="B31" s="41"/>
    </row>
    <row r="32" spans="2:7" x14ac:dyDescent="0.2">
      <c r="B32" s="41"/>
    </row>
    <row r="33" spans="2:2" x14ac:dyDescent="0.2">
      <c r="B33" s="41"/>
    </row>
    <row r="34" spans="2:2" x14ac:dyDescent="0.2">
      <c r="B34" s="41"/>
    </row>
    <row r="35" spans="2:2" x14ac:dyDescent="0.2">
      <c r="B35" s="41"/>
    </row>
    <row r="36" spans="2:2" x14ac:dyDescent="0.2">
      <c r="B36" s="41"/>
    </row>
    <row r="37" spans="2:2" x14ac:dyDescent="0.2">
      <c r="B37" s="41"/>
    </row>
    <row r="38" spans="2:2" x14ac:dyDescent="0.2">
      <c r="B38" s="41"/>
    </row>
    <row r="39" spans="2:2" x14ac:dyDescent="0.2">
      <c r="B39" s="41"/>
    </row>
    <row r="40" spans="2:2" x14ac:dyDescent="0.2">
      <c r="B40" s="41"/>
    </row>
    <row r="41" spans="2:2" x14ac:dyDescent="0.2">
      <c r="B41" s="41"/>
    </row>
    <row r="42" spans="2:2" x14ac:dyDescent="0.2">
      <c r="B42" s="41"/>
    </row>
    <row r="43" spans="2:2" x14ac:dyDescent="0.2">
      <c r="B43" s="41"/>
    </row>
    <row r="44" spans="2:2" x14ac:dyDescent="0.2">
      <c r="B44" s="41"/>
    </row>
    <row r="45" spans="2:2" x14ac:dyDescent="0.2">
      <c r="B45" s="41"/>
    </row>
    <row r="46" spans="2:2" x14ac:dyDescent="0.2">
      <c r="B46" s="41"/>
    </row>
    <row r="47" spans="2:2" x14ac:dyDescent="0.2">
      <c r="B47" s="41"/>
    </row>
    <row r="48" spans="2:2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</sheetData>
  <mergeCells count="2">
    <mergeCell ref="B1:G1"/>
    <mergeCell ref="B4:B28"/>
  </mergeCells>
  <conditionalFormatting sqref="G4:G29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2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1º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leonardo.dorneles</cp:lastModifiedBy>
  <dcterms:created xsi:type="dcterms:W3CDTF">2019-09-24T17:25:12Z</dcterms:created>
  <dcterms:modified xsi:type="dcterms:W3CDTF">2022-05-13T13:54:37Z</dcterms:modified>
</cp:coreProperties>
</file>