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10" yWindow="-230" windowWidth="19820" windowHeight="9390"/>
  </bookViews>
  <sheets>
    <sheet name="Orçamento Sintético" sheetId="6" r:id="rId1"/>
    <sheet name="Resumo" sheetId="2" r:id="rId2"/>
    <sheet name="Cronograma" sheetId="3" r:id="rId3"/>
    <sheet name="BDI" sheetId="4" r:id="rId4"/>
    <sheet name="SINAPI" sheetId="5" r:id="rId5"/>
  </sheets>
  <externalReferences>
    <externalReference r:id="rId6"/>
  </externalReferences>
  <definedNames>
    <definedName name="_xlnm.Print_Area" localSheetId="3">BDI!$A$1:$F$51</definedName>
    <definedName name="_xlnm.Print_Area" localSheetId="2">Cronograma!$A$1:$H$35</definedName>
    <definedName name="_xlnm.Print_Area" localSheetId="4">SINAPI!$A$1:$I$36</definedName>
  </definedNames>
  <calcPr calcId="144525"/>
</workbook>
</file>

<file path=xl/calcChain.xml><?xml version="1.0" encoding="utf-8"?>
<calcChain xmlns="http://schemas.openxmlformats.org/spreadsheetml/2006/main">
  <c r="C22" i="2" l="1"/>
  <c r="B22" i="2"/>
  <c r="C20" i="2"/>
  <c r="B20" i="2"/>
  <c r="C18" i="2"/>
  <c r="B18" i="2"/>
  <c r="C16" i="2"/>
  <c r="B16" i="2"/>
  <c r="C14" i="2"/>
  <c r="B14" i="2"/>
  <c r="C12" i="2"/>
  <c r="B12" i="2"/>
  <c r="C24" i="2" l="1"/>
  <c r="D39" i="4"/>
  <c r="D31" i="4"/>
  <c r="D21" i="4"/>
  <c r="D14" i="4"/>
  <c r="H24" i="3"/>
  <c r="H22" i="3"/>
  <c r="H20" i="3"/>
  <c r="H18" i="3"/>
  <c r="H16" i="3"/>
  <c r="H14" i="3"/>
  <c r="C23" i="3" l="1"/>
  <c r="C21" i="3"/>
  <c r="C19" i="3"/>
  <c r="C17" i="3"/>
  <c r="C15" i="3"/>
  <c r="C13" i="3"/>
  <c r="B23" i="3"/>
  <c r="B21" i="3"/>
  <c r="B19" i="3"/>
  <c r="B17" i="3"/>
  <c r="B15" i="3"/>
  <c r="B13" i="3"/>
  <c r="C25" i="3" l="1"/>
  <c r="C20" i="3" s="1"/>
  <c r="G13" i="3"/>
  <c r="D13" i="3"/>
  <c r="F13" i="3"/>
  <c r="E13" i="3"/>
  <c r="D15" i="3"/>
  <c r="E15" i="3"/>
  <c r="G15" i="3"/>
  <c r="F15" i="3"/>
  <c r="F17" i="3"/>
  <c r="D17" i="3"/>
  <c r="E17" i="3"/>
  <c r="G17" i="3"/>
  <c r="D19" i="3"/>
  <c r="G19" i="3"/>
  <c r="E19" i="3"/>
  <c r="F19" i="3"/>
  <c r="D21" i="3"/>
  <c r="G21" i="3"/>
  <c r="E21" i="3"/>
  <c r="F21" i="3"/>
  <c r="G23" i="3"/>
  <c r="F23" i="3"/>
  <c r="D23" i="3"/>
  <c r="E23" i="3"/>
  <c r="C22" i="3" l="1"/>
  <c r="H17" i="3"/>
  <c r="C16" i="3"/>
  <c r="C14" i="3"/>
  <c r="C18" i="3"/>
  <c r="C24" i="3"/>
  <c r="E25" i="3"/>
  <c r="E26" i="3" s="1"/>
  <c r="H23" i="3"/>
  <c r="H21" i="3"/>
  <c r="F25" i="3"/>
  <c r="F26" i="3" s="1"/>
  <c r="G25" i="3"/>
  <c r="G26" i="3" s="1"/>
  <c r="H15" i="3"/>
  <c r="H13" i="3"/>
  <c r="D25" i="3"/>
  <c r="D26" i="3" s="1"/>
  <c r="H19" i="3"/>
  <c r="B34" i="2"/>
  <c r="A22" i="2"/>
  <c r="A20" i="2"/>
  <c r="A18" i="2"/>
  <c r="A16" i="2"/>
  <c r="A14" i="2"/>
  <c r="A12" i="2"/>
  <c r="H25" i="3" l="1"/>
  <c r="H26" i="3" s="1"/>
  <c r="C26" i="3"/>
</calcChain>
</file>

<file path=xl/sharedStrings.xml><?xml version="1.0" encoding="utf-8"?>
<sst xmlns="http://schemas.openxmlformats.org/spreadsheetml/2006/main" count="234" uniqueCount="172">
  <si>
    <t>Obra</t>
  </si>
  <si>
    <t>Bancos</t>
  </si>
  <si>
    <t>B.D.I.</t>
  </si>
  <si>
    <t>Encargos Sociais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</si>
  <si>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</si>
  <si>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</si>
  <si>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</si>
  <si>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</si>
  <si>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</si>
  <si>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</si>
  <si>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</si>
  <si>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</si>
  <si>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</si>
  <si>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</si>
  <si>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</si>
  <si>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</si>
  <si>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</si>
  <si>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PRELIMINARES/TÉCNICOS</t>
  </si>
  <si>
    <t xml:space="preserve"> 1.1 </t>
  </si>
  <si>
    <t xml:space="preserve"> 00000034 </t>
  </si>
  <si>
    <t>Próprio</t>
  </si>
  <si>
    <t>PLACA DE OBRA EM CHAPA DE AÇO GALVANIZADA, ADESIVADA, PADRÃO DO GOVERNO FEDERAL</t>
  </si>
  <si>
    <t>m²</t>
  </si>
  <si>
    <t xml:space="preserve"> 1.2 </t>
  </si>
  <si>
    <t xml:space="preserve"> 016580 </t>
  </si>
  <si>
    <t>SBC</t>
  </si>
  <si>
    <t>A R T TABELA A DO CREA ACIMA DE 15000,01</t>
  </si>
  <si>
    <t>UN</t>
  </si>
  <si>
    <t xml:space="preserve"> 2 </t>
  </si>
  <si>
    <t>GERENCIAMENTO DA OBRA</t>
  </si>
  <si>
    <t xml:space="preserve"> 2.1 </t>
  </si>
  <si>
    <t>%</t>
  </si>
  <si>
    <t xml:space="preserve"> 3 </t>
  </si>
  <si>
    <t>COBERTURA</t>
  </si>
  <si>
    <t xml:space="preserve"> 3.1 </t>
  </si>
  <si>
    <t xml:space="preserve"> 97652 </t>
  </si>
  <si>
    <t>SINAPI</t>
  </si>
  <si>
    <t>REMOÇÃO DE TESOURAS DE MADEIRA, COM VÃO MAIOR OU IGUAL A 8M, DE FORMA MANUAL, SEM REAPROVEITAMENTO. AF_12/2017</t>
  </si>
  <si>
    <t xml:space="preserve"> 3.2 </t>
  </si>
  <si>
    <t xml:space="preserve"> 00000042 </t>
  </si>
  <si>
    <t xml:space="preserve"> 3.3 </t>
  </si>
  <si>
    <t xml:space="preserve"> 00000044 </t>
  </si>
  <si>
    <t>TRAMA DE MADEIRA COMPOSTA POR TERÇAS PARA TELHA METÁLICA, INCLUSO TRANSPORTE VERTICAL</t>
  </si>
  <si>
    <t xml:space="preserve"> 3.4 </t>
  </si>
  <si>
    <t xml:space="preserve"> 102234 </t>
  </si>
  <si>
    <t>PINTURA IMUNIZANTE PARA MADEIRA, 2 DEMÃOS. AF_01/2021</t>
  </si>
  <si>
    <t xml:space="preserve"> 3.5 </t>
  </si>
  <si>
    <t xml:space="preserve"> 94213 </t>
  </si>
  <si>
    <t>TELHAMENTO COM TELHA DE AÇO/ALUMÍNIO E = 0,5 MM, COM ATÉ 2 ÁGUAS, INCLUSO IÇAMENTO. AF_07/2019</t>
  </si>
  <si>
    <t xml:space="preserve"> 3.6 </t>
  </si>
  <si>
    <t xml:space="preserve"> 00000047 </t>
  </si>
  <si>
    <t>CUMEEIRA DE ALUZINC 0,5MM</t>
  </si>
  <si>
    <t>M</t>
  </si>
  <si>
    <t xml:space="preserve"> 3.7 </t>
  </si>
  <si>
    <t xml:space="preserve"> 070059 </t>
  </si>
  <si>
    <t>CHUMBADOR PARABOLT 3/8""</t>
  </si>
  <si>
    <t xml:space="preserve"> 4 </t>
  </si>
  <si>
    <t>INSTALAÇÕES ESPECIAIS - SPDA</t>
  </si>
  <si>
    <t xml:space="preserve"> 4.1 </t>
  </si>
  <si>
    <t xml:space="preserve"> 00000393 </t>
  </si>
  <si>
    <t>ABRACADEIRA EM ACO PARA AMARRACAO DE ELETRODUTOS, TIPO D, COM 1" E PARAFUSO DE FIXACAO</t>
  </si>
  <si>
    <t xml:space="preserve"> 4.2 </t>
  </si>
  <si>
    <t xml:space="preserve"> 4.3 </t>
  </si>
  <si>
    <t xml:space="preserve"> 00011862 </t>
  </si>
  <si>
    <t>CONECTOR METALICO TIPO PARAFUSO FENDIDO (SPLIT BOLT), PARA CABOS ATE 50 MM2</t>
  </si>
  <si>
    <t xml:space="preserve"> 4.4 </t>
  </si>
  <si>
    <t xml:space="preserve"> 91872 </t>
  </si>
  <si>
    <t>ELETRODUTO RÍGIDO ROSCÁVEL, PVC, DN 32 MM (1"), PARA CIRCUITOS TERMINAIS, INSTALADO EM PAREDE - FORNECIMENTO E INSTALAÇÃO. AF_12/2015</t>
  </si>
  <si>
    <t xml:space="preserve"> 4.5 </t>
  </si>
  <si>
    <t xml:space="preserve"> 11132 </t>
  </si>
  <si>
    <t>ORSE</t>
  </si>
  <si>
    <t xml:space="preserve"> 4.6 </t>
  </si>
  <si>
    <t xml:space="preserve"> 00001594 </t>
  </si>
  <si>
    <t>TERMINAL METALICO A PRESSAO PARA 1 CABO DE 25 A 35 MM2, COM 2 FUROS PARA FIXACAO</t>
  </si>
  <si>
    <t xml:space="preserve"> 4.7 </t>
  </si>
  <si>
    <t xml:space="preserve"> 8795 </t>
  </si>
  <si>
    <t xml:space="preserve"> 5 </t>
  </si>
  <si>
    <t>INSTALAÇÕES HIDRÁULICAS</t>
  </si>
  <si>
    <t xml:space="preserve"> 5.1 </t>
  </si>
  <si>
    <t xml:space="preserve"> 91786 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</si>
  <si>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</si>
  <si>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 xml:space="preserve"> 5.2 </t>
  </si>
  <si>
    <t xml:space="preserve"> 89986 </t>
  </si>
  <si>
    <t>REGISTRO DE GAVETA BRUTO, LATÃO, ROSCÁVEL, 1/2", COM ACABAMENTO E CANOPLA CROMADOS. FORNECIDO E INSTALADO EM RAMAL DE ÁGUA. AF_12/2014</t>
  </si>
  <si>
    <t xml:space="preserve"> 5.3 </t>
  </si>
  <si>
    <t xml:space="preserve"> 89987 </t>
  </si>
  <si>
    <t>REGISTRO DE GAVETA BRUTO, LATÃO, ROSCÁVEL, 3/4", COM ACABAMENTO E CANOPLA CROMADOS. FORNECIDO E INSTALADO EM RAMAL DE ÁGUA. AF_12/2014</t>
  </si>
  <si>
    <t xml:space="preserve"> 102607 </t>
  </si>
  <si>
    <t>CAIXA D´ÁGUA EM POLIETILENO, 1000 LITROS - FORNECIMENTO E INSTALAÇÃO. AF_06/2021</t>
  </si>
  <si>
    <t xml:space="preserve"> 6 </t>
  </si>
  <si>
    <t>SERVIÇOS COMPLEMENTARES</t>
  </si>
  <si>
    <t xml:space="preserve"> 6.1 </t>
  </si>
  <si>
    <t xml:space="preserve"> 9537 </t>
  </si>
  <si>
    <t>LIMPEZA FINAL DA OBRA</t>
  </si>
  <si>
    <t>Total sem BDI</t>
  </si>
  <si>
    <t>Total do BDI</t>
  </si>
  <si>
    <t>Total Geral</t>
  </si>
  <si>
    <t>RESUMO</t>
  </si>
  <si>
    <t>DESCRIÇÃO</t>
  </si>
  <si>
    <t xml:space="preserve">R$ TOTAL </t>
  </si>
  <si>
    <t>TOTAL PARCIAL</t>
  </si>
  <si>
    <t>OBRA: COBERTURA PRÉDIO ENGENHARIA RURAL</t>
  </si>
  <si>
    <t>CAMPUS SÃO VICENTE DO SUL</t>
  </si>
  <si>
    <t>Endereço da obra: Rua Vinte de Setembro, 2616 - CEP 97420-000 - São Vicente do Sul - Rio Grande do Sul</t>
  </si>
  <si>
    <t>Responsável técnico projeto: Cristina Silva Feltrin</t>
  </si>
  <si>
    <t>CREA/RS 154813</t>
  </si>
  <si>
    <t>Eng. Civil Cristina Silva Feltrin</t>
  </si>
  <si>
    <t>Área total: 624,00m²</t>
  </si>
  <si>
    <t>INSTITUTO FEDERAL DE EDUCAÇÃO, CIÊNCIA E TECNOLOGIA FARROUPILHA</t>
  </si>
  <si>
    <t>CRONOGRAMA FÍSICO FINANCEIRO</t>
  </si>
  <si>
    <t>CRONOGRAMA</t>
  </si>
  <si>
    <t>ITEM</t>
  </si>
  <si>
    <t xml:space="preserve">TOTAL </t>
  </si>
  <si>
    <t>PARCELA 1           (30 dias)</t>
  </si>
  <si>
    <t>PARCELA 2        (60 dias)</t>
  </si>
  <si>
    <t>PARCELA 3         (90 dias)</t>
  </si>
  <si>
    <t>PARCELA 4       (120 dias)</t>
  </si>
  <si>
    <t>TOTAL</t>
  </si>
  <si>
    <t>% PARCELA</t>
  </si>
  <si>
    <t>_________________________________________________</t>
  </si>
  <si>
    <t>TÉCNICO ADMINISTRATIVO EM EDUCAÇÃO</t>
  </si>
  <si>
    <t>ÁREA: 624,00 m²</t>
  </si>
  <si>
    <t>ENG. CIVIL CRISTINA SILVA FELTRIN</t>
  </si>
  <si>
    <t>DETALHAMENTO DO CÁLCULO DO BDI</t>
  </si>
  <si>
    <t xml:space="preserve">Fonte: Orientações Para Elaboração De Planilhas Orçamentárias De Obras Públicas, Tribunal de Contas da União, 2014. Página 91. </t>
  </si>
  <si>
    <t>Para a execução de obras utiliza-se:</t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</si>
  <si>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</si>
  <si>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</si>
  <si>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</si>
  <si>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</si>
  <si>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</si>
  <si>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</si>
  <si>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</si>
  <si>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</si>
  <si>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</si>
  <si>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</si>
  <si>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</si>
  <si>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</si>
  <si>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</si>
  <si>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r>
      <t>Tributos insidentes sobre o preço de venda (</t>
    </r>
    <r>
      <rPr>
        <b/>
        <sz val="10"/>
        <rFont val="Times New Roman"/>
        <family val="1"/>
      </rPr>
      <t>I</t>
    </r>
    <r>
      <rPr>
        <b/>
        <sz val="10"/>
        <rFont val="Arial"/>
        <family val="2"/>
      </rPr>
      <t>)</t>
    </r>
  </si>
  <si>
    <t>PIS</t>
  </si>
  <si>
    <t>Cofins</t>
  </si>
  <si>
    <t>CPRB</t>
  </si>
  <si>
    <t>ISSQN</t>
  </si>
  <si>
    <t>EXECUÇÃO DE OBRAS</t>
  </si>
  <si>
    <t>BDI Calculado</t>
  </si>
  <si>
    <t>BDI Adotado</t>
  </si>
  <si>
    <t>Para instalações de equipamentos com BDI diferenciado utiliza-se:</t>
  </si>
  <si>
    <t>Risco e Imprrvistos</t>
  </si>
  <si>
    <t>ISS</t>
  </si>
  <si>
    <t>INSTALAÇÃO DE EQUIPAMENTOS</t>
  </si>
  <si>
    <t>__________________________________________________________</t>
  </si>
  <si>
    <t/>
  </si>
  <si>
    <t>Cobertura Engenharia Rural/ Campus São Vicente do Sul</t>
  </si>
  <si>
    <t>CRISTINA SILVA FELTRIN</t>
  </si>
  <si>
    <t>ENGENHEIRA CIVIL CREA/RS 154813</t>
  </si>
  <si>
    <t>TESOURA EM MADEIRA APARELHADA, PARA VÃO SOBRE LAJE DE 16 METROS E I=22%, INCLUSO TRANSPORTE VERTICAL</t>
  </si>
  <si>
    <t>COBERTURA PRÉDIO ENGENHARIA RURAL ATUALIZAÇÃO 2022</t>
  </si>
  <si>
    <t xml:space="preserve"> 00000134 </t>
  </si>
  <si>
    <t>ADMINISTRAÇÃO LOCAL DA OBRA (ENGENHEIRO/MESTRE/TEC. SEGURANÇA DO TRABALHO) UNIDADE % OBRA EXECUTADA PARA 4 MESES</t>
  </si>
  <si>
    <t>SANTA MARIA, 27 DE MAIO DE 2022.</t>
  </si>
  <si>
    <t>SANTA MARIA, 27 DE MAIO DE 2022</t>
  </si>
  <si>
    <t>Santa Maria, 27 de maio de 2022</t>
  </si>
  <si>
    <t xml:space="preserve">SINAPI - 04/2022 - Rio Grande do Sul
SBC - 05/2022 - Rio Grande do Sul
ORSE - 03/2022 - Sergipe
</t>
  </si>
  <si>
    <t xml:space="preserve"> 29,0%</t>
  </si>
  <si>
    <t xml:space="preserve"> 00000118 </t>
  </si>
  <si>
    <t>CABO DE COBRE NU 35 MM², INSTALADO NA CAPTAÇÃO DO SPDA - FORNECIMENTO E INSTALAÇÃO.</t>
  </si>
  <si>
    <t xml:space="preserve"> 5.4 </t>
  </si>
  <si>
    <t>_______________________________________________________________
 Eng. Civil Cristina Silva Feltrin (CREA/RS 154813)
Técnica Administrativa em Educação SIAPE 1680287</t>
  </si>
  <si>
    <t>PRESILHA DE LATÃO, L=20MM, PARA FIXAÇÃO DE CABOS DE COBRE, FURO D=5MM, PARA CABOS 35MM² a 50MM², REF. TEL-744 OU SIMILAR (SPDA)</t>
  </si>
  <si>
    <t>TERMINAL AÉREO EM AÇO GALVANIZADO 3/8'X50CM, COM FIXAÇÃO HORIZONTAL</t>
  </si>
  <si>
    <t>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</si>
</sst>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&quot;R$&quot;\ #,##0.00"/>
    <numFmt numFmtId="166" formatCode="0.0%"/>
  </numFmts>
  <fonts count="27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sz val="10"/>
      <name val="ZapfHumnst BT"/>
      <family val="2"/>
    </font>
    <font>
      <sz val="10"/>
      <name val="ZapfHumnst BT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10"/>
      <name val="Arial Narrow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9" fontId="10" fillId="0" borderId="0" applyFill="0" applyBorder="0" applyAlignment="0" applyProtection="0"/>
  </cellStyleXfs>
  <cellXfs count="160">
    <xf numFmtId="0" fontId="0" fillId="0" borderId="0" xfId="0"/>
    <xf numFmtId="0" fontId="0" fillId="0" borderId="0" xfId="0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wrapText="1"/>
    </xf>
    <xf numFmtId="0" fontId="15" fillId="0" borderId="0" xfId="0" applyFont="1"/>
    <xf numFmtId="0" fontId="11" fillId="0" borderId="0" xfId="0" applyFont="1" applyAlignment="1">
      <alignment vertical="center"/>
    </xf>
    <xf numFmtId="0" fontId="16" fillId="0" borderId="0" xfId="0" applyFont="1"/>
    <xf numFmtId="44" fontId="8" fillId="0" borderId="14" xfId="2" applyFont="1" applyBorder="1" applyAlignment="1">
      <alignment horizontal="left" vertical="top" wrapText="1"/>
    </xf>
    <xf numFmtId="44" fontId="8" fillId="0" borderId="13" xfId="2" applyFont="1" applyBorder="1" applyAlignment="1">
      <alignment horizontal="left" vertical="top" wrapText="1"/>
    </xf>
    <xf numFmtId="44" fontId="8" fillId="4" borderId="17" xfId="2" applyFont="1" applyFill="1" applyBorder="1" applyAlignment="1">
      <alignment horizontal="center" wrapText="1"/>
    </xf>
    <xf numFmtId="0" fontId="15" fillId="0" borderId="0" xfId="0" applyFont="1" applyFill="1"/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2" fontId="10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8" fillId="0" borderId="0" xfId="0" applyFont="1"/>
    <xf numFmtId="0" fontId="18" fillId="0" borderId="0" xfId="0" applyFont="1" applyBorder="1" applyAlignment="1">
      <alignment vertical="center"/>
    </xf>
    <xf numFmtId="0" fontId="17" fillId="0" borderId="0" xfId="0" applyFont="1"/>
    <xf numFmtId="0" fontId="19" fillId="0" borderId="0" xfId="0" applyFont="1" applyAlignment="1">
      <alignment horizontal="right" vertical="top"/>
    </xf>
    <xf numFmtId="0" fontId="18" fillId="0" borderId="0" xfId="0" applyNumberFormat="1" applyFont="1" applyAlignment="1">
      <alignment horizontal="left" vertical="top"/>
    </xf>
    <xf numFmtId="4" fontId="18" fillId="0" borderId="0" xfId="0" applyNumberFormat="1" applyFont="1" applyAlignment="1">
      <alignment horizontal="right" vertical="center"/>
    </xf>
    <xf numFmtId="43" fontId="19" fillId="0" borderId="0" xfId="1" applyFont="1" applyFill="1" applyBorder="1" applyAlignment="1">
      <alignment horizontal="right" vertical="center" wrapText="1"/>
    </xf>
    <xf numFmtId="0" fontId="20" fillId="0" borderId="0" xfId="0" applyFont="1"/>
    <xf numFmtId="0" fontId="19" fillId="0" borderId="0" xfId="0" applyFont="1" applyBorder="1" applyAlignment="1">
      <alignment vertical="center"/>
    </xf>
    <xf numFmtId="165" fontId="19" fillId="0" borderId="0" xfId="1" applyNumberFormat="1" applyFont="1" applyFill="1" applyBorder="1" applyAlignment="1">
      <alignment horizontal="right" vertical="center" wrapText="1"/>
    </xf>
    <xf numFmtId="43" fontId="21" fillId="0" borderId="0" xfId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center" vertical="center" wrapText="1"/>
    </xf>
    <xf numFmtId="165" fontId="21" fillId="0" borderId="7" xfId="1" applyNumberFormat="1" applyFont="1" applyFill="1" applyBorder="1" applyAlignment="1">
      <alignment vertical="center"/>
    </xf>
    <xf numFmtId="165" fontId="19" fillId="0" borderId="25" xfId="1" applyNumberFormat="1" applyFont="1" applyFill="1" applyBorder="1" applyAlignment="1">
      <alignment vertical="center"/>
    </xf>
    <xf numFmtId="165" fontId="18" fillId="0" borderId="25" xfId="0" applyNumberFormat="1" applyFont="1" applyBorder="1"/>
    <xf numFmtId="165" fontId="20" fillId="0" borderId="0" xfId="0" applyNumberFormat="1" applyFont="1"/>
    <xf numFmtId="10" fontId="19" fillId="0" borderId="7" xfId="3" applyNumberFormat="1" applyFont="1" applyFill="1" applyBorder="1" applyAlignment="1">
      <alignment vertical="center"/>
    </xf>
    <xf numFmtId="10" fontId="19" fillId="0" borderId="25" xfId="3" applyNumberFormat="1" applyFont="1" applyFill="1" applyBorder="1" applyAlignment="1">
      <alignment vertical="center"/>
    </xf>
    <xf numFmtId="10" fontId="18" fillId="0" borderId="25" xfId="3" applyNumberFormat="1" applyFont="1" applyFill="1" applyBorder="1"/>
    <xf numFmtId="165" fontId="18" fillId="0" borderId="25" xfId="0" applyNumberFormat="1" applyFont="1" applyFill="1" applyBorder="1"/>
    <xf numFmtId="10" fontId="19" fillId="0" borderId="7" xfId="1" applyNumberFormat="1" applyFont="1" applyFill="1" applyBorder="1" applyAlignment="1">
      <alignment vertical="center"/>
    </xf>
    <xf numFmtId="166" fontId="19" fillId="0" borderId="25" xfId="3" applyNumberFormat="1" applyFont="1" applyFill="1" applyBorder="1" applyAlignment="1">
      <alignment vertical="center"/>
    </xf>
    <xf numFmtId="4" fontId="20" fillId="0" borderId="0" xfId="0" applyNumberFormat="1" applyFont="1"/>
    <xf numFmtId="165" fontId="21" fillId="0" borderId="23" xfId="1" applyNumberFormat="1" applyFont="1" applyFill="1" applyBorder="1" applyAlignment="1">
      <alignment vertical="center"/>
    </xf>
    <xf numFmtId="165" fontId="21" fillId="0" borderId="24" xfId="1" applyNumberFormat="1" applyFont="1" applyFill="1" applyBorder="1" applyAlignment="1">
      <alignment vertical="center"/>
    </xf>
    <xf numFmtId="165" fontId="0" fillId="0" borderId="0" xfId="0" applyNumberFormat="1"/>
    <xf numFmtId="10" fontId="19" fillId="0" borderId="17" xfId="3" applyNumberFormat="1" applyFont="1" applyFill="1" applyBorder="1" applyAlignment="1">
      <alignment horizontal="right" vertical="center"/>
    </xf>
    <xf numFmtId="10" fontId="19" fillId="0" borderId="27" xfId="3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44" fontId="19" fillId="0" borderId="0" xfId="2" applyNumberFormat="1" applyFont="1" applyFill="1" applyBorder="1" applyAlignment="1">
      <alignment vertical="center"/>
    </xf>
    <xf numFmtId="10" fontId="19" fillId="0" borderId="0" xfId="3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165" fontId="19" fillId="0" borderId="0" xfId="3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10" fontId="18" fillId="0" borderId="0" xfId="0" applyNumberFormat="1" applyFont="1"/>
    <xf numFmtId="2" fontId="23" fillId="0" borderId="0" xfId="0" applyNumberFormat="1" applyFont="1" applyFill="1" applyBorder="1" applyAlignment="1">
      <alignment horizontal="center" vertical="center"/>
    </xf>
    <xf numFmtId="0" fontId="23" fillId="0" borderId="0" xfId="4" applyFont="1" applyBorder="1" applyAlignment="1">
      <alignment horizontal="center" vertical="center"/>
    </xf>
    <xf numFmtId="0" fontId="10" fillId="0" borderId="0" xfId="4" applyFill="1" applyBorder="1"/>
    <xf numFmtId="0" fontId="10" fillId="0" borderId="0" xfId="4" applyFill="1"/>
    <xf numFmtId="0" fontId="24" fillId="0" borderId="28" xfId="4" applyFont="1" applyFill="1" applyBorder="1" applyAlignment="1">
      <alignment horizontal="center"/>
    </xf>
    <xf numFmtId="0" fontId="8" fillId="0" borderId="29" xfId="4" applyFont="1" applyFill="1" applyBorder="1"/>
    <xf numFmtId="10" fontId="8" fillId="0" borderId="30" xfId="5" applyNumberFormat="1" applyFont="1" applyFill="1" applyBorder="1" applyAlignment="1">
      <alignment horizontal="center"/>
    </xf>
    <xf numFmtId="0" fontId="24" fillId="0" borderId="31" xfId="4" applyFont="1" applyFill="1" applyBorder="1" applyAlignment="1">
      <alignment horizontal="center"/>
    </xf>
    <xf numFmtId="0" fontId="8" fillId="0" borderId="0" xfId="4" applyFont="1" applyFill="1" applyBorder="1"/>
    <xf numFmtId="10" fontId="8" fillId="0" borderId="32" xfId="5" applyNumberFormat="1" applyFont="1" applyFill="1" applyBorder="1" applyAlignment="1">
      <alignment horizontal="center"/>
    </xf>
    <xf numFmtId="0" fontId="8" fillId="0" borderId="0" xfId="4" applyFont="1" applyFill="1" applyBorder="1" applyAlignment="1">
      <alignment wrapText="1"/>
    </xf>
    <xf numFmtId="0" fontId="12" fillId="0" borderId="31" xfId="4" applyFont="1" applyFill="1" applyBorder="1"/>
    <xf numFmtId="0" fontId="10" fillId="0" borderId="0" xfId="4" applyFont="1" applyFill="1" applyBorder="1" applyAlignment="1">
      <alignment horizontal="right"/>
    </xf>
    <xf numFmtId="10" fontId="10" fillId="0" borderId="32" xfId="5" applyNumberFormat="1" applyFont="1" applyFill="1" applyBorder="1" applyAlignment="1">
      <alignment horizontal="center"/>
    </xf>
    <xf numFmtId="0" fontId="12" fillId="0" borderId="33" xfId="4" applyFont="1" applyFill="1" applyBorder="1"/>
    <xf numFmtId="0" fontId="10" fillId="0" borderId="34" xfId="4" applyFont="1" applyFill="1" applyBorder="1" applyAlignment="1">
      <alignment horizontal="right"/>
    </xf>
    <xf numFmtId="10" fontId="10" fillId="0" borderId="35" xfId="5" applyNumberFormat="1" applyFont="1" applyFill="1" applyBorder="1" applyAlignment="1">
      <alignment horizontal="center"/>
    </xf>
    <xf numFmtId="0" fontId="12" fillId="0" borderId="0" xfId="4" applyFont="1" applyFill="1" applyBorder="1"/>
    <xf numFmtId="10" fontId="10" fillId="0" borderId="0" xfId="5" applyNumberFormat="1" applyFont="1" applyFill="1" applyBorder="1" applyAlignment="1">
      <alignment horizontal="center"/>
    </xf>
    <xf numFmtId="0" fontId="10" fillId="0" borderId="0" xfId="4" applyBorder="1"/>
    <xf numFmtId="0" fontId="8" fillId="8" borderId="2" xfId="4" applyFont="1" applyFill="1" applyBorder="1" applyAlignment="1">
      <alignment horizontal="center"/>
    </xf>
    <xf numFmtId="0" fontId="8" fillId="8" borderId="4" xfId="4" applyFont="1" applyFill="1" applyBorder="1"/>
    <xf numFmtId="0" fontId="10" fillId="0" borderId="36" xfId="4" applyFill="1" applyBorder="1" applyAlignment="1">
      <alignment horizontal="right"/>
    </xf>
    <xf numFmtId="10" fontId="10" fillId="0" borderId="37" xfId="3" applyNumberFormat="1" applyFont="1" applyFill="1" applyBorder="1"/>
    <xf numFmtId="0" fontId="15" fillId="0" borderId="0" xfId="4" applyFont="1"/>
    <xf numFmtId="0" fontId="7" fillId="8" borderId="38" xfId="4" applyFont="1" applyFill="1" applyBorder="1" applyAlignment="1">
      <alignment horizontal="right"/>
    </xf>
    <xf numFmtId="10" fontId="7" fillId="8" borderId="39" xfId="4" applyNumberFormat="1" applyFont="1" applyFill="1" applyBorder="1"/>
    <xf numFmtId="0" fontId="15" fillId="0" borderId="0" xfId="4" applyFont="1" applyBorder="1"/>
    <xf numFmtId="0" fontId="0" fillId="0" borderId="0" xfId="0" quotePrefix="1"/>
    <xf numFmtId="0" fontId="11" fillId="0" borderId="34" xfId="0" applyFont="1" applyBorder="1"/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5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left" vertical="top" wrapText="1"/>
    </xf>
    <xf numFmtId="0" fontId="0" fillId="0" borderId="0" xfId="0"/>
    <xf numFmtId="0" fontId="3" fillId="3" borderId="0" xfId="0" applyFont="1" applyFill="1" applyAlignment="1">
      <alignment horizontal="right" vertical="top" wrapText="1"/>
    </xf>
    <xf numFmtId="4" fontId="3" fillId="3" borderId="0" xfId="0" applyNumberFormat="1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left" vertical="top" wrapText="1"/>
    </xf>
    <xf numFmtId="4" fontId="3" fillId="3" borderId="0" xfId="0" applyNumberFormat="1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8" fillId="0" borderId="12" xfId="0" applyNumberFormat="1" applyFont="1" applyBorder="1" applyAlignment="1">
      <alignment horizontal="left" vertical="top" wrapText="1"/>
    </xf>
    <xf numFmtId="44" fontId="8" fillId="0" borderId="10" xfId="2" applyFont="1" applyBorder="1" applyAlignment="1">
      <alignment horizontal="left" vertical="top" wrapText="1"/>
    </xf>
    <xf numFmtId="44" fontId="8" fillId="0" borderId="13" xfId="2" applyFont="1" applyBorder="1" applyAlignment="1">
      <alignment horizontal="left" vertical="top" wrapText="1"/>
    </xf>
    <xf numFmtId="0" fontId="8" fillId="4" borderId="15" xfId="0" applyFont="1" applyFill="1" applyBorder="1" applyAlignment="1">
      <alignment horizontal="right" wrapText="1"/>
    </xf>
    <xf numFmtId="0" fontId="8" fillId="4" borderId="16" xfId="0" applyFont="1" applyFill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left" vertical="top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6" borderId="18" xfId="0" applyFont="1" applyFill="1" applyBorder="1" applyAlignment="1">
      <alignment horizontal="left" vertical="center" wrapText="1"/>
    </xf>
    <xf numFmtId="0" fontId="22" fillId="6" borderId="19" xfId="0" applyFont="1" applyFill="1" applyBorder="1" applyAlignment="1">
      <alignment horizontal="left" vertical="center" wrapText="1"/>
    </xf>
    <xf numFmtId="0" fontId="22" fillId="6" borderId="20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44" fontId="21" fillId="7" borderId="23" xfId="2" applyNumberFormat="1" applyFont="1" applyFill="1" applyBorder="1" applyAlignment="1">
      <alignment horizontal="center" vertical="center" wrapText="1"/>
    </xf>
    <xf numFmtId="44" fontId="21" fillId="7" borderId="7" xfId="2" applyNumberFormat="1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left" vertical="center" wrapText="1"/>
    </xf>
    <xf numFmtId="43" fontId="19" fillId="0" borderId="0" xfId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/>
    </xf>
    <xf numFmtId="0" fontId="7" fillId="8" borderId="0" xfId="4" applyFont="1" applyFill="1" applyAlignment="1">
      <alignment horizontal="center"/>
    </xf>
    <xf numFmtId="0" fontId="10" fillId="0" borderId="0" xfId="4" applyAlignment="1">
      <alignment horizontal="left" wrapText="1"/>
    </xf>
    <xf numFmtId="2" fontId="26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</cellXfs>
  <cellStyles count="6">
    <cellStyle name="Moeda" xfId="2" builtinId="4"/>
    <cellStyle name="Normal" xfId="0" builtinId="0"/>
    <cellStyle name="Normal 2" xfId="4"/>
    <cellStyle name="Porcentagem" xfId="3" builtinId="5"/>
    <cellStyle name="Porcentagem 2" xf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615950</xdr:colOff>
      <xdr:row>0</xdr:row>
      <xdr:rowOff>107950</xdr:rowOff>
    </xdr:from>
    <xdr:to>
      <xdr:col>2</xdr:col>
      <xdr:colOff>368300</xdr:colOff>
      <xdr:row>2</xdr:row>
      <xdr:rowOff>34147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07950"/>
          <a:ext cx="1276350" cy="1119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79375</xdr:rowOff>
    </xdr:from>
    <xdr:to>
      <xdr:col>8</xdr:col>
      <xdr:colOff>604837</xdr:colOff>
      <xdr:row>34</xdr:row>
      <xdr:rowOff>155575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79375"/>
          <a:ext cx="6065837" cy="601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cs typeface="Arial" pitchFamily="34" charset="0"/>
            </a:rPr>
            <a:t>DECLARAÇÃO SINAPI</a:t>
          </a:r>
        </a:p>
        <a:p>
          <a:pPr algn="l" rtl="0">
            <a:defRPr sz="1000"/>
          </a:pPr>
          <a:endParaRPr lang="pt-BR" sz="12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itchFamily="34" charset="0"/>
          </a:endParaRPr>
        </a:p>
        <a:p>
          <a:pPr algn="l" rtl="0">
            <a:defRPr sz="1000"/>
          </a:pPr>
          <a:endParaRPr lang="pt-BR" sz="12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itchFamily="34" charset="0"/>
          </a:endParaRPr>
        </a:p>
        <a:p>
          <a:pPr algn="l" rtl="0">
            <a:defRPr sz="1000"/>
          </a:pPr>
          <a:endParaRPr lang="pt-BR" sz="12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itchFamily="34" charset="0"/>
          </a:endParaRP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cs typeface="Arial" pitchFamily="34" charset="0"/>
            </a:rPr>
            <a:t> </a:t>
          </a:r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Obra:  COBERTURA PRÉDIO ENGENHARIA RURAL / CAMPUS SÃO VICENTE DO SUL</a:t>
          </a:r>
        </a:p>
        <a:p>
          <a:pPr rtl="0"/>
          <a:r>
            <a:rPr lang="pt-BR" sz="120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 </a:t>
          </a: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Endereço da obra: </a:t>
          </a:r>
          <a:r>
            <a:rPr lang="pt-BR" sz="1200" b="0" i="0">
              <a:effectLst/>
              <a:latin typeface="Arial Narrow" panose="020B0606020202030204" pitchFamily="34" charset="0"/>
              <a:ea typeface="+mn-ea"/>
              <a:cs typeface="+mn-cs"/>
            </a:rPr>
            <a:t>Rua 20 de Setembro,</a:t>
          </a:r>
          <a:r>
            <a:rPr lang="pt-BR" sz="120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2616 - C</a:t>
          </a:r>
          <a:r>
            <a:rPr lang="pt-BR" sz="1200" b="0" i="0">
              <a:effectLst/>
              <a:latin typeface="Arial Narrow" panose="020B0606020202030204" pitchFamily="34" charset="0"/>
              <a:ea typeface="+mn-ea"/>
              <a:cs typeface="+mn-cs"/>
            </a:rPr>
            <a:t>EP 97420-000 – São Vicente do Sul/RS</a:t>
          </a:r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Na condição de Responsável Técnico pelo orçamento, declaro para os devidos fins que os quantitativos constantes na planilha orçamentária estão compatíveis com o projeto da obra do prédio de Engenharia Rural, Campus São Vicente do Sul, e que os custos unitários de insumos e serviços são iguais ou menores que a mediana de seus correspondentes no Sistema Nacional de Pesquisa de Custos e Índices da Construção Civil  (SINAPI), em atendimento aos dispositivos do artigo 127 da lei nº 12.309, de 9 de agosto de 2010.</a:t>
          </a: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Santa Maria, 27 de maio de 2022.</a:t>
          </a: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r>
            <a:rPr lang="pt-BR" sz="120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____________________________________</a:t>
          </a:r>
        </a:p>
        <a:p>
          <a:pPr algn="ctr"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Cristina Silva Feltrin</a:t>
          </a:r>
        </a:p>
        <a:p>
          <a:pPr algn="ctr"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CREA/RS 154813</a:t>
          </a:r>
        </a:p>
        <a:p>
          <a:pPr algn="ctr"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Técnico Administrativo em Educação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genharia/iffarroupilha.edu.br/Engenharia%20e%20Arquitetura%20-%20Documentos/CAMPUS%20S&#195;O%20VICENTE%20DO%20SUL/PROJETO%20COBERTURA%20ENG%20RURAL/PROJETO%20TELHADO%20ENG%20RURAL%20FINAL/PLANILHA%20OR&#199;AMENT&#193;RIA%20COBERTURA%20ENG%20RU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CRONOGRAMA"/>
      <sheetName val="COMPOSIÇÃO"/>
      <sheetName val="BDI "/>
    </sheetNames>
    <sheetDataSet>
      <sheetData sheetId="0">
        <row r="15">
          <cell r="A15" t="str">
            <v>1</v>
          </cell>
        </row>
        <row r="22">
          <cell r="A22" t="str">
            <v>2</v>
          </cell>
        </row>
        <row r="24">
          <cell r="A24">
            <v>3</v>
          </cell>
        </row>
        <row r="29">
          <cell r="A29">
            <v>4</v>
          </cell>
        </row>
        <row r="34">
          <cell r="A34">
            <v>5</v>
          </cell>
        </row>
        <row r="39">
          <cell r="A39">
            <v>6</v>
          </cell>
        </row>
        <row r="193">
          <cell r="E193" t="str">
            <v>Técnico Administrativo em Educação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B39" sqref="B39"/>
    </sheetView>
  </sheetViews>
  <sheetFormatPr defaultRowHeight="14"/>
  <cols>
    <col min="1" max="2" width="10" style="104" bestFit="1" customWidth="1"/>
    <col min="3" max="3" width="13.1640625" style="104" bestFit="1" customWidth="1"/>
    <col min="4" max="4" width="60" style="104" bestFit="1" customWidth="1"/>
    <col min="5" max="5" width="8" style="104" bestFit="1" customWidth="1"/>
    <col min="6" max="10" width="13" style="104" bestFit="1" customWidth="1"/>
    <col min="11" max="16384" width="8.6640625" style="104"/>
  </cols>
  <sheetData>
    <row r="1" spans="1:10">
      <c r="A1" s="101"/>
      <c r="B1" s="101"/>
      <c r="C1" s="101"/>
      <c r="D1" s="101" t="s">
        <v>0</v>
      </c>
      <c r="E1" s="116" t="s">
        <v>1</v>
      </c>
      <c r="F1" s="116"/>
      <c r="G1" s="116" t="s">
        <v>2</v>
      </c>
      <c r="H1" s="116"/>
      <c r="I1" s="116" t="s">
        <v>3</v>
      </c>
      <c r="J1" s="116"/>
    </row>
    <row r="2" spans="1:10" ht="80" customHeight="1">
      <c r="A2" s="102"/>
      <c r="B2" s="102"/>
      <c r="C2" s="102"/>
      <c r="D2" s="102" t="s">
        <v>157</v>
      </c>
      <c r="E2" s="114" t="s">
        <v>163</v>
      </c>
      <c r="F2" s="114"/>
      <c r="G2" s="114" t="s">
        <v>164</v>
      </c>
      <c r="H2" s="114"/>
      <c r="I2" s="114" t="s">
        <v>4</v>
      </c>
      <c r="J2" s="114"/>
    </row>
    <row r="3" spans="1:10">
      <c r="A3" s="112" t="s">
        <v>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30" customHeight="1">
      <c r="A4" s="92" t="s">
        <v>6</v>
      </c>
      <c r="B4" s="94" t="s">
        <v>7</v>
      </c>
      <c r="C4" s="92" t="s">
        <v>8</v>
      </c>
      <c r="D4" s="92" t="s">
        <v>9</v>
      </c>
      <c r="E4" s="93" t="s">
        <v>10</v>
      </c>
      <c r="F4" s="94" t="s">
        <v>11</v>
      </c>
      <c r="G4" s="94" t="s">
        <v>12</v>
      </c>
      <c r="H4" s="94" t="s">
        <v>13</v>
      </c>
      <c r="I4" s="94" t="s">
        <v>14</v>
      </c>
      <c r="J4" s="94" t="s">
        <v>15</v>
      </c>
    </row>
    <row r="5" spans="1:10" ht="24" customHeight="1">
      <c r="A5" s="95" t="s">
        <v>16</v>
      </c>
      <c r="B5" s="95"/>
      <c r="C5" s="95"/>
      <c r="D5" s="95" t="s">
        <v>17</v>
      </c>
      <c r="E5" s="95"/>
      <c r="F5" s="96"/>
      <c r="G5" s="95"/>
      <c r="H5" s="95"/>
      <c r="I5" s="97">
        <v>2184.96</v>
      </c>
      <c r="J5" s="98">
        <v>9.1803776821899261E-3</v>
      </c>
    </row>
    <row r="6" spans="1:10" ht="24" customHeight="1">
      <c r="A6" s="155" t="s">
        <v>18</v>
      </c>
      <c r="B6" s="156" t="s">
        <v>19</v>
      </c>
      <c r="C6" s="155" t="s">
        <v>20</v>
      </c>
      <c r="D6" s="155" t="s">
        <v>21</v>
      </c>
      <c r="E6" s="157" t="s">
        <v>22</v>
      </c>
      <c r="F6" s="156">
        <v>1</v>
      </c>
      <c r="G6" s="158">
        <v>1512.42</v>
      </c>
      <c r="H6" s="158">
        <v>1951.02</v>
      </c>
      <c r="I6" s="158">
        <v>1951.02</v>
      </c>
      <c r="J6" s="159">
        <v>8.1974500519488638E-3</v>
      </c>
    </row>
    <row r="7" spans="1:10" ht="24" customHeight="1">
      <c r="A7" s="155" t="s">
        <v>23</v>
      </c>
      <c r="B7" s="156" t="s">
        <v>24</v>
      </c>
      <c r="C7" s="155" t="s">
        <v>25</v>
      </c>
      <c r="D7" s="155" t="s">
        <v>26</v>
      </c>
      <c r="E7" s="157" t="s">
        <v>27</v>
      </c>
      <c r="F7" s="156">
        <v>1</v>
      </c>
      <c r="G7" s="158">
        <v>233.94</v>
      </c>
      <c r="H7" s="158">
        <v>233.94</v>
      </c>
      <c r="I7" s="158">
        <v>233.94</v>
      </c>
      <c r="J7" s="159">
        <v>9.8292763024106222E-4</v>
      </c>
    </row>
    <row r="8" spans="1:10" ht="24" customHeight="1">
      <c r="A8" s="95" t="s">
        <v>28</v>
      </c>
      <c r="B8" s="95"/>
      <c r="C8" s="95"/>
      <c r="D8" s="95" t="s">
        <v>29</v>
      </c>
      <c r="E8" s="95"/>
      <c r="F8" s="96"/>
      <c r="G8" s="95"/>
      <c r="H8" s="95"/>
      <c r="I8" s="97">
        <v>43851.02</v>
      </c>
      <c r="J8" s="98">
        <v>0.18424544401236823</v>
      </c>
    </row>
    <row r="9" spans="1:10" ht="36" customHeight="1">
      <c r="A9" s="155" t="s">
        <v>30</v>
      </c>
      <c r="B9" s="156" t="s">
        <v>158</v>
      </c>
      <c r="C9" s="155" t="s">
        <v>20</v>
      </c>
      <c r="D9" s="155" t="s">
        <v>159</v>
      </c>
      <c r="E9" s="157" t="s">
        <v>31</v>
      </c>
      <c r="F9" s="156">
        <v>1</v>
      </c>
      <c r="G9" s="158">
        <v>33993.040000000001</v>
      </c>
      <c r="H9" s="158">
        <v>43851.02</v>
      </c>
      <c r="I9" s="158">
        <v>43851.02</v>
      </c>
      <c r="J9" s="159">
        <v>0.18424544401236823</v>
      </c>
    </row>
    <row r="10" spans="1:10" ht="24" customHeight="1">
      <c r="A10" s="95" t="s">
        <v>32</v>
      </c>
      <c r="B10" s="95"/>
      <c r="C10" s="95"/>
      <c r="D10" s="95" t="s">
        <v>33</v>
      </c>
      <c r="E10" s="95"/>
      <c r="F10" s="96"/>
      <c r="G10" s="95"/>
      <c r="H10" s="95"/>
      <c r="I10" s="97">
        <v>167454.54999999999</v>
      </c>
      <c r="J10" s="98">
        <v>0.70358084981013702</v>
      </c>
    </row>
    <row r="11" spans="1:10" ht="36" customHeight="1">
      <c r="A11" s="155" t="s">
        <v>34</v>
      </c>
      <c r="B11" s="156" t="s">
        <v>35</v>
      </c>
      <c r="C11" s="155" t="s">
        <v>36</v>
      </c>
      <c r="D11" s="155" t="s">
        <v>37</v>
      </c>
      <c r="E11" s="157" t="s">
        <v>27</v>
      </c>
      <c r="F11" s="156">
        <v>3</v>
      </c>
      <c r="G11" s="158">
        <v>157.94</v>
      </c>
      <c r="H11" s="158">
        <v>203.74</v>
      </c>
      <c r="I11" s="158">
        <v>611.22</v>
      </c>
      <c r="J11" s="159">
        <v>2.568115867982996E-3</v>
      </c>
    </row>
    <row r="12" spans="1:10" ht="36" customHeight="1">
      <c r="A12" s="155" t="s">
        <v>38</v>
      </c>
      <c r="B12" s="156" t="s">
        <v>39</v>
      </c>
      <c r="C12" s="155" t="s">
        <v>20</v>
      </c>
      <c r="D12" s="155" t="s">
        <v>156</v>
      </c>
      <c r="E12" s="157" t="s">
        <v>27</v>
      </c>
      <c r="F12" s="156">
        <v>17</v>
      </c>
      <c r="G12" s="158">
        <v>1614.6</v>
      </c>
      <c r="H12" s="158">
        <v>2082.83</v>
      </c>
      <c r="I12" s="158">
        <v>35408.11</v>
      </c>
      <c r="J12" s="159">
        <v>0.14877152113197767</v>
      </c>
    </row>
    <row r="13" spans="1:10" ht="25">
      <c r="A13" s="155" t="s">
        <v>40</v>
      </c>
      <c r="B13" s="156" t="s">
        <v>41</v>
      </c>
      <c r="C13" s="155" t="s">
        <v>20</v>
      </c>
      <c r="D13" s="155" t="s">
        <v>42</v>
      </c>
      <c r="E13" s="157" t="s">
        <v>22</v>
      </c>
      <c r="F13" s="156">
        <v>746.3</v>
      </c>
      <c r="G13" s="158">
        <v>24.87</v>
      </c>
      <c r="H13" s="158">
        <v>32.08</v>
      </c>
      <c r="I13" s="158">
        <v>23941.3</v>
      </c>
      <c r="J13" s="159">
        <v>0.10059231116478731</v>
      </c>
    </row>
    <row r="14" spans="1:10" ht="24" customHeight="1">
      <c r="A14" s="155" t="s">
        <v>43</v>
      </c>
      <c r="B14" s="156" t="s">
        <v>44</v>
      </c>
      <c r="C14" s="155" t="s">
        <v>36</v>
      </c>
      <c r="D14" s="155" t="s">
        <v>45</v>
      </c>
      <c r="E14" s="157" t="s">
        <v>22</v>
      </c>
      <c r="F14" s="156">
        <v>746.3</v>
      </c>
      <c r="G14" s="158">
        <v>21.46</v>
      </c>
      <c r="H14" s="158">
        <v>27.68</v>
      </c>
      <c r="I14" s="158">
        <v>20657.580000000002</v>
      </c>
      <c r="J14" s="159">
        <v>8.6795358450522192E-2</v>
      </c>
    </row>
    <row r="15" spans="1:10" ht="25">
      <c r="A15" s="155" t="s">
        <v>46</v>
      </c>
      <c r="B15" s="156" t="s">
        <v>47</v>
      </c>
      <c r="C15" s="155" t="s">
        <v>36</v>
      </c>
      <c r="D15" s="155" t="s">
        <v>48</v>
      </c>
      <c r="E15" s="157" t="s">
        <v>22</v>
      </c>
      <c r="F15" s="156">
        <v>746.3</v>
      </c>
      <c r="G15" s="158">
        <v>82.23</v>
      </c>
      <c r="H15" s="158">
        <v>106.07</v>
      </c>
      <c r="I15" s="158">
        <v>79160.039999999994</v>
      </c>
      <c r="J15" s="159">
        <v>0.3326006263443092</v>
      </c>
    </row>
    <row r="16" spans="1:10" ht="24" customHeight="1">
      <c r="A16" s="155" t="s">
        <v>49</v>
      </c>
      <c r="B16" s="156" t="s">
        <v>50</v>
      </c>
      <c r="C16" s="155" t="s">
        <v>20</v>
      </c>
      <c r="D16" s="155" t="s">
        <v>51</v>
      </c>
      <c r="E16" s="157" t="s">
        <v>52</v>
      </c>
      <c r="F16" s="156">
        <v>44</v>
      </c>
      <c r="G16" s="158">
        <v>104.31</v>
      </c>
      <c r="H16" s="158">
        <v>134.55000000000001</v>
      </c>
      <c r="I16" s="158">
        <v>5920.2</v>
      </c>
      <c r="J16" s="159">
        <v>2.4874447108460016E-2</v>
      </c>
    </row>
    <row r="17" spans="1:10" ht="24" customHeight="1">
      <c r="A17" s="155" t="s">
        <v>53</v>
      </c>
      <c r="B17" s="156" t="s">
        <v>54</v>
      </c>
      <c r="C17" s="155" t="s">
        <v>25</v>
      </c>
      <c r="D17" s="155" t="s">
        <v>55</v>
      </c>
      <c r="E17" s="157" t="s">
        <v>27</v>
      </c>
      <c r="F17" s="156">
        <v>34</v>
      </c>
      <c r="G17" s="158">
        <v>40.04</v>
      </c>
      <c r="H17" s="158">
        <v>51.65</v>
      </c>
      <c r="I17" s="158">
        <v>1756.1</v>
      </c>
      <c r="J17" s="159">
        <v>7.3784697420976719E-3</v>
      </c>
    </row>
    <row r="18" spans="1:10" ht="24" customHeight="1">
      <c r="A18" s="95" t="s">
        <v>56</v>
      </c>
      <c r="B18" s="95"/>
      <c r="C18" s="95"/>
      <c r="D18" s="95" t="s">
        <v>57</v>
      </c>
      <c r="E18" s="95"/>
      <c r="F18" s="96"/>
      <c r="G18" s="95"/>
      <c r="H18" s="95"/>
      <c r="I18" s="97">
        <v>16436.41</v>
      </c>
      <c r="J18" s="98">
        <v>6.9059594472815664E-2</v>
      </c>
    </row>
    <row r="19" spans="1:10" ht="25">
      <c r="A19" s="155" t="s">
        <v>58</v>
      </c>
      <c r="B19" s="156" t="s">
        <v>59</v>
      </c>
      <c r="C19" s="155" t="s">
        <v>36</v>
      </c>
      <c r="D19" s="155" t="s">
        <v>60</v>
      </c>
      <c r="E19" s="157" t="s">
        <v>27</v>
      </c>
      <c r="F19" s="156">
        <v>10</v>
      </c>
      <c r="G19" s="158">
        <v>1.99</v>
      </c>
      <c r="H19" s="158">
        <v>2.56</v>
      </c>
      <c r="I19" s="158">
        <v>25.6</v>
      </c>
      <c r="J19" s="159">
        <v>1.0756154284932544E-4</v>
      </c>
    </row>
    <row r="20" spans="1:10" ht="25">
      <c r="A20" s="155" t="s">
        <v>61</v>
      </c>
      <c r="B20" s="156" t="s">
        <v>165</v>
      </c>
      <c r="C20" s="155" t="s">
        <v>20</v>
      </c>
      <c r="D20" s="155" t="s">
        <v>166</v>
      </c>
      <c r="E20" s="157" t="s">
        <v>52</v>
      </c>
      <c r="F20" s="156">
        <v>250</v>
      </c>
      <c r="G20" s="158">
        <v>43.68</v>
      </c>
      <c r="H20" s="158">
        <v>56.34</v>
      </c>
      <c r="I20" s="158">
        <v>14085</v>
      </c>
      <c r="J20" s="159">
        <v>5.9179856680966751E-2</v>
      </c>
    </row>
    <row r="21" spans="1:10" ht="25">
      <c r="A21" s="155" t="s">
        <v>62</v>
      </c>
      <c r="B21" s="156" t="s">
        <v>63</v>
      </c>
      <c r="C21" s="155" t="s">
        <v>36</v>
      </c>
      <c r="D21" s="155" t="s">
        <v>64</v>
      </c>
      <c r="E21" s="157" t="s">
        <v>27</v>
      </c>
      <c r="F21" s="156">
        <v>15</v>
      </c>
      <c r="G21" s="158">
        <v>14.99</v>
      </c>
      <c r="H21" s="158">
        <v>19.329999999999998</v>
      </c>
      <c r="I21" s="158">
        <v>289.95</v>
      </c>
      <c r="J21" s="159">
        <v>1.2182605214516372E-3</v>
      </c>
    </row>
    <row r="22" spans="1:10" ht="37.5">
      <c r="A22" s="155" t="s">
        <v>65</v>
      </c>
      <c r="B22" s="156" t="s">
        <v>66</v>
      </c>
      <c r="C22" s="155" t="s">
        <v>36</v>
      </c>
      <c r="D22" s="155" t="s">
        <v>67</v>
      </c>
      <c r="E22" s="157" t="s">
        <v>52</v>
      </c>
      <c r="F22" s="156">
        <v>6</v>
      </c>
      <c r="G22" s="158">
        <v>16.64</v>
      </c>
      <c r="H22" s="158">
        <v>21.46</v>
      </c>
      <c r="I22" s="158">
        <v>128.76</v>
      </c>
      <c r="J22" s="159">
        <v>5.4100094754996658E-4</v>
      </c>
    </row>
    <row r="23" spans="1:10" ht="37.5">
      <c r="A23" s="155" t="s">
        <v>68</v>
      </c>
      <c r="B23" s="156" t="s">
        <v>69</v>
      </c>
      <c r="C23" s="155" t="s">
        <v>70</v>
      </c>
      <c r="D23" s="155" t="s">
        <v>169</v>
      </c>
      <c r="E23" s="157" t="s">
        <v>171</v>
      </c>
      <c r="F23" s="156">
        <v>260</v>
      </c>
      <c r="G23" s="158">
        <v>2.37</v>
      </c>
      <c r="H23" s="158">
        <v>3.05</v>
      </c>
      <c r="I23" s="158">
        <v>793</v>
      </c>
      <c r="J23" s="159">
        <v>3.3318868546685573E-3</v>
      </c>
    </row>
    <row r="24" spans="1:10" ht="25">
      <c r="A24" s="155" t="s">
        <v>71</v>
      </c>
      <c r="B24" s="156" t="s">
        <v>72</v>
      </c>
      <c r="C24" s="155" t="s">
        <v>36</v>
      </c>
      <c r="D24" s="155" t="s">
        <v>73</v>
      </c>
      <c r="E24" s="157" t="s">
        <v>27</v>
      </c>
      <c r="F24" s="156">
        <v>13</v>
      </c>
      <c r="G24" s="158">
        <v>40.08</v>
      </c>
      <c r="H24" s="158">
        <v>51.7</v>
      </c>
      <c r="I24" s="158">
        <v>672.1</v>
      </c>
      <c r="J24" s="159">
        <v>2.823910662071548E-3</v>
      </c>
    </row>
    <row r="25" spans="1:10" ht="25">
      <c r="A25" s="155" t="s">
        <v>74</v>
      </c>
      <c r="B25" s="156" t="s">
        <v>75</v>
      </c>
      <c r="C25" s="155" t="s">
        <v>70</v>
      </c>
      <c r="D25" s="155" t="s">
        <v>170</v>
      </c>
      <c r="E25" s="157" t="s">
        <v>171</v>
      </c>
      <c r="F25" s="156">
        <v>13</v>
      </c>
      <c r="G25" s="158">
        <v>26.36</v>
      </c>
      <c r="H25" s="158">
        <v>34</v>
      </c>
      <c r="I25" s="158">
        <v>442</v>
      </c>
      <c r="J25" s="159">
        <v>1.8571172632578846E-3</v>
      </c>
    </row>
    <row r="26" spans="1:10" ht="24" customHeight="1">
      <c r="A26" s="95" t="s">
        <v>76</v>
      </c>
      <c r="B26" s="95"/>
      <c r="C26" s="95"/>
      <c r="D26" s="95" t="s">
        <v>77</v>
      </c>
      <c r="E26" s="95"/>
      <c r="F26" s="96"/>
      <c r="G26" s="95"/>
      <c r="H26" s="95"/>
      <c r="I26" s="97">
        <v>5205.9399999999996</v>
      </c>
      <c r="J26" s="98">
        <v>2.1873396030508488E-2</v>
      </c>
    </row>
    <row r="27" spans="1:10" ht="60" customHeight="1">
      <c r="A27" s="155" t="s">
        <v>78</v>
      </c>
      <c r="B27" s="156" t="s">
        <v>79</v>
      </c>
      <c r="C27" s="155" t="s">
        <v>36</v>
      </c>
      <c r="D27" s="155" t="s">
        <v>80</v>
      </c>
      <c r="E27" s="157" t="s">
        <v>52</v>
      </c>
      <c r="F27" s="156">
        <v>63</v>
      </c>
      <c r="G27" s="158">
        <v>34.380000000000003</v>
      </c>
      <c r="H27" s="158">
        <v>44.35</v>
      </c>
      <c r="I27" s="158">
        <v>2794.05</v>
      </c>
      <c r="J27" s="159">
        <v>1.1739544093678037E-2</v>
      </c>
    </row>
    <row r="28" spans="1:10" ht="37.5">
      <c r="A28" s="155" t="s">
        <v>81</v>
      </c>
      <c r="B28" s="156" t="s">
        <v>82</v>
      </c>
      <c r="C28" s="155" t="s">
        <v>36</v>
      </c>
      <c r="D28" s="155" t="s">
        <v>83</v>
      </c>
      <c r="E28" s="157" t="s">
        <v>27</v>
      </c>
      <c r="F28" s="156">
        <v>4</v>
      </c>
      <c r="G28" s="158">
        <v>97.81</v>
      </c>
      <c r="H28" s="158">
        <v>126.17</v>
      </c>
      <c r="I28" s="158">
        <v>504.68</v>
      </c>
      <c r="J28" s="159">
        <v>2.1204749783280299E-3</v>
      </c>
    </row>
    <row r="29" spans="1:10" ht="37.5">
      <c r="A29" s="155" t="s">
        <v>84</v>
      </c>
      <c r="B29" s="156" t="s">
        <v>85</v>
      </c>
      <c r="C29" s="155" t="s">
        <v>36</v>
      </c>
      <c r="D29" s="155" t="s">
        <v>86</v>
      </c>
      <c r="E29" s="157" t="s">
        <v>27</v>
      </c>
      <c r="F29" s="156">
        <v>5</v>
      </c>
      <c r="G29" s="158">
        <v>110.97</v>
      </c>
      <c r="H29" s="158">
        <v>143.15</v>
      </c>
      <c r="I29" s="158">
        <v>715.75</v>
      </c>
      <c r="J29" s="159">
        <v>3.0073114958751829E-3</v>
      </c>
    </row>
    <row r="30" spans="1:10" ht="25">
      <c r="A30" s="155" t="s">
        <v>167</v>
      </c>
      <c r="B30" s="156" t="s">
        <v>87</v>
      </c>
      <c r="C30" s="155" t="s">
        <v>36</v>
      </c>
      <c r="D30" s="155" t="s">
        <v>88</v>
      </c>
      <c r="E30" s="157" t="s">
        <v>27</v>
      </c>
      <c r="F30" s="156">
        <v>2</v>
      </c>
      <c r="G30" s="158">
        <v>461.81</v>
      </c>
      <c r="H30" s="158">
        <v>595.73</v>
      </c>
      <c r="I30" s="158">
        <v>1191.46</v>
      </c>
      <c r="J30" s="159">
        <v>5.0060654626272374E-3</v>
      </c>
    </row>
    <row r="31" spans="1:10" ht="24" customHeight="1">
      <c r="A31" s="95" t="s">
        <v>89</v>
      </c>
      <c r="B31" s="95"/>
      <c r="C31" s="95"/>
      <c r="D31" s="95" t="s">
        <v>90</v>
      </c>
      <c r="E31" s="95"/>
      <c r="F31" s="96"/>
      <c r="G31" s="95"/>
      <c r="H31" s="95"/>
      <c r="I31" s="97">
        <v>2870.4</v>
      </c>
      <c r="J31" s="98">
        <v>1.2060337991980615E-2</v>
      </c>
    </row>
    <row r="32" spans="1:10" ht="24" customHeight="1">
      <c r="A32" s="155" t="s">
        <v>91</v>
      </c>
      <c r="B32" s="156" t="s">
        <v>92</v>
      </c>
      <c r="C32" s="155" t="s">
        <v>36</v>
      </c>
      <c r="D32" s="155" t="s">
        <v>93</v>
      </c>
      <c r="E32" s="157" t="s">
        <v>22</v>
      </c>
      <c r="F32" s="156">
        <v>624</v>
      </c>
      <c r="G32" s="158">
        <v>3.57</v>
      </c>
      <c r="H32" s="158">
        <v>4.5999999999999996</v>
      </c>
      <c r="I32" s="158">
        <v>2870.4</v>
      </c>
      <c r="J32" s="159">
        <v>1.2060337991980615E-2</v>
      </c>
    </row>
    <row r="33" spans="1:10">
      <c r="A33" s="103"/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>
      <c r="A34" s="113"/>
      <c r="B34" s="113"/>
      <c r="C34" s="113"/>
      <c r="D34" s="99"/>
      <c r="E34" s="105"/>
      <c r="F34" s="114" t="s">
        <v>94</v>
      </c>
      <c r="G34" s="113"/>
      <c r="H34" s="115">
        <v>184564.57</v>
      </c>
      <c r="I34" s="113"/>
      <c r="J34" s="113"/>
    </row>
    <row r="35" spans="1:10">
      <c r="A35" s="113"/>
      <c r="B35" s="113"/>
      <c r="C35" s="113"/>
      <c r="D35" s="99"/>
      <c r="E35" s="105"/>
      <c r="F35" s="114" t="s">
        <v>95</v>
      </c>
      <c r="G35" s="113"/>
      <c r="H35" s="115">
        <v>53438.71</v>
      </c>
      <c r="I35" s="113"/>
      <c r="J35" s="113"/>
    </row>
    <row r="36" spans="1:10">
      <c r="A36" s="113" t="s">
        <v>162</v>
      </c>
      <c r="B36" s="113"/>
      <c r="C36" s="113"/>
      <c r="D36" s="99"/>
      <c r="E36" s="105"/>
      <c r="F36" s="114" t="s">
        <v>96</v>
      </c>
      <c r="G36" s="113"/>
      <c r="H36" s="115">
        <v>238003.28</v>
      </c>
      <c r="I36" s="113"/>
      <c r="J36" s="113"/>
    </row>
    <row r="37" spans="1:10" s="107" customFormat="1">
      <c r="A37" s="108"/>
      <c r="B37" s="108"/>
      <c r="C37" s="108"/>
      <c r="D37" s="99"/>
      <c r="E37" s="108"/>
      <c r="F37" s="106"/>
      <c r="G37" s="108"/>
      <c r="H37" s="109"/>
      <c r="I37" s="108"/>
      <c r="J37" s="108"/>
    </row>
    <row r="38" spans="1:10" s="107" customFormat="1">
      <c r="A38" s="108"/>
      <c r="B38" s="108"/>
      <c r="C38" s="108"/>
      <c r="D38" s="99"/>
      <c r="E38" s="108"/>
      <c r="F38" s="106"/>
      <c r="G38" s="108"/>
      <c r="H38" s="109"/>
      <c r="I38" s="108"/>
      <c r="J38" s="108"/>
    </row>
    <row r="39" spans="1:10" ht="60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</row>
    <row r="40" spans="1:10" ht="70" customHeight="1">
      <c r="A40" s="110" t="s">
        <v>168</v>
      </c>
      <c r="B40" s="111"/>
      <c r="C40" s="111"/>
      <c r="D40" s="111"/>
      <c r="E40" s="111"/>
      <c r="F40" s="111"/>
      <c r="G40" s="111"/>
      <c r="H40" s="111"/>
      <c r="I40" s="111"/>
      <c r="J40" s="111"/>
    </row>
  </sheetData>
  <mergeCells count="17">
    <mergeCell ref="E1:F1"/>
    <mergeCell ref="G1:H1"/>
    <mergeCell ref="I1:J1"/>
    <mergeCell ref="E2:F2"/>
    <mergeCell ref="G2:H2"/>
    <mergeCell ref="I2:J2"/>
    <mergeCell ref="A40:J40"/>
    <mergeCell ref="A3:J3"/>
    <mergeCell ref="A34:C34"/>
    <mergeCell ref="F34:G34"/>
    <mergeCell ref="H34:J34"/>
    <mergeCell ref="A35:C35"/>
    <mergeCell ref="F35:G35"/>
    <mergeCell ref="H35:J35"/>
    <mergeCell ref="A36:C36"/>
    <mergeCell ref="F36:G36"/>
    <mergeCell ref="H36:J36"/>
  </mergeCells>
  <pageMargins left="0.511811024" right="0.511811024" top="0.78740157499999996" bottom="0.78740157499999996" header="0.31496062000000002" footer="0.31496062000000002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B64" sqref="B64"/>
    </sheetView>
  </sheetViews>
  <sheetFormatPr defaultColWidth="9" defaultRowHeight="14"/>
  <cols>
    <col min="1" max="1" width="3.75" style="4" customWidth="1"/>
    <col min="2" max="2" width="51.25" style="4" customWidth="1"/>
    <col min="3" max="3" width="17.83203125" style="4" customWidth="1"/>
    <col min="4" max="5" width="9" style="4"/>
    <col min="6" max="6" width="8.5" style="4" bestFit="1" customWidth="1"/>
    <col min="7" max="7" width="9" style="4"/>
    <col min="8" max="8" width="8.5" style="4" bestFit="1" customWidth="1"/>
    <col min="9" max="16384" width="9" style="4"/>
  </cols>
  <sheetData>
    <row r="1" spans="1:3">
      <c r="A1" s="2" t="s">
        <v>101</v>
      </c>
      <c r="B1" s="3"/>
      <c r="C1" s="3"/>
    </row>
    <row r="2" spans="1:3">
      <c r="A2" s="2" t="s">
        <v>102</v>
      </c>
      <c r="B2" s="3"/>
      <c r="C2" s="3"/>
    </row>
    <row r="3" spans="1:3" ht="14.25" customHeight="1">
      <c r="A3" s="125" t="s">
        <v>103</v>
      </c>
      <c r="B3" s="125"/>
      <c r="C3" s="125"/>
    </row>
    <row r="4" spans="1:3">
      <c r="A4" s="125"/>
      <c r="B4" s="125"/>
      <c r="C4" s="125"/>
    </row>
    <row r="5" spans="1:3">
      <c r="A5" s="5" t="s">
        <v>107</v>
      </c>
      <c r="B5" s="3"/>
      <c r="C5" s="3"/>
    </row>
    <row r="6" spans="1:3">
      <c r="A6" s="5" t="s">
        <v>104</v>
      </c>
      <c r="B6" s="3"/>
      <c r="C6" s="3"/>
    </row>
    <row r="7" spans="1:3">
      <c r="A7" s="6" t="s">
        <v>105</v>
      </c>
      <c r="B7" s="7"/>
      <c r="C7" s="7"/>
    </row>
    <row r="8" spans="1:3" ht="14.5" thickBot="1"/>
    <row r="9" spans="1:3" s="11" customFormat="1">
      <c r="A9" s="8"/>
      <c r="B9" s="9" t="s">
        <v>97</v>
      </c>
      <c r="C9" s="10"/>
    </row>
    <row r="10" spans="1:3" s="12" customFormat="1">
      <c r="A10" s="129"/>
      <c r="B10" s="130" t="s">
        <v>98</v>
      </c>
      <c r="C10" s="131" t="s">
        <v>99</v>
      </c>
    </row>
    <row r="11" spans="1:3" s="12" customFormat="1">
      <c r="A11" s="129"/>
      <c r="B11" s="130"/>
      <c r="C11" s="131"/>
    </row>
    <row r="12" spans="1:3" s="13" customFormat="1">
      <c r="A12" s="117" t="str">
        <f>[1]ORÇAMENTO!A15</f>
        <v>1</v>
      </c>
      <c r="B12" s="119" t="str">
        <f>'Orçamento Sintético'!D5</f>
        <v>SERVIÇOS PRELIMINARES/TÉCNICOS</v>
      </c>
      <c r="C12" s="121">
        <f>'Orçamento Sintético'!I5</f>
        <v>2184.96</v>
      </c>
    </row>
    <row r="13" spans="1:3" s="13" customFormat="1">
      <c r="A13" s="118"/>
      <c r="B13" s="120"/>
      <c r="C13" s="122"/>
    </row>
    <row r="14" spans="1:3" s="13" customFormat="1">
      <c r="A14" s="126" t="str">
        <f>[1]ORÇAMENTO!A22</f>
        <v>2</v>
      </c>
      <c r="B14" s="119" t="str">
        <f>'Orçamento Sintético'!D8</f>
        <v>GERENCIAMENTO DA OBRA</v>
      </c>
      <c r="C14" s="14">
        <f>'Orçamento Sintético'!I8</f>
        <v>43851.02</v>
      </c>
    </row>
    <row r="15" spans="1:3" s="13" customFormat="1">
      <c r="A15" s="118"/>
      <c r="B15" s="120"/>
      <c r="C15" s="14"/>
    </row>
    <row r="16" spans="1:3" s="13" customFormat="1">
      <c r="A16" s="127">
        <f>[1]ORÇAMENTO!A24</f>
        <v>3</v>
      </c>
      <c r="B16" s="128" t="str">
        <f>'Orçamento Sintético'!D10</f>
        <v>COBERTURA</v>
      </c>
      <c r="C16" s="121">
        <f>'Orçamento Sintético'!I10</f>
        <v>167454.54999999999</v>
      </c>
    </row>
    <row r="17" spans="1:3" s="13" customFormat="1">
      <c r="A17" s="127"/>
      <c r="B17" s="128"/>
      <c r="C17" s="122"/>
    </row>
    <row r="18" spans="1:3" s="13" customFormat="1">
      <c r="A18" s="117">
        <f>[1]ORÇAMENTO!A29</f>
        <v>4</v>
      </c>
      <c r="B18" s="119" t="str">
        <f>'Orçamento Sintético'!D18</f>
        <v>INSTALAÇÕES ESPECIAIS - SPDA</v>
      </c>
      <c r="C18" s="14">
        <f>'Orçamento Sintético'!I18</f>
        <v>16436.41</v>
      </c>
    </row>
    <row r="19" spans="1:3" s="13" customFormat="1">
      <c r="A19" s="118"/>
      <c r="B19" s="120"/>
      <c r="C19" s="15"/>
    </row>
    <row r="20" spans="1:3" s="13" customFormat="1">
      <c r="A20" s="117">
        <f>[1]ORÇAMENTO!A34</f>
        <v>5</v>
      </c>
      <c r="B20" s="119" t="str">
        <f>'Orçamento Sintético'!D26</f>
        <v>INSTALAÇÕES HIDRÁULICAS</v>
      </c>
      <c r="C20" s="14">
        <f>'Orçamento Sintético'!I26</f>
        <v>5205.9399999999996</v>
      </c>
    </row>
    <row r="21" spans="1:3" s="13" customFormat="1">
      <c r="A21" s="118"/>
      <c r="B21" s="120"/>
      <c r="C21" s="15"/>
    </row>
    <row r="22" spans="1:3" s="13" customFormat="1">
      <c r="A22" s="117">
        <f>[1]ORÇAMENTO!A39</f>
        <v>6</v>
      </c>
      <c r="B22" s="119" t="str">
        <f>'Orçamento Sintético'!D31</f>
        <v>SERVIÇOS COMPLEMENTARES</v>
      </c>
      <c r="C22" s="14">
        <f>'Orçamento Sintético'!I31</f>
        <v>2870.4</v>
      </c>
    </row>
    <row r="23" spans="1:3" s="13" customFormat="1">
      <c r="A23" s="118"/>
      <c r="B23" s="120"/>
      <c r="C23" s="14"/>
    </row>
    <row r="24" spans="1:3" s="17" customFormat="1" ht="14.5" thickBot="1">
      <c r="A24" s="123" t="s">
        <v>100</v>
      </c>
      <c r="B24" s="124"/>
      <c r="C24" s="16">
        <f>SUM(C12:C23)</f>
        <v>238003.27999999997</v>
      </c>
    </row>
    <row r="25" spans="1:3">
      <c r="A25" s="18"/>
      <c r="C25" s="19"/>
    </row>
    <row r="26" spans="1:3">
      <c r="A26" s="18"/>
      <c r="B26" s="4" t="s">
        <v>162</v>
      </c>
      <c r="C26" s="19"/>
    </row>
    <row r="27" spans="1:3">
      <c r="A27" s="18"/>
      <c r="C27" s="19"/>
    </row>
    <row r="28" spans="1:3">
      <c r="A28" s="18"/>
      <c r="C28" s="19"/>
    </row>
    <row r="29" spans="1:3">
      <c r="A29" s="18"/>
      <c r="C29" s="19"/>
    </row>
    <row r="30" spans="1:3">
      <c r="A30" s="18"/>
      <c r="C30" s="19"/>
    </row>
    <row r="31" spans="1:3">
      <c r="A31" s="18"/>
      <c r="B31" s="90"/>
      <c r="C31" s="20"/>
    </row>
    <row r="32" spans="1:3">
      <c r="A32" s="18"/>
      <c r="B32" s="21" t="s">
        <v>106</v>
      </c>
      <c r="C32" s="20"/>
    </row>
    <row r="33" spans="1:3">
      <c r="A33" s="18"/>
      <c r="B33" s="21" t="s">
        <v>105</v>
      </c>
      <c r="C33" s="20"/>
    </row>
    <row r="34" spans="1:3">
      <c r="A34" s="18"/>
      <c r="B34" s="21" t="str">
        <f>[1]ORÇAMENTO!E193</f>
        <v>Técnico Administrativo em Educação</v>
      </c>
      <c r="C34" s="20"/>
    </row>
  </sheetData>
  <mergeCells count="19">
    <mergeCell ref="A10:A11"/>
    <mergeCell ref="B10:B11"/>
    <mergeCell ref="C10:C11"/>
    <mergeCell ref="A12:A13"/>
    <mergeCell ref="B12:B13"/>
    <mergeCell ref="C12:C13"/>
    <mergeCell ref="A24:B24"/>
    <mergeCell ref="A3:C4"/>
    <mergeCell ref="A20:A21"/>
    <mergeCell ref="B20:B21"/>
    <mergeCell ref="A22:A23"/>
    <mergeCell ref="B22:B23"/>
    <mergeCell ref="A14:A15"/>
    <mergeCell ref="B14:B15"/>
    <mergeCell ref="A16:A17"/>
    <mergeCell ref="B16:B17"/>
    <mergeCell ref="C16:C17"/>
    <mergeCell ref="A18:A19"/>
    <mergeCell ref="B18:B19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D18" sqref="D18"/>
    </sheetView>
  </sheetViews>
  <sheetFormatPr defaultRowHeight="15.5"/>
  <cols>
    <col min="1" max="1" width="8.08203125" style="23" bestFit="1" customWidth="1"/>
    <col min="2" max="2" width="34.33203125" style="23" customWidth="1"/>
    <col min="3" max="3" width="13.75" style="23" customWidth="1"/>
    <col min="4" max="7" width="11.5" style="23" bestFit="1" customWidth="1"/>
    <col min="8" max="8" width="12.83203125" style="23" bestFit="1" customWidth="1"/>
  </cols>
  <sheetData>
    <row r="1" spans="1:9">
      <c r="A1" s="22" t="s">
        <v>108</v>
      </c>
    </row>
    <row r="2" spans="1:9">
      <c r="A2" s="24" t="s">
        <v>102</v>
      </c>
    </row>
    <row r="3" spans="1:9">
      <c r="A3" s="25"/>
    </row>
    <row r="4" spans="1:9">
      <c r="A4" s="22" t="s">
        <v>101</v>
      </c>
      <c r="B4" s="26"/>
      <c r="C4" s="27"/>
      <c r="D4" s="28"/>
      <c r="E4" s="29"/>
      <c r="F4" s="29"/>
      <c r="G4" s="29"/>
      <c r="I4" s="30"/>
    </row>
    <row r="5" spans="1:9">
      <c r="A5" s="31" t="s">
        <v>121</v>
      </c>
      <c r="B5" s="26"/>
      <c r="C5" s="27"/>
      <c r="D5" s="28"/>
      <c r="E5" s="29"/>
      <c r="F5" s="29"/>
      <c r="G5" s="29"/>
    </row>
    <row r="6" spans="1:9">
      <c r="A6" s="31"/>
      <c r="B6" s="26"/>
      <c r="C6" s="27"/>
      <c r="D6" s="28"/>
      <c r="E6" s="29"/>
      <c r="F6" s="29"/>
      <c r="G6" s="32"/>
    </row>
    <row r="7" spans="1:9">
      <c r="A7" s="132" t="s">
        <v>109</v>
      </c>
      <c r="B7" s="132"/>
      <c r="C7" s="132"/>
      <c r="D7" s="132"/>
      <c r="E7" s="132"/>
      <c r="F7" s="33"/>
      <c r="G7" s="33"/>
    </row>
    <row r="8" spans="1:9" ht="16" thickBot="1">
      <c r="A8" s="34"/>
      <c r="B8" s="35"/>
      <c r="C8" s="36"/>
      <c r="D8" s="33"/>
      <c r="E8" s="33"/>
      <c r="F8" s="33"/>
      <c r="G8" s="33"/>
    </row>
    <row r="9" spans="1:9" ht="16" thickBot="1">
      <c r="A9" s="133" t="s">
        <v>110</v>
      </c>
      <c r="B9" s="134"/>
      <c r="C9" s="134"/>
      <c r="D9" s="134"/>
      <c r="E9" s="134"/>
      <c r="F9" s="134"/>
      <c r="G9" s="134"/>
      <c r="H9" s="135"/>
    </row>
    <row r="10" spans="1:9" ht="14.25" customHeight="1">
      <c r="A10" s="136" t="s">
        <v>111</v>
      </c>
      <c r="B10" s="138" t="s">
        <v>98</v>
      </c>
      <c r="C10" s="140" t="s">
        <v>112</v>
      </c>
      <c r="D10" s="142" t="s">
        <v>113</v>
      </c>
      <c r="E10" s="142" t="s">
        <v>114</v>
      </c>
      <c r="F10" s="142" t="s">
        <v>115</v>
      </c>
      <c r="G10" s="142" t="s">
        <v>116</v>
      </c>
      <c r="H10" s="142" t="s">
        <v>117</v>
      </c>
    </row>
    <row r="11" spans="1:9" ht="14.25" customHeight="1">
      <c r="A11" s="137"/>
      <c r="B11" s="139"/>
      <c r="C11" s="141"/>
      <c r="D11" s="143"/>
      <c r="E11" s="143"/>
      <c r="F11" s="143"/>
      <c r="G11" s="143"/>
      <c r="H11" s="143"/>
    </row>
    <row r="12" spans="1:9" ht="14.25" customHeight="1">
      <c r="A12" s="137"/>
      <c r="B12" s="139"/>
      <c r="C12" s="141"/>
      <c r="D12" s="143"/>
      <c r="E12" s="143"/>
      <c r="F12" s="143"/>
      <c r="G12" s="143"/>
      <c r="H12" s="143"/>
    </row>
    <row r="13" spans="1:9">
      <c r="A13" s="144">
        <v>1</v>
      </c>
      <c r="B13" s="145" t="str">
        <f>Resumo!B12</f>
        <v>SERVIÇOS PRELIMINARES/TÉCNICOS</v>
      </c>
      <c r="C13" s="37">
        <f>Resumo!C12</f>
        <v>2184.96</v>
      </c>
      <c r="D13" s="38">
        <f t="shared" ref="D13:G13" si="0">D14*$C$13</f>
        <v>2184.96</v>
      </c>
      <c r="E13" s="38">
        <f t="shared" si="0"/>
        <v>0</v>
      </c>
      <c r="F13" s="39">
        <f t="shared" si="0"/>
        <v>0</v>
      </c>
      <c r="G13" s="38">
        <f t="shared" si="0"/>
        <v>0</v>
      </c>
      <c r="H13" s="39">
        <f t="shared" ref="H13:H24" si="1">D13+E13+F13+G13</f>
        <v>2184.96</v>
      </c>
      <c r="I13" s="40"/>
    </row>
    <row r="14" spans="1:9">
      <c r="A14" s="144"/>
      <c r="B14" s="145"/>
      <c r="C14" s="41">
        <f>C13/$C$25</f>
        <v>9.1803776821899278E-3</v>
      </c>
      <c r="D14" s="42">
        <v>1</v>
      </c>
      <c r="E14" s="42"/>
      <c r="F14" s="42"/>
      <c r="G14" s="42"/>
      <c r="H14" s="43">
        <f t="shared" si="1"/>
        <v>1</v>
      </c>
    </row>
    <row r="15" spans="1:9">
      <c r="A15" s="144">
        <v>2</v>
      </c>
      <c r="B15" s="145" t="str">
        <f>Resumo!B14</f>
        <v>GERENCIAMENTO DA OBRA</v>
      </c>
      <c r="C15" s="37">
        <f>Resumo!C14</f>
        <v>43851.02</v>
      </c>
      <c r="D15" s="38">
        <f t="shared" ref="D15:G15" si="2">D16*$C15</f>
        <v>10962.754999999999</v>
      </c>
      <c r="E15" s="38">
        <f t="shared" si="2"/>
        <v>10962.754999999999</v>
      </c>
      <c r="F15" s="39">
        <f t="shared" si="2"/>
        <v>10962.754999999999</v>
      </c>
      <c r="G15" s="38">
        <f t="shared" si="2"/>
        <v>10962.754999999999</v>
      </c>
      <c r="H15" s="44">
        <f t="shared" si="1"/>
        <v>43851.02</v>
      </c>
      <c r="I15" s="40"/>
    </row>
    <row r="16" spans="1:9">
      <c r="A16" s="144"/>
      <c r="B16" s="145"/>
      <c r="C16" s="45">
        <f>C15/$C$25</f>
        <v>0.18424544401236825</v>
      </c>
      <c r="D16" s="46">
        <v>0.25</v>
      </c>
      <c r="E16" s="46">
        <v>0.25</v>
      </c>
      <c r="F16" s="46">
        <v>0.25</v>
      </c>
      <c r="G16" s="46">
        <v>0.25</v>
      </c>
      <c r="H16" s="43">
        <f t="shared" si="1"/>
        <v>1</v>
      </c>
    </row>
    <row r="17" spans="1:10">
      <c r="A17" s="144">
        <v>3</v>
      </c>
      <c r="B17" s="145" t="str">
        <f>Resumo!B16</f>
        <v>COBERTURA</v>
      </c>
      <c r="C17" s="37">
        <f>Resumo!C16</f>
        <v>167454.54999999999</v>
      </c>
      <c r="D17" s="38">
        <f t="shared" ref="D17:G17" si="3">D18*$C17</f>
        <v>50236.364999999998</v>
      </c>
      <c r="E17" s="38">
        <f t="shared" si="3"/>
        <v>66981.819999999992</v>
      </c>
      <c r="F17" s="39">
        <f t="shared" si="3"/>
        <v>50236.364999999998</v>
      </c>
      <c r="G17" s="38">
        <f t="shared" si="3"/>
        <v>0</v>
      </c>
      <c r="H17" s="44">
        <f t="shared" si="1"/>
        <v>167454.54999999999</v>
      </c>
      <c r="I17" s="47"/>
    </row>
    <row r="18" spans="1:10">
      <c r="A18" s="144"/>
      <c r="B18" s="145"/>
      <c r="C18" s="45">
        <f>C17/$C$25</f>
        <v>0.70358084981013713</v>
      </c>
      <c r="D18" s="42">
        <v>0.3</v>
      </c>
      <c r="E18" s="46">
        <v>0.4</v>
      </c>
      <c r="F18" s="46">
        <v>0.3</v>
      </c>
      <c r="G18" s="46"/>
      <c r="H18" s="43">
        <f t="shared" si="1"/>
        <v>1</v>
      </c>
    </row>
    <row r="19" spans="1:10">
      <c r="A19" s="144">
        <v>4</v>
      </c>
      <c r="B19" s="145" t="str">
        <f>Resumo!B18</f>
        <v>INSTALAÇÕES ESPECIAIS - SPDA</v>
      </c>
      <c r="C19" s="37">
        <f>Resumo!C18</f>
        <v>16436.41</v>
      </c>
      <c r="D19" s="38">
        <f t="shared" ref="D19:G19" si="4">D20*$C19</f>
        <v>0</v>
      </c>
      <c r="E19" s="38">
        <f t="shared" si="4"/>
        <v>0</v>
      </c>
      <c r="F19" s="39">
        <f t="shared" si="4"/>
        <v>0</v>
      </c>
      <c r="G19" s="38">
        <f t="shared" si="4"/>
        <v>16436.41</v>
      </c>
      <c r="H19" s="44">
        <f t="shared" si="1"/>
        <v>16436.41</v>
      </c>
      <c r="I19" s="47"/>
    </row>
    <row r="20" spans="1:10">
      <c r="A20" s="144"/>
      <c r="B20" s="145"/>
      <c r="C20" s="45">
        <f>C19/$C$25</f>
        <v>6.9059594472815677E-2</v>
      </c>
      <c r="D20" s="42"/>
      <c r="E20" s="46"/>
      <c r="F20" s="46"/>
      <c r="G20" s="46">
        <v>1</v>
      </c>
      <c r="H20" s="43">
        <f t="shared" si="1"/>
        <v>1</v>
      </c>
    </row>
    <row r="21" spans="1:10">
      <c r="A21" s="144">
        <v>5</v>
      </c>
      <c r="B21" s="145" t="str">
        <f>Resumo!B20</f>
        <v>INSTALAÇÕES HIDRÁULICAS</v>
      </c>
      <c r="C21" s="37">
        <f>Resumo!C20</f>
        <v>5205.9399999999996</v>
      </c>
      <c r="D21" s="38">
        <f t="shared" ref="D21:G21" si="5">D22*$C21</f>
        <v>0</v>
      </c>
      <c r="E21" s="38">
        <f t="shared" si="5"/>
        <v>5205.9399999999996</v>
      </c>
      <c r="F21" s="39">
        <f t="shared" si="5"/>
        <v>0</v>
      </c>
      <c r="G21" s="38">
        <f t="shared" si="5"/>
        <v>0</v>
      </c>
      <c r="H21" s="44">
        <f t="shared" si="1"/>
        <v>5205.9399999999996</v>
      </c>
    </row>
    <row r="22" spans="1:10">
      <c r="A22" s="144"/>
      <c r="B22" s="145"/>
      <c r="C22" s="45">
        <f>C21/$C$25</f>
        <v>2.1873396030508488E-2</v>
      </c>
      <c r="D22" s="42"/>
      <c r="E22" s="46">
        <v>1</v>
      </c>
      <c r="F22" s="46"/>
      <c r="G22" s="46"/>
      <c r="H22" s="43">
        <f t="shared" si="1"/>
        <v>1</v>
      </c>
    </row>
    <row r="23" spans="1:10">
      <c r="A23" s="144">
        <v>6</v>
      </c>
      <c r="B23" s="145" t="str">
        <f>Resumo!B22</f>
        <v>SERVIÇOS COMPLEMENTARES</v>
      </c>
      <c r="C23" s="37">
        <f>Resumo!C22</f>
        <v>2870.4</v>
      </c>
      <c r="D23" s="38">
        <f t="shared" ref="D23:G23" si="6">D24*$C23</f>
        <v>0</v>
      </c>
      <c r="E23" s="38">
        <f t="shared" si="6"/>
        <v>0</v>
      </c>
      <c r="F23" s="39">
        <f t="shared" si="6"/>
        <v>0</v>
      </c>
      <c r="G23" s="38">
        <f t="shared" si="6"/>
        <v>2870.4</v>
      </c>
      <c r="H23" s="44">
        <f t="shared" si="1"/>
        <v>2870.4</v>
      </c>
    </row>
    <row r="24" spans="1:10" ht="16" thickBot="1">
      <c r="A24" s="144"/>
      <c r="B24" s="145"/>
      <c r="C24" s="45">
        <f>C23/$C$25</f>
        <v>1.2060337991980617E-2</v>
      </c>
      <c r="D24" s="42"/>
      <c r="E24" s="46"/>
      <c r="F24" s="46"/>
      <c r="G24" s="46">
        <v>1</v>
      </c>
      <c r="H24" s="43">
        <f t="shared" si="1"/>
        <v>1</v>
      </c>
    </row>
    <row r="25" spans="1:10">
      <c r="A25" s="147" t="s">
        <v>117</v>
      </c>
      <c r="B25" s="148"/>
      <c r="C25" s="48">
        <f t="shared" ref="C25:H25" si="7">C13+C15+C17+C19+C21+C23</f>
        <v>238003.27999999997</v>
      </c>
      <c r="D25" s="49">
        <f t="shared" si="7"/>
        <v>63384.08</v>
      </c>
      <c r="E25" s="49">
        <f t="shared" si="7"/>
        <v>83150.514999999999</v>
      </c>
      <c r="F25" s="49">
        <f t="shared" si="7"/>
        <v>61199.119999999995</v>
      </c>
      <c r="G25" s="49">
        <f t="shared" si="7"/>
        <v>30269.565000000002</v>
      </c>
      <c r="H25" s="49">
        <f t="shared" si="7"/>
        <v>238003.27999999997</v>
      </c>
      <c r="I25" s="40"/>
      <c r="J25" s="50"/>
    </row>
    <row r="26" spans="1:10" ht="16" thickBot="1">
      <c r="A26" s="149" t="s">
        <v>118</v>
      </c>
      <c r="B26" s="150"/>
      <c r="C26" s="51">
        <f>C14+C16+C18+C20+C22+C24</f>
        <v>1.0000000000000002</v>
      </c>
      <c r="D26" s="52">
        <f t="shared" ref="D26:G26" si="8">D25/$C$25</f>
        <v>0.26631599362832314</v>
      </c>
      <c r="E26" s="52">
        <f t="shared" si="8"/>
        <v>0.34936709695765544</v>
      </c>
      <c r="F26" s="52">
        <f t="shared" si="8"/>
        <v>0.25713561594613321</v>
      </c>
      <c r="G26" s="52">
        <f t="shared" si="8"/>
        <v>0.12718129346788837</v>
      </c>
      <c r="H26" s="52">
        <f>H25/C25</f>
        <v>1</v>
      </c>
    </row>
    <row r="27" spans="1:10">
      <c r="A27" s="53"/>
      <c r="B27" s="53"/>
      <c r="C27" s="54"/>
      <c r="D27" s="55"/>
      <c r="E27" s="55"/>
      <c r="F27" s="55"/>
      <c r="G27" s="55"/>
    </row>
    <row r="28" spans="1:10" ht="15.75" customHeight="1">
      <c r="A28" s="56"/>
      <c r="B28" s="57"/>
      <c r="C28" s="29"/>
      <c r="D28" s="58"/>
      <c r="E28" s="146" t="s">
        <v>161</v>
      </c>
      <c r="F28" s="146"/>
      <c r="G28" s="146"/>
    </row>
    <row r="29" spans="1:10">
      <c r="A29" s="56"/>
      <c r="B29" s="59"/>
      <c r="C29" s="60"/>
      <c r="D29" s="60"/>
      <c r="E29" s="60"/>
      <c r="F29" s="60"/>
      <c r="G29" s="60"/>
      <c r="H29" s="60"/>
    </row>
    <row r="30" spans="1:10" s="1" customFormat="1">
      <c r="A30" s="56"/>
      <c r="B30" s="59"/>
      <c r="C30" s="60"/>
      <c r="D30" s="60"/>
      <c r="E30" s="60"/>
      <c r="F30" s="60"/>
      <c r="G30" s="60"/>
      <c r="H30" s="60"/>
    </row>
    <row r="31" spans="1:10">
      <c r="B31" s="59"/>
      <c r="D31" s="29"/>
    </row>
    <row r="32" spans="1:10">
      <c r="B32" s="59"/>
      <c r="D32" s="61" t="s">
        <v>119</v>
      </c>
      <c r="E32" s="61"/>
      <c r="F32" s="61"/>
      <c r="G32" s="61"/>
      <c r="H32" s="61"/>
      <c r="I32" s="61"/>
    </row>
    <row r="33" spans="4:9">
      <c r="D33" s="62" t="s">
        <v>122</v>
      </c>
      <c r="E33" s="62"/>
      <c r="F33" s="62"/>
      <c r="G33" s="62"/>
      <c r="H33" s="62"/>
      <c r="I33" s="62"/>
    </row>
    <row r="34" spans="4:9">
      <c r="D34" s="62" t="s">
        <v>105</v>
      </c>
      <c r="E34" s="62"/>
      <c r="F34" s="62"/>
      <c r="G34" s="62"/>
      <c r="H34" s="62"/>
      <c r="I34" s="62"/>
    </row>
    <row r="35" spans="4:9">
      <c r="D35" s="61" t="s">
        <v>120</v>
      </c>
      <c r="E35" s="61"/>
      <c r="F35" s="61"/>
      <c r="G35" s="61"/>
      <c r="H35" s="61"/>
      <c r="I35" s="61"/>
    </row>
  </sheetData>
  <mergeCells count="25">
    <mergeCell ref="A19:A20"/>
    <mergeCell ref="B19:B20"/>
    <mergeCell ref="A21:A22"/>
    <mergeCell ref="B21:B22"/>
    <mergeCell ref="E28:G28"/>
    <mergeCell ref="A25:B25"/>
    <mergeCell ref="A26:B26"/>
    <mergeCell ref="A23:A24"/>
    <mergeCell ref="B23:B24"/>
    <mergeCell ref="A13:A14"/>
    <mergeCell ref="B13:B14"/>
    <mergeCell ref="A15:A16"/>
    <mergeCell ref="B15:B16"/>
    <mergeCell ref="A17:A18"/>
    <mergeCell ref="B17:B18"/>
    <mergeCell ref="A7:E7"/>
    <mergeCell ref="A9:H9"/>
    <mergeCell ref="A10:A12"/>
    <mergeCell ref="B10:B12"/>
    <mergeCell ref="C10:C12"/>
    <mergeCell ref="D10:D12"/>
    <mergeCell ref="E10:E12"/>
    <mergeCell ref="F10:F12"/>
    <mergeCell ref="G10:G12"/>
    <mergeCell ref="H10:H12"/>
  </mergeCells>
  <pageMargins left="0.511811024" right="0.511811024" top="0.78740157499999996" bottom="0.78740157499999996" header="0.31496062000000002" footer="0.31496062000000002"/>
  <pageSetup paperSize="9" scale="91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2"/>
  <sheetViews>
    <sheetView zoomScaleNormal="100" workbookViewId="0">
      <selection activeCell="D14" sqref="D14"/>
    </sheetView>
  </sheetViews>
  <sheetFormatPr defaultRowHeight="14"/>
  <cols>
    <col min="3" max="3" width="33.58203125" customWidth="1"/>
    <col min="4" max="4" width="10.5" customWidth="1"/>
  </cols>
  <sheetData>
    <row r="2" spans="2:5">
      <c r="B2" s="152" t="s">
        <v>123</v>
      </c>
      <c r="C2" s="152"/>
      <c r="D2" s="152"/>
      <c r="E2" s="152"/>
    </row>
    <row r="3" spans="2:5">
      <c r="B3" t="s">
        <v>153</v>
      </c>
    </row>
    <row r="4" spans="2:5">
      <c r="B4" s="63"/>
      <c r="C4" s="64"/>
      <c r="D4" s="63"/>
      <c r="E4" s="64"/>
    </row>
    <row r="5" spans="2:5" ht="24.75" customHeight="1">
      <c r="B5" s="153" t="s">
        <v>124</v>
      </c>
      <c r="C5" s="153"/>
      <c r="D5" s="153"/>
      <c r="E5" s="153"/>
    </row>
    <row r="6" spans="2:5">
      <c r="B6" s="64"/>
      <c r="C6" s="64"/>
      <c r="D6" s="63"/>
      <c r="E6" s="63"/>
    </row>
    <row r="7" spans="2:5">
      <c r="B7" s="63" t="s">
        <v>125</v>
      </c>
      <c r="C7" s="64"/>
      <c r="D7" s="63"/>
      <c r="E7" s="63"/>
    </row>
    <row r="8" spans="2:5" ht="14.5">
      <c r="B8" s="65" t="s">
        <v>126</v>
      </c>
      <c r="C8" s="66" t="s">
        <v>127</v>
      </c>
      <c r="D8" s="67">
        <v>5.5E-2</v>
      </c>
      <c r="E8" s="64"/>
    </row>
    <row r="9" spans="2:5" ht="14.5">
      <c r="B9" s="68" t="s">
        <v>128</v>
      </c>
      <c r="C9" s="69" t="s">
        <v>129</v>
      </c>
      <c r="D9" s="70">
        <v>8.0000000000000002E-3</v>
      </c>
      <c r="E9" s="64"/>
    </row>
    <row r="10" spans="2:5" ht="14.5">
      <c r="B10" s="68" t="s">
        <v>130</v>
      </c>
      <c r="C10" s="69" t="s">
        <v>131</v>
      </c>
      <c r="D10" s="70">
        <v>1.2699999999999999E-2</v>
      </c>
      <c r="E10" s="64"/>
    </row>
    <row r="11" spans="2:5" ht="14.5">
      <c r="B11" s="68" t="s">
        <v>132</v>
      </c>
      <c r="C11" s="69" t="s">
        <v>133</v>
      </c>
      <c r="D11" s="70">
        <v>4.0000000000000001E-3</v>
      </c>
      <c r="E11" s="64"/>
    </row>
    <row r="12" spans="2:5" ht="14.5">
      <c r="B12" s="68" t="s">
        <v>134</v>
      </c>
      <c r="C12" s="69" t="s">
        <v>135</v>
      </c>
      <c r="D12" s="70">
        <v>1.23E-2</v>
      </c>
      <c r="E12" s="64"/>
    </row>
    <row r="13" spans="2:5" ht="14.5">
      <c r="B13" s="68" t="s">
        <v>136</v>
      </c>
      <c r="C13" s="69" t="s">
        <v>137</v>
      </c>
      <c r="D13" s="70">
        <v>0.08</v>
      </c>
      <c r="E13" s="64"/>
    </row>
    <row r="14" spans="2:5" ht="26.5">
      <c r="B14" s="68" t="s">
        <v>138</v>
      </c>
      <c r="C14" s="71" t="s">
        <v>139</v>
      </c>
      <c r="D14" s="70">
        <f>SUM(D15:D18)</f>
        <v>8.6499999999999994E-2</v>
      </c>
      <c r="E14" s="64"/>
    </row>
    <row r="15" spans="2:5">
      <c r="B15" s="72"/>
      <c r="C15" s="73" t="s">
        <v>140</v>
      </c>
      <c r="D15" s="74">
        <v>6.4999999999999997E-3</v>
      </c>
      <c r="E15" s="64"/>
    </row>
    <row r="16" spans="2:5">
      <c r="B16" s="72"/>
      <c r="C16" s="73" t="s">
        <v>141</v>
      </c>
      <c r="D16" s="74">
        <v>0.03</v>
      </c>
      <c r="E16" s="64"/>
    </row>
    <row r="17" spans="2:5">
      <c r="B17" s="72"/>
      <c r="C17" s="73" t="s">
        <v>142</v>
      </c>
      <c r="D17" s="74">
        <v>0</v>
      </c>
    </row>
    <row r="18" spans="2:5">
      <c r="B18" s="75"/>
      <c r="C18" s="76" t="s">
        <v>143</v>
      </c>
      <c r="D18" s="77">
        <v>0.05</v>
      </c>
    </row>
    <row r="19" spans="2:5" ht="14.5" thickBot="1">
      <c r="B19" s="78"/>
      <c r="C19" s="73"/>
      <c r="D19" s="79"/>
    </row>
    <row r="20" spans="2:5">
      <c r="B20" s="80"/>
      <c r="C20" s="81" t="s">
        <v>144</v>
      </c>
      <c r="D20" s="82"/>
    </row>
    <row r="21" spans="2:5">
      <c r="C21" s="83" t="s">
        <v>145</v>
      </c>
      <c r="D21" s="84">
        <f>ROUND(((((1+(D8+D9+D10+D11))*(1+D12)*(1+D13))/(1-D14))-1),4)</f>
        <v>0.29220000000000002</v>
      </c>
      <c r="E21" s="80"/>
    </row>
    <row r="22" spans="2:5" ht="14.5" thickBot="1">
      <c r="B22" s="85"/>
      <c r="C22" s="86" t="s">
        <v>146</v>
      </c>
      <c r="D22" s="87">
        <v>0.28999999999999998</v>
      </c>
      <c r="E22" s="88"/>
    </row>
    <row r="23" spans="2:5">
      <c r="B23" s="80"/>
      <c r="C23" s="80"/>
      <c r="D23" s="80"/>
      <c r="E23" s="80"/>
    </row>
    <row r="24" spans="2:5">
      <c r="B24" s="63" t="s">
        <v>147</v>
      </c>
      <c r="C24" s="64"/>
      <c r="D24" s="63"/>
      <c r="E24" s="80"/>
    </row>
    <row r="25" spans="2:5" ht="14.5">
      <c r="B25" s="65" t="s">
        <v>126</v>
      </c>
      <c r="C25" s="66" t="s">
        <v>127</v>
      </c>
      <c r="D25" s="67">
        <v>5.1999999999999998E-2</v>
      </c>
      <c r="E25" s="80"/>
    </row>
    <row r="26" spans="2:5" ht="14.5">
      <c r="B26" s="68" t="s">
        <v>128</v>
      </c>
      <c r="C26" s="69" t="s">
        <v>129</v>
      </c>
      <c r="D26" s="70">
        <v>2.3999999999999998E-3</v>
      </c>
      <c r="E26" s="80"/>
    </row>
    <row r="27" spans="2:5" ht="14.5">
      <c r="B27" s="68" t="s">
        <v>130</v>
      </c>
      <c r="C27" s="69" t="s">
        <v>148</v>
      </c>
      <c r="D27" s="70">
        <v>4.3E-3</v>
      </c>
      <c r="E27" s="80"/>
    </row>
    <row r="28" spans="2:5" ht="14.5">
      <c r="B28" s="68" t="s">
        <v>132</v>
      </c>
      <c r="C28" s="69" t="s">
        <v>133</v>
      </c>
      <c r="D28" s="70">
        <v>2.0999999999999999E-3</v>
      </c>
      <c r="E28" s="80"/>
    </row>
    <row r="29" spans="2:5" ht="14.5">
      <c r="B29" s="68" t="s">
        <v>134</v>
      </c>
      <c r="C29" s="69" t="s">
        <v>135</v>
      </c>
      <c r="D29" s="70">
        <v>0.01</v>
      </c>
      <c r="E29" s="80"/>
    </row>
    <row r="30" spans="2:5" ht="14.5">
      <c r="B30" s="68" t="s">
        <v>136</v>
      </c>
      <c r="C30" s="69" t="s">
        <v>137</v>
      </c>
      <c r="D30" s="70">
        <v>4.1000000000000002E-2</v>
      </c>
      <c r="E30" s="80"/>
    </row>
    <row r="31" spans="2:5" ht="26.5">
      <c r="B31" s="68" t="s">
        <v>138</v>
      </c>
      <c r="C31" s="71" t="s">
        <v>139</v>
      </c>
      <c r="D31" s="70">
        <f>D32+D33</f>
        <v>3.6499999999999998E-2</v>
      </c>
      <c r="E31" s="80"/>
    </row>
    <row r="32" spans="2:5">
      <c r="B32" s="72"/>
      <c r="C32" s="73" t="s">
        <v>140</v>
      </c>
      <c r="D32" s="74">
        <v>6.4999999999999997E-3</v>
      </c>
      <c r="E32" s="80"/>
    </row>
    <row r="33" spans="2:5">
      <c r="B33" s="72"/>
      <c r="C33" s="73" t="s">
        <v>141</v>
      </c>
      <c r="D33" s="74">
        <v>0.03</v>
      </c>
      <c r="E33" s="80"/>
    </row>
    <row r="34" spans="2:5">
      <c r="B34" s="72"/>
      <c r="C34" s="73" t="s">
        <v>142</v>
      </c>
      <c r="D34" s="74"/>
      <c r="E34" s="80"/>
    </row>
    <row r="35" spans="2:5">
      <c r="B35" s="75"/>
      <c r="C35" s="76" t="s">
        <v>149</v>
      </c>
      <c r="D35" s="77"/>
      <c r="E35" s="80"/>
    </row>
    <row r="36" spans="2:5" ht="14.5" thickBot="1">
      <c r="B36" s="78"/>
      <c r="C36" s="73"/>
      <c r="D36" s="79"/>
      <c r="E36" s="80"/>
    </row>
    <row r="37" spans="2:5">
      <c r="B37" s="80"/>
      <c r="C37" s="81" t="s">
        <v>150</v>
      </c>
      <c r="D37" s="82"/>
      <c r="E37" s="80"/>
    </row>
    <row r="38" spans="2:5">
      <c r="C38" s="83" t="s">
        <v>145</v>
      </c>
      <c r="D38" s="84">
        <v>0.15758767825635678</v>
      </c>
      <c r="E38" s="80"/>
    </row>
    <row r="39" spans="2:5" ht="14.5" thickBot="1">
      <c r="B39" s="85"/>
      <c r="C39" s="86" t="s">
        <v>146</v>
      </c>
      <c r="D39" s="87">
        <f>D38</f>
        <v>0.15758767825635678</v>
      </c>
      <c r="E39" s="88"/>
    </row>
    <row r="40" spans="2:5">
      <c r="B40" s="80"/>
      <c r="C40" s="80"/>
      <c r="D40" s="80"/>
      <c r="E40" s="80"/>
    </row>
    <row r="41" spans="2:5">
      <c r="B41" s="80" t="s">
        <v>160</v>
      </c>
      <c r="C41" s="80"/>
      <c r="D41" s="80"/>
      <c r="E41" s="80"/>
    </row>
    <row r="42" spans="2:5">
      <c r="B42" s="80"/>
      <c r="D42" s="80"/>
      <c r="E42" s="80"/>
    </row>
    <row r="43" spans="2:5" s="91" customFormat="1">
      <c r="B43" s="80"/>
      <c r="D43" s="80"/>
      <c r="E43" s="80"/>
    </row>
    <row r="44" spans="2:5" s="91" customFormat="1">
      <c r="B44" s="80"/>
      <c r="D44" s="80"/>
      <c r="E44" s="80"/>
    </row>
    <row r="45" spans="2:5">
      <c r="B45" s="80"/>
      <c r="D45" s="80"/>
      <c r="E45" s="80"/>
    </row>
    <row r="46" spans="2:5" ht="14.5">
      <c r="B46" s="154" t="s">
        <v>151</v>
      </c>
      <c r="C46" s="154"/>
      <c r="D46" s="154"/>
      <c r="E46" s="154"/>
    </row>
    <row r="47" spans="2:5">
      <c r="B47" s="151" t="s">
        <v>154</v>
      </c>
      <c r="C47" s="151"/>
      <c r="D47" s="151"/>
      <c r="E47" s="151"/>
    </row>
    <row r="48" spans="2:5">
      <c r="B48" s="151" t="s">
        <v>155</v>
      </c>
      <c r="C48" s="151"/>
      <c r="D48" s="151"/>
      <c r="E48" s="151"/>
    </row>
    <row r="49" spans="2:16">
      <c r="B49" s="151" t="s">
        <v>120</v>
      </c>
      <c r="C49" s="151"/>
      <c r="D49" s="151"/>
      <c r="E49" s="151"/>
    </row>
    <row r="52" spans="2:16">
      <c r="P52" s="89" t="s">
        <v>152</v>
      </c>
    </row>
  </sheetData>
  <mergeCells count="6">
    <mergeCell ref="B49:E49"/>
    <mergeCell ref="B2:E2"/>
    <mergeCell ref="B5:E5"/>
    <mergeCell ref="B46:E46"/>
    <mergeCell ref="B47:E47"/>
    <mergeCell ref="B48:E48"/>
  </mergeCells>
  <pageMargins left="0.511811024" right="0.511811024" top="0.78740157499999996" bottom="0.78740157499999996" header="0.31496062000000002" footer="0.31496062000000002"/>
  <pageSetup paperSize="9" scale="98" orientation="portrait" horizontalDpi="4294967293" r:id="rId1"/>
  <colBreaks count="1" manualBreakCount="1">
    <brk id="6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50"/>
  <sheetViews>
    <sheetView zoomScaleNormal="100" workbookViewId="0">
      <selection activeCell="F54" sqref="F54"/>
    </sheetView>
  </sheetViews>
  <sheetFormatPr defaultRowHeight="14"/>
  <sheetData>
    <row r="50" spans="16:16">
      <c r="P50" s="89" t="s">
        <v>152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6CB532-68C8-4CE1-9C2A-CE7913EA0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F9F7C-92E8-496B-9D97-22E6E044F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B7B8DB-6933-4047-8F53-512C5967FB3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8e88269-3fab-46a8-8f3a-6305844d8d4c"/>
    <ds:schemaRef ds:uri="b39760f8-22c5-4d65-8184-bfc11f72b2d6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Orçamento Sintético</vt:lpstr>
      <vt:lpstr>Resumo</vt:lpstr>
      <vt:lpstr>Cronograma</vt:lpstr>
      <vt:lpstr>BDI</vt:lpstr>
      <vt:lpstr>SINAPI</vt:lpstr>
      <vt:lpstr>BDI!Area_de_impressao</vt:lpstr>
      <vt:lpstr>Cronograma!Area_de_impressao</vt:lpstr>
      <vt:lpstr>SINAPI!Area_de_impressao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Engenharia</cp:lastModifiedBy>
  <cp:revision>0</cp:revision>
  <cp:lastPrinted>2022-05-27T18:46:59Z</cp:lastPrinted>
  <dcterms:created xsi:type="dcterms:W3CDTF">2021-10-04T18:51:17Z</dcterms:created>
  <dcterms:modified xsi:type="dcterms:W3CDTF">2022-05-27T19:00:05Z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