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 tabRatio="863"/>
  </bookViews>
  <sheets>
    <sheet name="2º Trimestre" sheetId="4" r:id="rId1"/>
    <sheet name="Despesas Correntes" sheetId="1" r:id="rId2"/>
    <sheet name="Folha" sheetId="2" r:id="rId3"/>
    <sheet name="Investimentos" sheetId="3" r:id="rId4"/>
    <sheet name="Reitoria" sheetId="5" r:id="rId5"/>
    <sheet name="Santo Augusto" sheetId="6" r:id="rId6"/>
    <sheet name="Alegrete" sheetId="7" r:id="rId7"/>
    <sheet name="São Vicente do Sul" sheetId="8" r:id="rId8"/>
    <sheet name="Júlio de Castilhos" sheetId="9" r:id="rId9"/>
    <sheet name="São Borja" sheetId="10" r:id="rId10"/>
    <sheet name="Santa Rosa" sheetId="11" r:id="rId11"/>
    <sheet name="Panambi" sheetId="12" r:id="rId12"/>
    <sheet name="Jaguari" sheetId="13" r:id="rId13"/>
    <sheet name="Santo Ângelo" sheetId="14" r:id="rId14"/>
    <sheet name="Frederico Westphalen" sheetId="15" r:id="rId15"/>
  </sheets>
  <calcPr calcId="144525"/>
</workbook>
</file>

<file path=xl/calcChain.xml><?xml version="1.0" encoding="utf-8"?>
<calcChain xmlns="http://schemas.openxmlformats.org/spreadsheetml/2006/main">
  <c r="C51" i="4" l="1"/>
  <c r="C50" i="4"/>
  <c r="C49" i="4"/>
  <c r="C48" i="4"/>
  <c r="C47" i="4"/>
  <c r="C46" i="4"/>
  <c r="C45" i="4"/>
  <c r="C44" i="4"/>
  <c r="C43" i="4"/>
  <c r="C42" i="4"/>
  <c r="C41" i="4"/>
  <c r="C31" i="4"/>
  <c r="D30" i="4"/>
  <c r="C30" i="4"/>
  <c r="B30" i="4"/>
  <c r="D29" i="4"/>
  <c r="C29" i="4"/>
  <c r="B29" i="4"/>
  <c r="D28" i="4"/>
  <c r="C28" i="4"/>
  <c r="B28" i="4"/>
  <c r="M4" i="3"/>
  <c r="L4" i="3"/>
  <c r="K4" i="3"/>
  <c r="C21" i="4"/>
  <c r="D17" i="4"/>
  <c r="D18" i="4"/>
  <c r="D19" i="4"/>
  <c r="D20" i="4"/>
  <c r="C20" i="4"/>
  <c r="C19" i="4"/>
  <c r="C18" i="4"/>
  <c r="C17" i="4"/>
  <c r="B20" i="4"/>
  <c r="B19" i="4"/>
  <c r="B18" i="4"/>
  <c r="B17" i="4"/>
  <c r="D10" i="4" l="1"/>
  <c r="C10" i="4"/>
  <c r="D6" i="4"/>
  <c r="D7" i="4"/>
  <c r="D8" i="4"/>
  <c r="D9" i="4"/>
  <c r="C9" i="4"/>
  <c r="C7" i="4"/>
  <c r="C8" i="4"/>
  <c r="C6" i="4"/>
  <c r="C11" i="4" s="1"/>
  <c r="B10" i="4"/>
  <c r="B9" i="4"/>
  <c r="B7" i="4"/>
  <c r="B8" i="4"/>
  <c r="B6" i="4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4" i="15"/>
  <c r="E37" i="15"/>
  <c r="F37" i="15"/>
  <c r="D37" i="15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5" i="14"/>
  <c r="F6" i="14"/>
  <c r="F38" i="14" s="1"/>
  <c r="F7" i="14"/>
  <c r="G7" i="14" s="1"/>
  <c r="F8" i="14"/>
  <c r="F9" i="14"/>
  <c r="F10" i="14"/>
  <c r="F11" i="14"/>
  <c r="G11" i="14" s="1"/>
  <c r="F12" i="14"/>
  <c r="F13" i="14"/>
  <c r="F14" i="14"/>
  <c r="F15" i="14"/>
  <c r="G15" i="14" s="1"/>
  <c r="F16" i="14"/>
  <c r="F17" i="14"/>
  <c r="F18" i="14"/>
  <c r="F19" i="14"/>
  <c r="G19" i="14" s="1"/>
  <c r="F20" i="14"/>
  <c r="F21" i="14"/>
  <c r="F22" i="14"/>
  <c r="F23" i="14"/>
  <c r="G23" i="14" s="1"/>
  <c r="F24" i="14"/>
  <c r="F25" i="14"/>
  <c r="F26" i="14"/>
  <c r="F27" i="14"/>
  <c r="G27" i="14" s="1"/>
  <c r="F28" i="14"/>
  <c r="F29" i="14"/>
  <c r="F30" i="14"/>
  <c r="F31" i="14"/>
  <c r="G31" i="14" s="1"/>
  <c r="F32" i="14"/>
  <c r="F33" i="14"/>
  <c r="F34" i="14"/>
  <c r="F35" i="14"/>
  <c r="G35" i="14" s="1"/>
  <c r="F36" i="14"/>
  <c r="F37" i="14"/>
  <c r="E38" i="14"/>
  <c r="D38" i="14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E44" i="13"/>
  <c r="D44" i="13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E48" i="12"/>
  <c r="D48" i="12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4" i="11"/>
  <c r="F30" i="11"/>
  <c r="F31" i="11"/>
  <c r="F32" i="11"/>
  <c r="F33" i="11"/>
  <c r="F34" i="11"/>
  <c r="F35" i="11"/>
  <c r="F36" i="11"/>
  <c r="E37" i="11"/>
  <c r="D37" i="11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" i="10"/>
  <c r="F38" i="10"/>
  <c r="F39" i="10"/>
  <c r="F40" i="10"/>
  <c r="F41" i="10"/>
  <c r="F42" i="10"/>
  <c r="E43" i="10"/>
  <c r="D43" i="10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" i="9"/>
  <c r="G42" i="9"/>
  <c r="E42" i="9"/>
  <c r="F42" i="9"/>
  <c r="D42" i="9"/>
  <c r="F30" i="9"/>
  <c r="F31" i="9"/>
  <c r="F32" i="9"/>
  <c r="F33" i="9"/>
  <c r="F34" i="9"/>
  <c r="F35" i="9"/>
  <c r="F36" i="9"/>
  <c r="F37" i="9"/>
  <c r="F38" i="9"/>
  <c r="F39" i="9"/>
  <c r="F40" i="9"/>
  <c r="F41" i="9"/>
  <c r="G65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4" i="8"/>
  <c r="F65" i="8"/>
  <c r="E65" i="8"/>
  <c r="D65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G53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4" i="7"/>
  <c r="F53" i="7"/>
  <c r="E53" i="7"/>
  <c r="D53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G5" i="6"/>
  <c r="G6" i="6"/>
  <c r="G40" i="6" s="1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" i="6"/>
  <c r="F28" i="6"/>
  <c r="F29" i="6"/>
  <c r="F30" i="6"/>
  <c r="F31" i="6"/>
  <c r="F32" i="6"/>
  <c r="F33" i="6"/>
  <c r="F34" i="6"/>
  <c r="F35" i="6"/>
  <c r="F36" i="6"/>
  <c r="F37" i="6"/>
  <c r="F38" i="6"/>
  <c r="F39" i="6"/>
  <c r="E40" i="6"/>
  <c r="F40" i="6"/>
  <c r="D40" i="6"/>
  <c r="G56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4" i="5"/>
  <c r="E56" i="5"/>
  <c r="F56" i="5"/>
  <c r="D56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G5" i="3"/>
  <c r="G6" i="3"/>
  <c r="G27" i="3" s="1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4" i="3"/>
  <c r="F25" i="3"/>
  <c r="F27" i="3" s="1"/>
  <c r="F26" i="3"/>
  <c r="E27" i="3"/>
  <c r="D27" i="3"/>
  <c r="G128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4" i="1"/>
  <c r="F128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4" i="1"/>
  <c r="E128" i="1"/>
  <c r="D128" i="1"/>
  <c r="H55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4" i="2"/>
  <c r="E55" i="2"/>
  <c r="G49" i="2"/>
  <c r="G50" i="2"/>
  <c r="G51" i="2"/>
  <c r="G52" i="2"/>
  <c r="G53" i="2"/>
  <c r="G54" i="2"/>
  <c r="F55" i="2"/>
  <c r="G4" i="2"/>
  <c r="G5" i="2"/>
  <c r="G55" i="2" s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37" i="15" l="1"/>
  <c r="G8" i="14"/>
  <c r="G12" i="14"/>
  <c r="G16" i="14"/>
  <c r="G20" i="14"/>
  <c r="G24" i="14"/>
  <c r="G28" i="14"/>
  <c r="G32" i="14"/>
  <c r="G36" i="14"/>
  <c r="G9" i="14"/>
  <c r="G17" i="14"/>
  <c r="G25" i="14"/>
  <c r="G33" i="14"/>
  <c r="G6" i="14"/>
  <c r="G18" i="14"/>
  <c r="G22" i="14"/>
  <c r="G30" i="14"/>
  <c r="G4" i="14"/>
  <c r="G5" i="14"/>
  <c r="G13" i="14"/>
  <c r="G21" i="14"/>
  <c r="G29" i="14"/>
  <c r="G37" i="14"/>
  <c r="G10" i="14"/>
  <c r="G14" i="14"/>
  <c r="G26" i="14"/>
  <c r="G34" i="14"/>
  <c r="G39" i="13"/>
  <c r="G35" i="13"/>
  <c r="G23" i="13"/>
  <c r="G19" i="13"/>
  <c r="G7" i="13"/>
  <c r="G42" i="13"/>
  <c r="G30" i="13"/>
  <c r="G26" i="13"/>
  <c r="G14" i="13"/>
  <c r="G10" i="13"/>
  <c r="F44" i="13"/>
  <c r="G31" i="13" s="1"/>
  <c r="F48" i="12"/>
  <c r="F37" i="11"/>
  <c r="F43" i="10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4" i="3"/>
  <c r="G38" i="14" l="1"/>
  <c r="G6" i="13"/>
  <c r="G22" i="13"/>
  <c r="G38" i="13"/>
  <c r="G15" i="13"/>
  <c r="G12" i="13"/>
  <c r="G20" i="13"/>
  <c r="G28" i="13"/>
  <c r="G36" i="13"/>
  <c r="G4" i="13"/>
  <c r="G5" i="13"/>
  <c r="G9" i="13"/>
  <c r="G13" i="13"/>
  <c r="G17" i="13"/>
  <c r="G21" i="13"/>
  <c r="G25" i="13"/>
  <c r="G29" i="13"/>
  <c r="G33" i="13"/>
  <c r="G37" i="13"/>
  <c r="G41" i="13"/>
  <c r="G8" i="13"/>
  <c r="G16" i="13"/>
  <c r="G24" i="13"/>
  <c r="G32" i="13"/>
  <c r="G40" i="13"/>
  <c r="G18" i="13"/>
  <c r="G34" i="13"/>
  <c r="G11" i="13"/>
  <c r="G27" i="13"/>
  <c r="G43" i="13"/>
  <c r="G4" i="12"/>
  <c r="G5" i="12"/>
  <c r="G13" i="12"/>
  <c r="G21" i="12"/>
  <c r="G29" i="12"/>
  <c r="G37" i="12"/>
  <c r="G45" i="12"/>
  <c r="G6" i="12"/>
  <c r="G10" i="12"/>
  <c r="G14" i="12"/>
  <c r="G18" i="12"/>
  <c r="G22" i="12"/>
  <c r="G26" i="12"/>
  <c r="G30" i="12"/>
  <c r="G34" i="12"/>
  <c r="G38" i="12"/>
  <c r="G42" i="12"/>
  <c r="G46" i="12"/>
  <c r="G9" i="12"/>
  <c r="G17" i="12"/>
  <c r="G25" i="12"/>
  <c r="G33" i="12"/>
  <c r="G41" i="12"/>
  <c r="G11" i="12"/>
  <c r="G43" i="12"/>
  <c r="G20" i="12"/>
  <c r="G44" i="12"/>
  <c r="G19" i="12"/>
  <c r="G35" i="12"/>
  <c r="G8" i="12"/>
  <c r="G28" i="12"/>
  <c r="G7" i="12"/>
  <c r="G23" i="12"/>
  <c r="G39" i="12"/>
  <c r="G16" i="12"/>
  <c r="G32" i="12"/>
  <c r="G27" i="12"/>
  <c r="G36" i="12"/>
  <c r="G12" i="12"/>
  <c r="G15" i="12"/>
  <c r="G31" i="12"/>
  <c r="G47" i="12"/>
  <c r="G24" i="12"/>
  <c r="G40" i="12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5" i="12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" i="6"/>
  <c r="F4" i="7"/>
  <c r="F4" i="8"/>
  <c r="F4" i="9"/>
  <c r="F4" i="10"/>
  <c r="F4" i="11"/>
  <c r="F4" i="12"/>
  <c r="F4" i="13"/>
  <c r="F4" i="14"/>
  <c r="F4" i="15"/>
  <c r="F4" i="5"/>
  <c r="G48" i="12" l="1"/>
  <c r="G44" i="13" l="1"/>
  <c r="G37" i="11"/>
  <c r="G43" i="10"/>
  <c r="C52" i="4"/>
  <c r="P8" i="4"/>
  <c r="P7" i="4"/>
  <c r="P6" i="4"/>
  <c r="C24" i="4" l="1"/>
  <c r="D21" i="4" s="1"/>
  <c r="C36" i="4" l="1"/>
  <c r="D31" i="4" s="1"/>
  <c r="D24" i="4"/>
  <c r="Q7" i="4"/>
  <c r="Q8" i="4" l="1"/>
  <c r="D36" i="4"/>
  <c r="C13" i="4"/>
  <c r="D11" i="4" s="1"/>
  <c r="D13" i="4" l="1"/>
  <c r="Q6" i="4"/>
  <c r="D42" i="4" l="1"/>
  <c r="D45" i="4"/>
  <c r="D51" i="4"/>
  <c r="D49" i="4"/>
  <c r="D47" i="4"/>
  <c r="D46" i="4"/>
  <c r="D43" i="4"/>
  <c r="D50" i="4"/>
  <c r="D48" i="4"/>
  <c r="D44" i="4"/>
  <c r="D41" i="4"/>
  <c r="Q9" i="4"/>
  <c r="R6" i="4" s="1"/>
  <c r="D52" i="4" l="1"/>
  <c r="R7" i="4"/>
  <c r="R8" i="4"/>
  <c r="R9" i="4" l="1"/>
</calcChain>
</file>

<file path=xl/sharedStrings.xml><?xml version="1.0" encoding="utf-8"?>
<sst xmlns="http://schemas.openxmlformats.org/spreadsheetml/2006/main" count="842" uniqueCount="207">
  <si>
    <t>DESPESAS LIQUIDADAS (CONTROLE EMPENHO)</t>
  </si>
  <si>
    <t>RESTOS A PAGAR NAO PROCESSADOS LIQUIDADOS</t>
  </si>
  <si>
    <t>NATUREZA DE DESPESA DETALHADA</t>
  </si>
  <si>
    <t>LIQUIDADO</t>
  </si>
  <si>
    <t>GRUPO DE DESPESA</t>
  </si>
  <si>
    <t>AÇÃO</t>
  </si>
  <si>
    <t>%</t>
  </si>
  <si>
    <t>DESPESAS CORRENTES</t>
  </si>
  <si>
    <t>TOTAL</t>
  </si>
  <si>
    <t>FOLHA</t>
  </si>
  <si>
    <t>INVESTIMENTOS</t>
  </si>
  <si>
    <t>DESPESAS LIQUIDADAS</t>
  </si>
  <si>
    <t>DESPESAS POR CAMPI</t>
  </si>
  <si>
    <t>DESPESAS IFFAR</t>
  </si>
  <si>
    <t>REITORIA</t>
  </si>
  <si>
    <t>SANTO AUGUSTO</t>
  </si>
  <si>
    <t>ALEGRETE</t>
  </si>
  <si>
    <t>SÃO VICENTE DO SUL</t>
  </si>
  <si>
    <t>JÚLIO DE CASTILHOS</t>
  </si>
  <si>
    <t>SÃO BORJA</t>
  </si>
  <si>
    <t>SANTA ROSA</t>
  </si>
  <si>
    <t>PANAMBI</t>
  </si>
  <si>
    <t>JAGUARI</t>
  </si>
  <si>
    <t>SANTO ÂNGELO</t>
  </si>
  <si>
    <t>FREDERICO WESTPHALEN</t>
  </si>
  <si>
    <t>DESPESAS CORRETES</t>
  </si>
  <si>
    <t>FUNCIONAMENTO DAS INSTITUICOES DA REDE FEDERAL DE EDUCACAO P</t>
  </si>
  <si>
    <t>DIARIAS NO PAIS</t>
  </si>
  <si>
    <t>BOLSAS DE ESTUDO NO PAIS</t>
  </si>
  <si>
    <t>AUXILIO A PESQUISADORES</t>
  </si>
  <si>
    <t>COMBUSTIVEIS E LUBRIFICANTES AUTOMOTIVOS</t>
  </si>
  <si>
    <t>MATERIAL DE TIC - MATERIAL DE CONSUMO</t>
  </si>
  <si>
    <t>MATERIAL P/ MANUT.DE BENS IMOVEIS/INSTALACOES</t>
  </si>
  <si>
    <t>MATERIAL P/ MANUTENCAO DE BENS MOVEIS</t>
  </si>
  <si>
    <t>MATERIAL P/ AUDIO, VIDEO E FOTO</t>
  </si>
  <si>
    <t>PASSAGENS PARA O PAIS</t>
  </si>
  <si>
    <t>ESTAGIARIOS</t>
  </si>
  <si>
    <t>GRATIFICACAO POR ENCARGO DE CURSO E CONCURSO - GECC</t>
  </si>
  <si>
    <t>VIGILANCIA OSTENSIVA</t>
  </si>
  <si>
    <t>ASSINATURAS DE PERIODICOS E ANUIDADES</t>
  </si>
  <si>
    <t>CONDOMINIOS</t>
  </si>
  <si>
    <t>SERVICOS TECNICOS PROFISSIONAIS</t>
  </si>
  <si>
    <t>LOCACAO DE IMOVEIS</t>
  </si>
  <si>
    <t>MANUT. E CONSERV. DE MAQUINAS E EQUIPAMENTOS</t>
  </si>
  <si>
    <t>MANUTENCAO E CONSERV. DE VEICULOS</t>
  </si>
  <si>
    <t>SERVICOS DE ENERGIA ELETRICA</t>
  </si>
  <si>
    <t>SERVICOS DE AGUA E ESGOTO</t>
  </si>
  <si>
    <t>SERVICOS DE COMUNICACAO EM GERAL</t>
  </si>
  <si>
    <t>SERVICO DE SELECAO E TREINAMENTO</t>
  </si>
  <si>
    <t>SERVICOS DE TELECOMUNICACOES</t>
  </si>
  <si>
    <t>SERVICOS GRAFICOS E EDITORIAIS</t>
  </si>
  <si>
    <t>SEGUROS EM GERAL</t>
  </si>
  <si>
    <t>VIGILANCIA OSTENSIVA/MONITORADA/RASTREAMENTO</t>
  </si>
  <si>
    <t>LIMPEZA E CONSERVACAO</t>
  </si>
  <si>
    <t>SERV. DE APOIO ADMIN., TECNICO E OPERACIONAL</t>
  </si>
  <si>
    <t>SERVICOS DE PUBLICIDADE LEGAL</t>
  </si>
  <si>
    <t>LOCACAO DE SOFTWARES</t>
  </si>
  <si>
    <t>OUTSOURCING DE IMPRESSAO</t>
  </si>
  <si>
    <t>EMISSAO DE CERTIFICADOS DIGITAIS</t>
  </si>
  <si>
    <t>TAXAS</t>
  </si>
  <si>
    <t>CONTRIBUICAO P/ CUSTEIO DE ILUMINACAO PUBLICA</t>
  </si>
  <si>
    <t>AUXILIO A PESSOAS FISICAS</t>
  </si>
  <si>
    <t>OUTROS SERVICOS DE TERCEIROS - PJ</t>
  </si>
  <si>
    <t>RESTITUICOES</t>
  </si>
  <si>
    <t>RESSARCIMENTO DE PASSAGENS E DESP.C/LOCOMOCAO</t>
  </si>
  <si>
    <t>CONTRIBUICAO P/ O PIS/PASEP</t>
  </si>
  <si>
    <t>AJUDA DE CUSTO PARA MORADIA OU AUXILIO-MORADIA A AGENTES PUB</t>
  </si>
  <si>
    <t>INDENIZACAO DE MORADIA - PESSOAL CIVIL</t>
  </si>
  <si>
    <t>ASSISTENCIA AOS ESTUDANTES DAS INSTITUICOES FEDERAIS DE EDUC</t>
  </si>
  <si>
    <t>MATERIAL QUIMICO</t>
  </si>
  <si>
    <t>MATERIAL DE ACONDICIONAMENTO E EMBALAGEM</t>
  </si>
  <si>
    <t>MATERIAL DE LIMPEZA E PROD. DE HIGIENIZACAO</t>
  </si>
  <si>
    <t>UNIFORMES, TECIDOS E AVIAMENTOS</t>
  </si>
  <si>
    <t>SEMENTES, MUDAS DE PLANTAS E INSUMOS</t>
  </si>
  <si>
    <t>MATERIAL LABORATORIAL</t>
  </si>
  <si>
    <t>MATERIAL HOSPITALAR</t>
  </si>
  <si>
    <t>FERRAMENTAS</t>
  </si>
  <si>
    <t>MATERIAL DE SINALIZACAO VISUAL E OUTROS</t>
  </si>
  <si>
    <t>APOIO ADMINISTRATIVO, TECNICO E OPERACIONAL</t>
  </si>
  <si>
    <t>MANUTENCAO E CONSERV. DE BENS IMOVEIS</t>
  </si>
  <si>
    <t>COMUNICACAO DE DADOS E REDES EM GERAL</t>
  </si>
  <si>
    <t>ALIMENTOS PARA ANIMAIS</t>
  </si>
  <si>
    <t>MATERIAL BIOLOGICO</t>
  </si>
  <si>
    <t>MANUTENCAO E CONSERVACAO DE EQUIPAMENTOS DE TIC</t>
  </si>
  <si>
    <t>TELEFONIA FIXA E MOVEL - PACOTE DE COMUNICACAO DE DADOS</t>
  </si>
  <si>
    <t>GENEROS DE ALIMENTACAO</t>
  </si>
  <si>
    <t>AUXILIOS PARA DESENV. DE ESTUDOS E PESQUISAS</t>
  </si>
  <si>
    <t>ANIMAIS PARA PESQUISA E ABATE</t>
  </si>
  <si>
    <t>MANUTENCAO E CONSERVACAO DE BENS IMOVEIS</t>
  </si>
  <si>
    <t>SERVICOS DE COPIAS E REPRODUCAO DE DOCUMENTOS</t>
  </si>
  <si>
    <t>SERVICOS DE PUBLICIDADE INSTITUCIONAL</t>
  </si>
  <si>
    <t>CONTRIB.PREVIDENCIARIAS-SERVICOS DE TERCEIROS</t>
  </si>
  <si>
    <t>DIARIAS A COLABORADORES EVENTUAIS NO PAIS</t>
  </si>
  <si>
    <t>SERVICOS DE ANALISES E PESQUISAS CIENTIFICAS</t>
  </si>
  <si>
    <t>MATERIAL DE COPA E COZINHA</t>
  </si>
  <si>
    <t>FORNECIMENTO DE ALIMENTACAO</t>
  </si>
  <si>
    <t>LOCACAO DE MAQUINAS E EQUIPAMENTOS</t>
  </si>
  <si>
    <t>JUROS E MULTA DE MORA</t>
  </si>
  <si>
    <t>OUTRAS DESPESAS COM LOCOMOCAO</t>
  </si>
  <si>
    <t>SERVICOS DE AUDIO, VIDEO E FOTO</t>
  </si>
  <si>
    <t>SERVICOS DE COPA E COZINHA</t>
  </si>
  <si>
    <t>GAS E OUTROS MATERIAIS ENGARRAFADOS</t>
  </si>
  <si>
    <t>FESTIVIDADES E HOMENAGENS</t>
  </si>
  <si>
    <t>MATERIAL ELETRICO E ELETRONICO</t>
  </si>
  <si>
    <t>IMPOSTO S/SERVICOS DE QUALQUER NATUREZA-ISSQN</t>
  </si>
  <si>
    <t>SERVICOS DE PRODUCAO INDUSTRIAL</t>
  </si>
  <si>
    <t>SERVICOS DE CONTROLE AMBIENTAL</t>
  </si>
  <si>
    <t>IMPOSTO S/ PROPR.DE VEICULOS AUTOMOTORES-IPVA</t>
  </si>
  <si>
    <t>APOSENTADORIAS E PENSOES CIVIS DA UNIAO</t>
  </si>
  <si>
    <t>PESSOAL E ENCARGOS SOCIAIS</t>
  </si>
  <si>
    <t>PROVENTOS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</si>
  <si>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</si>
  <si>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</si>
  <si>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</si>
  <si>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</si>
  <si>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SENT.JUD.NAO TRANS JULG CARAT CONT AT CIVIL</t>
  </si>
  <si>
    <t>SENT.JUD.NAO TRANS JULG CARAT CONT INAT CIVIL</t>
  </si>
  <si>
    <t>SENT.JUD.NAO TRANS.JULG CARAT CONT PENS CIVIL</t>
  </si>
  <si>
    <t>CONTRIBUICAO DA UNIAO, DE SUAS AUTARQUIAS E FUNDACOES PARA O</t>
  </si>
  <si>
    <t>CONTRIBUICAO PATRONAL PARA O RPPS</t>
  </si>
  <si>
    <t>ASSISTENCIA MEDICA E ODONTOLOGICA AOS SERVIDORES CIVIS, EMPR</t>
  </si>
  <si>
    <t>OUTRAS DESPESAS CORRENTES</t>
  </si>
  <si>
    <t>RESSARCIMENTO ASSISTENCIA MEDICA/ODONTOLOGICA</t>
  </si>
  <si>
    <t>ATIVOS CIVIS DA UNIAO</t>
  </si>
  <si>
    <t>SALARIO CONTRATO TEMPORARIO</t>
  </si>
  <si>
    <t>ADICIONAL NOTURNO DE CONTRATO TEMPORARIO</t>
  </si>
  <si>
    <t>FERIAS VENCIDAS/PROPORCIONAIS - CONTRATO TEMPORARIO</t>
  </si>
  <si>
    <t>13¤ SALARIO - CONTRATO TEMPORARIO</t>
  </si>
  <si>
    <t>FERIAS - ABONO CONSTITUCIONAL - CONTRATO TEMPORARIO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</si>
  <si>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</si>
  <si>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</si>
  <si>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</si>
  <si>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</si>
  <si>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</si>
  <si>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</si>
  <si>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</si>
  <si>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</si>
  <si>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</si>
  <si>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</si>
  <si>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</si>
  <si>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</si>
  <si>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</si>
  <si>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</si>
  <si>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</si>
  <si>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</si>
  <si>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</si>
  <si>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SUBSTITUICOES</t>
  </si>
  <si>
    <t>VENCIMENTOS E VANTAGENS FIXAS - PESSOAL CIVIL</t>
  </si>
  <si>
    <t>CONTRIBUICOES PREVIDENCIARIAS - INSS</t>
  </si>
  <si>
    <t>BENEFICIOS OBRIGATORIOS AOS SERVIDORES CIVIS, EMPREGADOS, MI</t>
  </si>
  <si>
    <t>AUXILIO-ALIMENTACAO</t>
  </si>
  <si>
    <t>AUXILIO-CRECHE</t>
  </si>
  <si>
    <t>AUXILIO-TRANSPORTE</t>
  </si>
  <si>
    <t>AUXILIO-FUNERAL INATIVO CIVIL</t>
  </si>
  <si>
    <t>AUXILIO NATALIDADE ATIVO CIVIL</t>
  </si>
  <si>
    <t>AUXILIO-CRECHE CIVIL</t>
  </si>
  <si>
    <t>AUXILIO-ALIMENTACAO CIVIS</t>
  </si>
  <si>
    <t>AUXILIO-TRANSPORTE CIVIS</t>
  </si>
  <si>
    <t>SENTENCAS JUDICIAIS DE PEQUENO VALOR</t>
  </si>
  <si>
    <t>REESTRUTURACAO E MODERNIZACAO DAS INSTITUICOES DA REDE FEDER</t>
  </si>
  <si>
    <t>OBRAS EM ANDAMENTO</t>
  </si>
  <si>
    <t>INSTALACOES</t>
  </si>
  <si>
    <t>APARELHOS DE MEDICAO E ORIENTACAO</t>
  </si>
  <si>
    <t>APARELHOS E EQUIPAMENTOS DE COMUNICACAO</t>
  </si>
  <si>
    <t>APARELHOS E UTENSILIOS DOMESTICOS</t>
  </si>
  <si>
    <t>COLECOES E MATERIAIS BIBLIOGRAFICOS</t>
  </si>
  <si>
    <t>DISCOTECAS E FILMOTECAS</t>
  </si>
  <si>
    <t>INSTRUMENTOS MUSICAIS E ARTISTICOS</t>
  </si>
  <si>
    <t>MAQUINAS E EQUIPAMENTOS ENERGETICOS</t>
  </si>
  <si>
    <t>EQUIPAMENTOS PARA AUDIO, VIDEO E FOTO</t>
  </si>
  <si>
    <t>MAQUINAS, UTENSILIOS E EQUIPAMENTOS  DIVERSOS</t>
  </si>
  <si>
    <t>EQUIPAMENTOS DE TIC - ATIVOS DE REDE</t>
  </si>
  <si>
    <t>MAQ., FERRAMENTAS  E  UTENSILIOS  DE  OFICINA</t>
  </si>
  <si>
    <t>EQUIP. E UTENSILIOS HIDRAULICOS E ELETRICOS</t>
  </si>
  <si>
    <t>MAQUINAS E EQUIPAMENTOS AGRIC. E  RODOVIARIOS</t>
  </si>
  <si>
    <t>EQUIPAMENTOS DE TIC - COMPUTADORES</t>
  </si>
  <si>
    <t>MOBILIARIO EM GERAL</t>
  </si>
  <si>
    <t>EQUIPAMENTOS DE TIC - TELEFONIA</t>
  </si>
  <si>
    <t>OUTROS</t>
  </si>
  <si>
    <t>Relatório de Despesas Liquidadas - 2º Trimestre de 2022</t>
  </si>
  <si>
    <t>13 SALARIO - PESSOAL CIVIL</t>
  </si>
  <si>
    <t>13 SALARIO - PENSOES CIVIS</t>
  </si>
  <si>
    <t>APOSENTADORIAS, RESERVA REMUNERADA E REFORMAS</t>
  </si>
  <si>
    <t>ADICIONAL DE INSALUBRIDADE - CONTRATO TEMPORARIO</t>
  </si>
  <si>
    <t>SENTENCAS JUDICIAIS</t>
  </si>
  <si>
    <t>CONTRIBUICOES A ORGANISMOS INTERNACIONAIS SEM EXIGENCIA DE P</t>
  </si>
  <si>
    <t>CPLP-COMUNIDADE P/PAISES DE LINGUA PORTUGUESA</t>
  </si>
  <si>
    <t>CONTRIBUICOES A ENTIDADES NACIONAIS SEM EXIGENCIA DE PROGRAM</t>
  </si>
  <si>
    <t>ENTIDADES REPRESENTATIVAS DE CLASSE</t>
  </si>
  <si>
    <t>MATERIAL FARMACOLOGICO</t>
  </si>
  <si>
    <t>MATERIAL DE COUDELARIA OU DE USO ZOOTECNICO</t>
  </si>
  <si>
    <t>MATERIAL EDUCATIVO E ESPORTIVO</t>
  </si>
  <si>
    <t>MATERIAIS E MEDICAMENTOS P/ USO VETERINARIO</t>
  </si>
  <si>
    <t>LOCACAO DE MEIOS DE TRANSPORTE</t>
  </si>
  <si>
    <t>LOCOMOCAO URBANA</t>
  </si>
  <si>
    <t>LOCACAO BENS MOV. OUT.NATUREZAS E INTANGIVEIS</t>
  </si>
  <si>
    <t>EXPOSICOES, CONGRESSOS E CONFERENCIAS</t>
  </si>
  <si>
    <t>FRETES E TRANSPORTES DE ENCOMENDAS</t>
  </si>
  <si>
    <t>SERVICOS DE OUTSOURCING - ALMOXARIFADO VIRTUAL</t>
  </si>
  <si>
    <t>LOCACAO DE EQUIPAMENTOS DE TIC - IMPRESSORAS</t>
  </si>
  <si>
    <t>MANUTENCAO CORRETIVA/ADAPTATIVA E SUSTENTACAO SOFTWARES</t>
  </si>
  <si>
    <t>SUPORTE DE INFRAESTRUTURA DE TIC</t>
  </si>
  <si>
    <t>IMPOSTO S/ PROP. PREDIAL E TERRIT.URBANA-IPTU</t>
  </si>
  <si>
    <t>IMPOSTO SOBRE A TRANSMISSAO DE BENS IMOVEIS - ITBI</t>
  </si>
  <si>
    <t>AJUDA DE CUSTO - PESSOAL CIVIL</t>
  </si>
  <si>
    <t>APAR.EQUIP.UTENS.MED.,ODONT,LABOR.HOSPIT.</t>
  </si>
  <si>
    <t>SEMOVENTES E EQUIPAMENTOS DE MONTARIA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</si>
</sst>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$&quot;\ * #,##0.00_-;\-&quot;R$&quot;\ * #,##0.00_-;_-&quot;R$&quot;\ * &quot;-&quot;??_-;_-@_-"/>
    <numFmt numFmtId="165" formatCode="#,##0.00;\(#,##0.00\)"/>
    <numFmt numFmtId="166" formatCode="#,##0.00_);\(#,##0.00\)"/>
  </numFmts>
  <fonts count="13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u/>
      <sz val="10"/>
      <color theme="10"/>
      <name val="Arial"/>
      <family val="2"/>
    </font>
    <font>
      <b/>
      <sz val="13"/>
      <name val="Verdana"/>
      <family val="2"/>
    </font>
    <font>
      <sz val="8"/>
      <name val="Verdana"/>
      <family val="2"/>
    </font>
    <font>
      <sz val="8"/>
      <color rgb="FF000000"/>
      <name val="Verdana"/>
    </font>
    <font>
      <b/>
      <sz val="8"/>
      <color rgb="FFFFFFFF"/>
      <name val="Verdana"/>
    </font>
  </fonts>
  <fills count="8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/>
      <right/>
      <top style="thin">
        <color rgb="FF80808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n">
        <color rgb="FF808080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</cellStyleXfs>
  <cellXfs count="140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165" fontId="1" fillId="5" borderId="8" xfId="0" applyNumberFormat="1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5" fontId="5" fillId="5" borderId="8" xfId="0" applyNumberFormat="1" applyFont="1" applyFill="1" applyBorder="1" applyAlignment="1">
      <alignment horizontal="right" vertical="center"/>
    </xf>
    <xf numFmtId="164" fontId="5" fillId="5" borderId="8" xfId="1" applyFont="1" applyFill="1" applyBorder="1" applyAlignment="1">
      <alignment horizontal="right" vertical="center"/>
    </xf>
    <xf numFmtId="10" fontId="2" fillId="4" borderId="9" xfId="2" applyNumberFormat="1" applyFont="1" applyFill="1" applyBorder="1" applyAlignment="1">
      <alignment horizontal="center" vertical="center" wrapText="1"/>
    </xf>
    <xf numFmtId="10" fontId="1" fillId="5" borderId="8" xfId="2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10" fontId="6" fillId="4" borderId="9" xfId="3" applyNumberFormat="1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left" vertical="center" wrapText="1"/>
    </xf>
    <xf numFmtId="164" fontId="7" fillId="3" borderId="4" xfId="3" applyNumberFormat="1" applyFont="1" applyFill="1" applyBorder="1" applyAlignment="1">
      <alignment horizontal="left" vertical="center" wrapText="1"/>
    </xf>
    <xf numFmtId="10" fontId="7" fillId="3" borderId="4" xfId="3" applyNumberFormat="1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left" vertical="center"/>
    </xf>
    <xf numFmtId="165" fontId="7" fillId="2" borderId="6" xfId="3" applyNumberFormat="1" applyFont="1" applyFill="1" applyBorder="1" applyAlignment="1">
      <alignment horizontal="right" vertical="center"/>
    </xf>
    <xf numFmtId="0" fontId="7" fillId="2" borderId="3" xfId="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9" fillId="7" borderId="0" xfId="3" applyFont="1" applyFill="1" applyBorder="1" applyAlignment="1">
      <alignment horizontal="right" vertical="center"/>
    </xf>
    <xf numFmtId="0" fontId="0" fillId="7" borderId="0" xfId="0" applyFill="1"/>
    <xf numFmtId="0" fontId="6" fillId="4" borderId="9" xfId="3" applyFont="1" applyFill="1" applyBorder="1" applyAlignment="1">
      <alignment horizontal="center" vertical="center" wrapText="1"/>
    </xf>
    <xf numFmtId="165" fontId="10" fillId="5" borderId="8" xfId="0" applyNumberFormat="1" applyFont="1" applyFill="1" applyBorder="1" applyAlignment="1">
      <alignment horizontal="right" vertical="center"/>
    </xf>
    <xf numFmtId="0" fontId="6" fillId="4" borderId="9" xfId="3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9" fontId="7" fillId="2" borderId="7" xfId="3" applyNumberFormat="1" applyFont="1" applyFill="1" applyBorder="1" applyAlignment="1">
      <alignment horizontal="center" vertical="center"/>
    </xf>
    <xf numFmtId="0" fontId="4" fillId="0" borderId="0" xfId="0" applyFont="1"/>
    <xf numFmtId="10" fontId="7" fillId="2" borderId="7" xfId="3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166" fontId="3" fillId="2" borderId="6" xfId="0" applyNumberFormat="1" applyFont="1" applyFill="1" applyBorder="1" applyAlignment="1">
      <alignment horizontal="right" vertical="center"/>
    </xf>
    <xf numFmtId="166" fontId="3" fillId="2" borderId="7" xfId="0" applyNumberFormat="1" applyFont="1" applyFill="1" applyBorder="1" applyAlignment="1">
      <alignment horizontal="right" vertical="center"/>
    </xf>
    <xf numFmtId="9" fontId="3" fillId="2" borderId="6" xfId="2" applyFont="1" applyFill="1" applyBorder="1" applyAlignment="1">
      <alignment horizontal="right" vertical="center"/>
    </xf>
    <xf numFmtId="9" fontId="3" fillId="2" borderId="7" xfId="2" applyFont="1" applyFill="1" applyBorder="1" applyAlignment="1">
      <alignment horizontal="right" vertical="center"/>
    </xf>
    <xf numFmtId="164" fontId="10" fillId="5" borderId="8" xfId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0" fillId="0" borderId="0" xfId="0" applyAlignment="1"/>
    <xf numFmtId="0" fontId="0" fillId="0" borderId="0" xfId="0"/>
    <xf numFmtId="0" fontId="12" fillId="3" borderId="4" xfId="0" applyFont="1" applyFill="1" applyBorder="1" applyAlignment="1">
      <alignment horizontal="left" vertical="center" wrapText="1"/>
    </xf>
    <xf numFmtId="166" fontId="11" fillId="5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left" vertical="center" wrapText="1"/>
    </xf>
    <xf numFmtId="166" fontId="11" fillId="5" borderId="7" xfId="0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6" fontId="1" fillId="5" borderId="4" xfId="4" applyNumberFormat="1" applyFont="1" applyFill="1" applyBorder="1" applyAlignment="1">
      <alignment horizontal="right" vertical="center"/>
    </xf>
    <xf numFmtId="166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6" fontId="1" fillId="5" borderId="6" xfId="4" applyNumberFormat="1" applyFont="1" applyFill="1" applyBorder="1" applyAlignment="1">
      <alignment horizontal="right" vertical="center"/>
    </xf>
    <xf numFmtId="166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6" fontId="1" fillId="5" borderId="4" xfId="4" applyNumberFormat="1" applyFont="1" applyFill="1" applyBorder="1" applyAlignment="1">
      <alignment horizontal="right" vertical="center"/>
    </xf>
    <xf numFmtId="166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6" fontId="1" fillId="5" borderId="6" xfId="4" applyNumberFormat="1" applyFont="1" applyFill="1" applyBorder="1" applyAlignment="1">
      <alignment horizontal="right" vertical="center"/>
    </xf>
    <xf numFmtId="166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6" fontId="1" fillId="5" borderId="4" xfId="4" applyNumberFormat="1" applyFont="1" applyFill="1" applyBorder="1" applyAlignment="1">
      <alignment horizontal="right" vertical="center"/>
    </xf>
    <xf numFmtId="166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6" fontId="1" fillId="5" borderId="6" xfId="4" applyNumberFormat="1" applyFont="1" applyFill="1" applyBorder="1" applyAlignment="1">
      <alignment horizontal="right" vertical="center"/>
    </xf>
    <xf numFmtId="166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6" fontId="1" fillId="5" borderId="4" xfId="4" applyNumberFormat="1" applyFont="1" applyFill="1" applyBorder="1" applyAlignment="1">
      <alignment horizontal="right" vertical="center"/>
    </xf>
    <xf numFmtId="166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6" fontId="1" fillId="5" borderId="6" xfId="4" applyNumberFormat="1" applyFont="1" applyFill="1" applyBorder="1" applyAlignment="1">
      <alignment horizontal="right" vertical="center"/>
    </xf>
    <xf numFmtId="166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6" fontId="1" fillId="5" borderId="4" xfId="4" applyNumberFormat="1" applyFont="1" applyFill="1" applyBorder="1" applyAlignment="1">
      <alignment horizontal="right" vertical="center"/>
    </xf>
    <xf numFmtId="166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6" fontId="1" fillId="5" borderId="6" xfId="4" applyNumberFormat="1" applyFont="1" applyFill="1" applyBorder="1" applyAlignment="1">
      <alignment horizontal="right" vertical="center"/>
    </xf>
    <xf numFmtId="166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6" fontId="1" fillId="5" borderId="4" xfId="4" applyNumberFormat="1" applyFont="1" applyFill="1" applyBorder="1" applyAlignment="1">
      <alignment horizontal="right" vertical="center"/>
    </xf>
    <xf numFmtId="166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6" fontId="1" fillId="5" borderId="6" xfId="4" applyNumberFormat="1" applyFont="1" applyFill="1" applyBorder="1" applyAlignment="1">
      <alignment horizontal="right" vertical="center"/>
    </xf>
    <xf numFmtId="166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6" fontId="1" fillId="5" borderId="4" xfId="4" applyNumberFormat="1" applyFont="1" applyFill="1" applyBorder="1" applyAlignment="1">
      <alignment horizontal="right" vertical="center"/>
    </xf>
    <xf numFmtId="166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6" fontId="1" fillId="5" borderId="6" xfId="4" applyNumberFormat="1" applyFont="1" applyFill="1" applyBorder="1" applyAlignment="1">
      <alignment horizontal="right" vertical="center"/>
    </xf>
    <xf numFmtId="166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6" fontId="1" fillId="5" borderId="4" xfId="4" applyNumberFormat="1" applyFont="1" applyFill="1" applyBorder="1" applyAlignment="1">
      <alignment horizontal="right" vertical="center"/>
    </xf>
    <xf numFmtId="166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6" fontId="1" fillId="5" borderId="6" xfId="4" applyNumberFormat="1" applyFont="1" applyFill="1" applyBorder="1" applyAlignment="1">
      <alignment horizontal="right" vertical="center"/>
    </xf>
    <xf numFmtId="166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6" fontId="1" fillId="5" borderId="4" xfId="4" applyNumberFormat="1" applyFont="1" applyFill="1" applyBorder="1" applyAlignment="1">
      <alignment horizontal="right" vertical="center"/>
    </xf>
    <xf numFmtId="166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6" fontId="1" fillId="5" borderId="6" xfId="4" applyNumberFormat="1" applyFont="1" applyFill="1" applyBorder="1" applyAlignment="1">
      <alignment horizontal="right" vertical="center"/>
    </xf>
    <xf numFmtId="166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6" fontId="1" fillId="5" borderId="4" xfId="4" applyNumberFormat="1" applyFont="1" applyFill="1" applyBorder="1" applyAlignment="1">
      <alignment horizontal="right" vertical="center"/>
    </xf>
    <xf numFmtId="166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6" fontId="1" fillId="5" borderId="6" xfId="4" applyNumberFormat="1" applyFont="1" applyFill="1" applyBorder="1" applyAlignment="1">
      <alignment horizontal="right" vertical="center"/>
    </xf>
    <xf numFmtId="166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6" fontId="1" fillId="5" borderId="4" xfId="4" applyNumberFormat="1" applyFont="1" applyFill="1" applyBorder="1" applyAlignment="1">
      <alignment horizontal="right" vertical="center"/>
    </xf>
    <xf numFmtId="166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6" fontId="1" fillId="5" borderId="6" xfId="4" applyNumberFormat="1" applyFont="1" applyFill="1" applyBorder="1" applyAlignment="1">
      <alignment horizontal="right" vertical="center"/>
    </xf>
    <xf numFmtId="166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6" fontId="1" fillId="5" borderId="4" xfId="4" applyNumberFormat="1" applyFont="1" applyFill="1" applyBorder="1" applyAlignment="1">
      <alignment horizontal="right" vertical="center"/>
    </xf>
    <xf numFmtId="166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6" fontId="1" fillId="5" borderId="6" xfId="4" applyNumberFormat="1" applyFont="1" applyFill="1" applyBorder="1" applyAlignment="1">
      <alignment horizontal="right" vertical="center"/>
    </xf>
    <xf numFmtId="166" fontId="1" fillId="5" borderId="7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6" fontId="1" fillId="5" borderId="4" xfId="4" applyNumberFormat="1" applyFont="1" applyFill="1" applyBorder="1" applyAlignment="1">
      <alignment horizontal="right" vertical="center"/>
    </xf>
    <xf numFmtId="166" fontId="1" fillId="5" borderId="8" xfId="4" applyNumberFormat="1" applyFont="1" applyFill="1" applyBorder="1" applyAlignment="1">
      <alignment horizontal="right" vertical="center"/>
    </xf>
    <xf numFmtId="0" fontId="3" fillId="3" borderId="6" xfId="4" applyFont="1" applyFill="1" applyBorder="1" applyAlignment="1">
      <alignment horizontal="left" vertical="center" wrapText="1"/>
    </xf>
    <xf numFmtId="166" fontId="1" fillId="5" borderId="6" xfId="4" applyNumberFormat="1" applyFont="1" applyFill="1" applyBorder="1" applyAlignment="1">
      <alignment horizontal="right" vertical="center"/>
    </xf>
    <xf numFmtId="166" fontId="1" fillId="5" borderId="7" xfId="4" applyNumberFormat="1" applyFont="1" applyFill="1" applyBorder="1" applyAlignment="1">
      <alignment horizontal="right" vertical="center"/>
    </xf>
    <xf numFmtId="0" fontId="9" fillId="6" borderId="0" xfId="3" applyFont="1" applyFill="1" applyAlignment="1">
      <alignment horizontal="center" vertical="center"/>
    </xf>
    <xf numFmtId="0" fontId="9" fillId="7" borderId="13" xfId="3" applyFont="1" applyFill="1" applyBorder="1" applyAlignment="1">
      <alignment horizontal="center" vertical="center"/>
    </xf>
    <xf numFmtId="0" fontId="9" fillId="7" borderId="0" xfId="3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 wrapText="1"/>
    </xf>
    <xf numFmtId="0" fontId="9" fillId="6" borderId="0" xfId="3" applyFont="1" applyFill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6" xfId="4" applyFont="1" applyFill="1" applyBorder="1" applyAlignment="1">
      <alignment horizontal="left" vertical="center" wrapText="1"/>
    </xf>
    <xf numFmtId="0" fontId="3" fillId="3" borderId="4" xfId="4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165" fontId="0" fillId="0" borderId="0" xfId="0" applyNumberFormat="1"/>
    <xf numFmtId="10" fontId="0" fillId="0" borderId="0" xfId="2" applyNumberFormat="1" applyFont="1"/>
  </cellXfs>
  <cellStyles count="5">
    <cellStyle name="Hiperlink" xfId="3" builtinId="8"/>
    <cellStyle name="Moeda" xfId="1" builtinId="4"/>
    <cellStyle name="Normal" xfId="0" builtinId="0"/>
    <cellStyle name="Normal 2" xfId="4"/>
    <cellStyle name="Porcentagem" xfId="2" builtinId="5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9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087301587301587E-2"/>
          <c:y val="0.101082292091904"/>
          <c:w val="0.98991266003816691"/>
          <c:h val="0.89521435868187316"/>
        </c:manualLayout>
      </c:layout>
      <c:pie3DChart>
        <c:varyColors val="1"/>
        <c:ser>
          <c:idx val="0"/>
          <c:order val="0"/>
          <c:dLbls>
            <c:dLbl>
              <c:idx val="2"/>
              <c:layout>
                <c:manualLayout>
                  <c:x val="-3.7943356359822024E-2"/>
                  <c:y val="-7.758672888397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8.8973713082020428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9383626885934711E-2"/>
                  <c:y val="5.42975562788469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0" i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Trimestre'!$B$6:$B$12</c:f>
              <c:strCache>
                <c:ptCount val="6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SERVICOS DE ENERGIA ELETRICA</c:v>
                </c:pt>
                <c:pt idx="4">
                  <c:v>FORNECIMENTO DE ALIMENTACAO</c:v>
                </c:pt>
                <c:pt idx="5">
                  <c:v>OUTROS</c:v>
                </c:pt>
              </c:strCache>
            </c:strRef>
          </c:cat>
          <c:val>
            <c:numRef>
              <c:f>'2º Trimestre'!$C$6:$C$12</c:f>
              <c:numCache>
                <c:formatCode>_-"R$"\ * #,##0.00_-;\-"R$"\ * #,##0.00_-;_-"R$"\ * "-"??_-;_-@_-</c:formatCode>
                <c:ptCount val="7"/>
                <c:pt idx="0">
                  <c:v>1363406.9900000002</c:v>
                </c:pt>
                <c:pt idx="1">
                  <c:v>2003423.65</c:v>
                </c:pt>
                <c:pt idx="2">
                  <c:v>1566604.53</c:v>
                </c:pt>
                <c:pt idx="3">
                  <c:v>1263146.1299999999</c:v>
                </c:pt>
                <c:pt idx="4">
                  <c:v>1902339.18</c:v>
                </c:pt>
                <c:pt idx="5">
                  <c:v>13852732.739999995</c:v>
                </c:pt>
              </c:numCache>
            </c:numRef>
          </c:val>
        </c:ser>
        <c:ser>
          <c:idx val="1"/>
          <c:order val="1"/>
          <c:cat>
            <c:strRef>
              <c:f>'2º Trimestre'!$B$6:$B$12</c:f>
              <c:strCache>
                <c:ptCount val="6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SERVICOS DE ENERGIA ELETRICA</c:v>
                </c:pt>
                <c:pt idx="4">
                  <c:v>FORNECIMENTO DE ALIMENTACAO</c:v>
                </c:pt>
                <c:pt idx="5">
                  <c:v>OUTROS</c:v>
                </c:pt>
              </c:strCache>
            </c:strRef>
          </c:cat>
          <c:val>
            <c:numRef>
              <c:f>'2º Trimestre'!$D$6:$D$12</c:f>
              <c:numCache>
                <c:formatCode>0.00%</c:formatCode>
                <c:ptCount val="7"/>
                <c:pt idx="0">
                  <c:v>6.2109535729992754E-2</c:v>
                </c:pt>
                <c:pt idx="1">
                  <c:v>9.1265274187854559E-2</c:v>
                </c:pt>
                <c:pt idx="2">
                  <c:v>7.1366129662283381E-2</c:v>
                </c:pt>
                <c:pt idx="3">
                  <c:v>5.7542186792981787E-2</c:v>
                </c:pt>
                <c:pt idx="4">
                  <c:v>8.6660405981030725E-2</c:v>
                </c:pt>
                <c:pt idx="5">
                  <c:v>0.63105646764585677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30"/>
      <c:rotY val="19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96825396825375E-3"/>
          <c:y val="0.10953703703703704"/>
          <c:w val="0.99596031746031743"/>
          <c:h val="0.89046296296296301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0.17391750637869663"/>
                  <c:y val="-4.63170344524078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2.9788960133964568E-2"/>
                  <c:y val="-0.4194682824091537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i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Trimestre'!$B$17:$B$21</c:f>
              <c:strCache>
                <c:ptCount val="5"/>
                <c:pt idx="0">
                  <c:v>PROVENTOS - PESSOAL CIVIL</c:v>
                </c:pt>
                <c:pt idx="1">
                  <c:v>CONTRIBUICAO PATRONAL PARA O RPPS</c:v>
                </c:pt>
                <c:pt idx="2">
                  <c:v>VENCIMENTOS E SALARIOS</c:v>
                </c:pt>
                <c:pt idx="3">
                  <c:v>GRATIFICACAO POR EXERCICIO DE CARGO EFETIVO</c:v>
                </c:pt>
                <c:pt idx="4">
                  <c:v>OUTROS</c:v>
                </c:pt>
              </c:strCache>
            </c:strRef>
          </c:cat>
          <c:val>
            <c:numRef>
              <c:f>'2º Trimestre'!$C$17:$C$21</c:f>
              <c:numCache>
                <c:formatCode>_-"R$"\ * #,##0.00_-;\-"R$"\ * #,##0.00_-;_-"R$"\ * "-"??_-;_-@_-</c:formatCode>
                <c:ptCount val="5"/>
                <c:pt idx="0">
                  <c:v>7189615.4100000001</c:v>
                </c:pt>
                <c:pt idx="1">
                  <c:v>19065574.460000001</c:v>
                </c:pt>
                <c:pt idx="2">
                  <c:v>46141513.5</c:v>
                </c:pt>
                <c:pt idx="3">
                  <c:v>39887610.909999996</c:v>
                </c:pt>
                <c:pt idx="4">
                  <c:v>22968458.150000006</c:v>
                </c:pt>
              </c:numCache>
            </c:numRef>
          </c:val>
        </c:ser>
        <c:ser>
          <c:idx val="1"/>
          <c:order val="1"/>
          <c:cat>
            <c:strRef>
              <c:f>'2º Trimestre'!$B$17:$B$21</c:f>
              <c:strCache>
                <c:ptCount val="5"/>
                <c:pt idx="0">
                  <c:v>PROVENTOS - PESSOAL CIVIL</c:v>
                </c:pt>
                <c:pt idx="1">
                  <c:v>CONTRIBUICAO PATRONAL PARA O RPPS</c:v>
                </c:pt>
                <c:pt idx="2">
                  <c:v>VENCIMENTOS E SALARIOS</c:v>
                </c:pt>
                <c:pt idx="3">
                  <c:v>GRATIFICACAO POR EXERCICIO DE CARGO EFETIVO</c:v>
                </c:pt>
                <c:pt idx="4">
                  <c:v>OUTROS</c:v>
                </c:pt>
              </c:strCache>
            </c:strRef>
          </c:cat>
          <c:val>
            <c:numRef>
              <c:f>'2º Trimestre'!$D$17:$D$21</c:f>
              <c:numCache>
                <c:formatCode>0.00%</c:formatCode>
                <c:ptCount val="5"/>
                <c:pt idx="0">
                  <c:v>5.3156880120302015E-2</c:v>
                </c:pt>
                <c:pt idx="1">
                  <c:v>0.14096254085931864</c:v>
                </c:pt>
                <c:pt idx="2">
                  <c:v>0.34115022317846028</c:v>
                </c:pt>
                <c:pt idx="3">
                  <c:v>0.29491159547686024</c:v>
                </c:pt>
                <c:pt idx="4">
                  <c:v>0.16981876036505883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30"/>
      <c:rotY val="1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238095238095236E-3"/>
          <c:y val="9.1898148148148145E-2"/>
          <c:w val="0.99797619047619046"/>
          <c:h val="0.90439814814814823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0.111850049438549"/>
                  <c:y val="-0.2829463580734307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678"/>
                  <c:y val="9.93566707971912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083234093432221"/>
                  <c:y val="0.268305957514652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9.3903333333333339E-2"/>
                  <c:y val="-0.14816294919454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i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Trimestre'!$B$28:$B$35</c:f>
              <c:strCache>
                <c:ptCount val="4"/>
                <c:pt idx="0">
                  <c:v>OBRAS EM ANDAMENTO</c:v>
                </c:pt>
                <c:pt idx="1">
                  <c:v>INSTALACOES</c:v>
                </c:pt>
                <c:pt idx="2">
                  <c:v>EQUIPAMENTOS DE TIC - COMPUTADORES</c:v>
                </c:pt>
                <c:pt idx="3">
                  <c:v>OUTROS</c:v>
                </c:pt>
              </c:strCache>
            </c:strRef>
          </c:cat>
          <c:val>
            <c:numRef>
              <c:f>'2º Trimestre'!$C$28:$C$35</c:f>
              <c:numCache>
                <c:formatCode>_-"R$"\ * #,##0.00_-;\-"R$"\ * #,##0.00_-;_-"R$"\ * "-"??_-;_-@_-</c:formatCode>
                <c:ptCount val="8"/>
                <c:pt idx="0">
                  <c:v>1543279.67</c:v>
                </c:pt>
                <c:pt idx="1">
                  <c:v>506110.41000000003</c:v>
                </c:pt>
                <c:pt idx="2">
                  <c:v>615701.26</c:v>
                </c:pt>
                <c:pt idx="3">
                  <c:v>653847.91000000015</c:v>
                </c:pt>
              </c:numCache>
            </c:numRef>
          </c:val>
        </c:ser>
        <c:ser>
          <c:idx val="1"/>
          <c:order val="1"/>
          <c:cat>
            <c:strRef>
              <c:f>'2º Trimestre'!$B$28:$B$35</c:f>
              <c:strCache>
                <c:ptCount val="4"/>
                <c:pt idx="0">
                  <c:v>OBRAS EM ANDAMENTO</c:v>
                </c:pt>
                <c:pt idx="1">
                  <c:v>INSTALACOES</c:v>
                </c:pt>
                <c:pt idx="2">
                  <c:v>EQUIPAMENTOS DE TIC - COMPUTADORES</c:v>
                </c:pt>
                <c:pt idx="3">
                  <c:v>OUTROS</c:v>
                </c:pt>
              </c:strCache>
            </c:strRef>
          </c:cat>
          <c:val>
            <c:numRef>
              <c:f>'2º Trimestre'!$D$28:$D$35</c:f>
              <c:numCache>
                <c:formatCode>0.00%</c:formatCode>
                <c:ptCount val="8"/>
                <c:pt idx="0">
                  <c:v>0.46499184038996794</c:v>
                </c:pt>
                <c:pt idx="1">
                  <c:v>0.15249161610897219</c:v>
                </c:pt>
                <c:pt idx="2">
                  <c:v>0.18551145821665763</c:v>
                </c:pt>
                <c:pt idx="3">
                  <c:v>0.19700508528440228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view3D>
      <c:rotX val="80"/>
      <c:rotY val="2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365079365079362E-6"/>
          <c:y val="2.1546296854484362E-3"/>
          <c:w val="0.99797619047619046"/>
          <c:h val="0.90439814814814823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5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19"/>
            <c:spPr>
              <a:solidFill>
                <a:schemeClr val="accent5"/>
              </a:solidFill>
            </c:spPr>
          </c:dPt>
          <c:dPt>
            <c:idx val="2"/>
            <c:bubble3D val="0"/>
            <c:spPr>
              <a:solidFill>
                <a:schemeClr val="accent6"/>
              </a:solidFill>
            </c:spPr>
          </c:dPt>
          <c:dLbls>
            <c:dLbl>
              <c:idx val="0"/>
              <c:layout>
                <c:manualLayout>
                  <c:x val="0.1669315873015873"/>
                  <c:y val="8.17286493034524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9148333333333326"/>
                  <c:y val="-0.197947102766000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9563650793650801E-2"/>
                  <c:y val="5.38687664041994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9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'2º Trimestre'!$Q$6:$Q$8</c:f>
              <c:numCache>
                <c:formatCode>_-"R$"\ * #,##0.00_-;\-"R$"\ * #,##0.00_-;_-"R$"\ * "-"??_-;_-@_-</c:formatCode>
                <c:ptCount val="3"/>
                <c:pt idx="0">
                  <c:v>21951653.219999995</c:v>
                </c:pt>
                <c:pt idx="1">
                  <c:v>135252772.43000001</c:v>
                </c:pt>
                <c:pt idx="2">
                  <c:v>3318939.25</c:v>
                </c:pt>
              </c:numCache>
            </c:numRef>
          </c:val>
        </c:ser>
        <c:ser>
          <c:idx val="1"/>
          <c:order val="1"/>
          <c:cat>
            <c:strRef>
              <c:f>'2º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'2º Trimestre'!$R$6:$R$8</c:f>
              <c:numCache>
                <c:formatCode>0.00%</c:formatCode>
                <c:ptCount val="3"/>
                <c:pt idx="0">
                  <c:v>0.13675051749429154</c:v>
                </c:pt>
                <c:pt idx="1">
                  <c:v>0.84257374316977085</c:v>
                </c:pt>
                <c:pt idx="2">
                  <c:v>2.067573933593763E-2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25396825396827E-2"/>
          <c:y val="9.1898148148148145E-2"/>
          <c:w val="0.91129365079365077"/>
          <c:h val="0.82623724363734041"/>
        </c:manualLayout>
      </c:layout>
      <c:pie3DChart>
        <c:varyColors val="1"/>
        <c:ser>
          <c:idx val="0"/>
          <c:order val="0"/>
          <c:explosion val="15"/>
          <c:dLbls>
            <c:dLbl>
              <c:idx val="5"/>
              <c:layout>
                <c:manualLayout>
                  <c:x val="3.8301587301587302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'2º Trimestre'!$C$41:$C$51</c:f>
              <c:numCache>
                <c:formatCode>_-"R$"\ * #,##0.00_-;\-"R$"\ * #,##0.00_-;_-"R$"\ * "-"??_-;_-@_-</c:formatCode>
                <c:ptCount val="11"/>
                <c:pt idx="0">
                  <c:v>3621918.0199999996</c:v>
                </c:pt>
                <c:pt idx="1">
                  <c:v>981339.63000000012</c:v>
                </c:pt>
                <c:pt idx="2">
                  <c:v>3386130.1799999997</c:v>
                </c:pt>
                <c:pt idx="3">
                  <c:v>3449990.84</c:v>
                </c:pt>
                <c:pt idx="4">
                  <c:v>1550000.84</c:v>
                </c:pt>
                <c:pt idx="5">
                  <c:v>2013241.6499999994</c:v>
                </c:pt>
                <c:pt idx="6">
                  <c:v>1408513.75</c:v>
                </c:pt>
                <c:pt idx="7">
                  <c:v>1267381.9100000001</c:v>
                </c:pt>
                <c:pt idx="8">
                  <c:v>1280014.3799999997</c:v>
                </c:pt>
                <c:pt idx="9">
                  <c:v>1019290.0899999999</c:v>
                </c:pt>
                <c:pt idx="10">
                  <c:v>1973831.9300000002</c:v>
                </c:pt>
              </c:numCache>
            </c:numRef>
          </c:val>
        </c:ser>
        <c:ser>
          <c:idx val="1"/>
          <c:order val="1"/>
          <c:cat>
            <c:strRef>
              <c:f>'2º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'2º Trimestre'!$D$41:$D$51</c:f>
              <c:numCache>
                <c:formatCode>0.00%</c:formatCode>
                <c:ptCount val="11"/>
                <c:pt idx="0">
                  <c:v>0.16499522763506921</c:v>
                </c:pt>
                <c:pt idx="1">
                  <c:v>4.4704588769009367E-2</c:v>
                </c:pt>
                <c:pt idx="2">
                  <c:v>0.15425399381377439</c:v>
                </c:pt>
                <c:pt idx="3">
                  <c:v>0.15716314417980773</c:v>
                </c:pt>
                <c:pt idx="4">
                  <c:v>7.0609754284374604E-2</c:v>
                </c:pt>
                <c:pt idx="5">
                  <c:v>9.1712529795512129E-2</c:v>
                </c:pt>
                <c:pt idx="6">
                  <c:v>6.4164358642323727E-2</c:v>
                </c:pt>
                <c:pt idx="7">
                  <c:v>5.7735146291637729E-2</c:v>
                </c:pt>
                <c:pt idx="8">
                  <c:v>5.8310614110548525E-2</c:v>
                </c:pt>
                <c:pt idx="9">
                  <c:v>4.6433408900215856E-2</c:v>
                </c:pt>
                <c:pt idx="10">
                  <c:v>8.9917233577726893E-2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84668</xdr:colOff>
      <xdr:row>1</xdr:row>
      <xdr:rowOff>95249</xdr:rowOff>
    </xdr:from>
    <xdr:to>
      <xdr:col>14</xdr:col>
      <xdr:colOff>246335</xdr:colOff>
      <xdr:row>12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12</xdr:row>
      <xdr:rowOff>137583</xdr:rowOff>
    </xdr:from>
    <xdr:to>
      <xdr:col>14</xdr:col>
      <xdr:colOff>161667</xdr:colOff>
      <xdr:row>23</xdr:row>
      <xdr:rowOff>137583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52916</xdr:colOff>
      <xdr:row>24</xdr:row>
      <xdr:rowOff>84667</xdr:rowOff>
    </xdr:from>
    <xdr:to>
      <xdr:col>14</xdr:col>
      <xdr:colOff>214583</xdr:colOff>
      <xdr:row>36</xdr:row>
      <xdr:rowOff>84717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465666</xdr:colOff>
      <xdr:row>9</xdr:row>
      <xdr:rowOff>42332</xdr:rowOff>
    </xdr:from>
    <xdr:to>
      <xdr:col>18</xdr:col>
      <xdr:colOff>362749</xdr:colOff>
      <xdr:row>37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9" name="Imagem 8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40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244928</xdr:colOff>
      <xdr:row>37</xdr:row>
      <xdr:rowOff>105834</xdr:rowOff>
    </xdr:from>
    <xdr:to>
      <xdr:col>15</xdr:col>
      <xdr:colOff>11987</xdr:colOff>
      <xdr:row>54</xdr:row>
      <xdr:rowOff>31750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5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showGridLines="0" tabSelected="1" zoomScale="80" zoomScaleNormal="80" workbookViewId="0">
      <selection activeCell="V34" sqref="V34"/>
    </sheetView>
  </sheetViews>
  <sheetFormatPr defaultRowHeight="12.75" x14ac:dyDescent="0.2"/>
  <cols>
    <col min="2" max="2" width="48.7109375" style="5" bestFit="1" customWidth="1"/>
    <col min="3" max="3" width="24.85546875" customWidth="1"/>
    <col min="4" max="4" width="13.140625" customWidth="1"/>
    <col min="5" max="5" width="5.28515625" customWidth="1"/>
    <col min="6" max="6" width="5.42578125" customWidth="1"/>
    <col min="14" max="14" width="7.85546875" customWidth="1"/>
    <col min="15" max="15" width="4.42578125" customWidth="1"/>
    <col min="16" max="16" width="48.7109375" style="5" customWidth="1"/>
    <col min="17" max="17" width="24.85546875" customWidth="1"/>
    <col min="18" max="18" width="13.140625" customWidth="1"/>
  </cols>
  <sheetData>
    <row r="1" spans="1:18" ht="58.5" customHeight="1" x14ac:dyDescent="0.2">
      <c r="A1" s="32"/>
      <c r="B1" s="125" t="s">
        <v>179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18" ht="12.7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24" customFormat="1" ht="14.25" customHeight="1" x14ac:dyDescent="0.2">
      <c r="B3" s="126" t="s">
        <v>13</v>
      </c>
      <c r="C3" s="126"/>
      <c r="D3" s="126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126" t="s">
        <v>13</v>
      </c>
      <c r="Q3" s="126"/>
      <c r="R3" s="126"/>
    </row>
    <row r="4" spans="1:18" ht="13.5" thickBot="1" x14ac:dyDescent="0.25">
      <c r="B4" s="128" t="s">
        <v>7</v>
      </c>
      <c r="C4" s="128"/>
      <c r="D4" s="129"/>
      <c r="P4" s="130" t="s">
        <v>8</v>
      </c>
      <c r="Q4" s="130"/>
      <c r="R4" s="131"/>
    </row>
    <row r="5" spans="1:18" ht="14.25" thickTop="1" thickBot="1" x14ac:dyDescent="0.25">
      <c r="B5" s="25" t="s">
        <v>2</v>
      </c>
      <c r="C5" s="25" t="s">
        <v>3</v>
      </c>
      <c r="D5" s="14" t="s">
        <v>6</v>
      </c>
      <c r="P5" s="13" t="s">
        <v>4</v>
      </c>
      <c r="Q5" s="13" t="s">
        <v>3</v>
      </c>
      <c r="R5" s="14" t="s">
        <v>6</v>
      </c>
    </row>
    <row r="6" spans="1:18" ht="22.5" thickTop="1" thickBot="1" x14ac:dyDescent="0.25">
      <c r="B6" s="15" t="str">
        <f>'Despesas Correntes'!C42</f>
        <v>APOIO ADMINISTRATIVO, TECNICO E OPERACIONAL</v>
      </c>
      <c r="C6" s="16">
        <f>'Despesas Correntes'!F42</f>
        <v>1363406.9900000002</v>
      </c>
      <c r="D6" s="17">
        <f>'Despesas Correntes'!G42</f>
        <v>6.2109535729992754E-2</v>
      </c>
      <c r="P6" s="15" t="str">
        <f>B4</f>
        <v>DESPESAS CORRENTES</v>
      </c>
      <c r="Q6" s="16">
        <f>C13</f>
        <v>21951653.219999995</v>
      </c>
      <c r="R6" s="17">
        <f>Q6/$Q$9</f>
        <v>0.13675051749429154</v>
      </c>
    </row>
    <row r="7" spans="1:18" ht="14.25" thickTop="1" thickBot="1" x14ac:dyDescent="0.25">
      <c r="B7" s="15" t="str">
        <f>'Despesas Correntes'!C43</f>
        <v>LIMPEZA E CONSERVACAO</v>
      </c>
      <c r="C7" s="16">
        <f>'Despesas Correntes'!F43</f>
        <v>2003423.65</v>
      </c>
      <c r="D7" s="17">
        <f>'Despesas Correntes'!G43</f>
        <v>9.1265274187854559E-2</v>
      </c>
      <c r="P7" s="15" t="str">
        <f>B15</f>
        <v>FOLHA</v>
      </c>
      <c r="Q7" s="16">
        <f>C24</f>
        <v>135252772.43000001</v>
      </c>
      <c r="R7" s="17">
        <f>Q7/$Q$9</f>
        <v>0.84257374316977085</v>
      </c>
    </row>
    <row r="8" spans="1:18" ht="14.25" thickTop="1" thickBot="1" x14ac:dyDescent="0.25">
      <c r="B8" s="15" t="str">
        <f>'Despesas Correntes'!C44</f>
        <v>VIGILANCIA OSTENSIVA</v>
      </c>
      <c r="C8" s="16">
        <f>'Despesas Correntes'!F44</f>
        <v>1566604.53</v>
      </c>
      <c r="D8" s="17">
        <f>'Despesas Correntes'!G44</f>
        <v>7.1366129662283381E-2</v>
      </c>
      <c r="P8" s="15" t="str">
        <f>B26</f>
        <v>INVESTIMENTOS</v>
      </c>
      <c r="Q8" s="16">
        <f>C36</f>
        <v>3318939.25</v>
      </c>
      <c r="R8" s="17">
        <f>Q8/$Q$9</f>
        <v>2.067573933593763E-2</v>
      </c>
    </row>
    <row r="9" spans="1:18" ht="14.25" thickTop="1" thickBot="1" x14ac:dyDescent="0.25">
      <c r="B9" s="15" t="str">
        <f>'Despesas Correntes'!C59</f>
        <v>SERVICOS DE ENERGIA ELETRICA</v>
      </c>
      <c r="C9" s="16">
        <f>'Despesas Correntes'!F59</f>
        <v>1263146.1299999999</v>
      </c>
      <c r="D9" s="17">
        <f>'Despesas Correntes'!G59</f>
        <v>5.7542186792981787E-2</v>
      </c>
      <c r="P9" s="18" t="s">
        <v>8</v>
      </c>
      <c r="Q9" s="19">
        <f>SUM(Q6:Q8)</f>
        <v>160523364.90000001</v>
      </c>
      <c r="R9" s="31">
        <f>SUM(R6:R8)</f>
        <v>1</v>
      </c>
    </row>
    <row r="10" spans="1:18" ht="14.25" thickTop="1" thickBot="1" x14ac:dyDescent="0.25">
      <c r="B10" s="15" t="str">
        <f>'Despesas Correntes'!C121</f>
        <v>FORNECIMENTO DE ALIMENTACAO</v>
      </c>
      <c r="C10" s="16">
        <f>'Despesas Correntes'!F121</f>
        <v>1902339.18</v>
      </c>
      <c r="D10" s="17">
        <f>'Despesas Correntes'!G121</f>
        <v>8.6660405981030725E-2</v>
      </c>
    </row>
    <row r="11" spans="1:18" ht="14.25" thickTop="1" thickBot="1" x14ac:dyDescent="0.25">
      <c r="B11" s="15" t="s">
        <v>178</v>
      </c>
      <c r="C11" s="16">
        <f>'Despesas Correntes'!F128-SUM('2º Trimestre'!C6:C10)</f>
        <v>13852732.739999995</v>
      </c>
      <c r="D11" s="17">
        <f>C11/C13</f>
        <v>0.63105646764585677</v>
      </c>
    </row>
    <row r="12" spans="1:18" ht="14.25" thickTop="1" thickBot="1" x14ac:dyDescent="0.25">
      <c r="B12" s="15"/>
      <c r="C12" s="16"/>
      <c r="D12" s="17"/>
    </row>
    <row r="13" spans="1:18" ht="13.5" thickTop="1" x14ac:dyDescent="0.2">
      <c r="B13" s="20" t="s">
        <v>8</v>
      </c>
      <c r="C13" s="19">
        <f>SUM(C6:C12)</f>
        <v>21951653.219999995</v>
      </c>
      <c r="D13" s="33">
        <f>SUM(D6:D12)</f>
        <v>1</v>
      </c>
    </row>
    <row r="15" spans="1:18" ht="13.5" thickBot="1" x14ac:dyDescent="0.25">
      <c r="B15" s="128" t="s">
        <v>9</v>
      </c>
      <c r="C15" s="128"/>
      <c r="D15" s="129"/>
    </row>
    <row r="16" spans="1:18" ht="14.25" thickTop="1" thickBot="1" x14ac:dyDescent="0.25">
      <c r="B16" s="25" t="s">
        <v>2</v>
      </c>
      <c r="C16" s="25" t="s">
        <v>3</v>
      </c>
      <c r="D16" s="14" t="s">
        <v>6</v>
      </c>
    </row>
    <row r="17" spans="2:4" ht="14.25" thickTop="1" thickBot="1" x14ac:dyDescent="0.25">
      <c r="B17" s="15" t="str">
        <f>Folha!D4</f>
        <v>PROVENTOS - PESSOAL CIVIL</v>
      </c>
      <c r="C17" s="16">
        <f>Folha!G4</f>
        <v>7189615.4100000001</v>
      </c>
      <c r="D17" s="17">
        <f>Folha!H4</f>
        <v>5.3156880120302015E-2</v>
      </c>
    </row>
    <row r="18" spans="2:4" ht="14.25" thickTop="1" thickBot="1" x14ac:dyDescent="0.25">
      <c r="B18" s="15" t="str">
        <f>Folha!D15</f>
        <v>CONTRIBUICAO PATRONAL PARA O RPPS</v>
      </c>
      <c r="C18" s="16">
        <f>Folha!G15</f>
        <v>19065574.460000001</v>
      </c>
      <c r="D18" s="17">
        <f>Folha!H15</f>
        <v>0.14096254085931864</v>
      </c>
    </row>
    <row r="19" spans="2:4" ht="14.25" thickTop="1" thickBot="1" x14ac:dyDescent="0.25">
      <c r="B19" s="15" t="str">
        <f>Folha!D24</f>
        <v>VENCIMENTOS E SALARIOS</v>
      </c>
      <c r="C19" s="16">
        <f>Folha!G24</f>
        <v>46141513.5</v>
      </c>
      <c r="D19" s="17">
        <f>Folha!H24</f>
        <v>0.34115022317846028</v>
      </c>
    </row>
    <row r="20" spans="2:4" ht="22.5" thickTop="1" thickBot="1" x14ac:dyDescent="0.25">
      <c r="B20" s="15" t="str">
        <f>Folha!D32</f>
        <v>GRATIFICACAO POR EXERCICIO DE CARGO EFETIVO</v>
      </c>
      <c r="C20" s="16">
        <f>Folha!G32</f>
        <v>39887610.909999996</v>
      </c>
      <c r="D20" s="17">
        <f>Folha!H32</f>
        <v>0.29491159547686024</v>
      </c>
    </row>
    <row r="21" spans="2:4" ht="14.25" thickTop="1" thickBot="1" x14ac:dyDescent="0.25">
      <c r="B21" s="15" t="s">
        <v>178</v>
      </c>
      <c r="C21" s="16">
        <f>Folha!G55-SUM('2º Trimestre'!C17:C20)</f>
        <v>22968458.150000006</v>
      </c>
      <c r="D21" s="17">
        <f>C21/C24</f>
        <v>0.16981876036505883</v>
      </c>
    </row>
    <row r="22" spans="2:4" ht="14.25" thickTop="1" thickBot="1" x14ac:dyDescent="0.25">
      <c r="B22" s="15"/>
      <c r="C22" s="16"/>
      <c r="D22" s="17"/>
    </row>
    <row r="23" spans="2:4" ht="14.25" thickTop="1" thickBot="1" x14ac:dyDescent="0.25">
      <c r="B23" s="15"/>
      <c r="C23" s="16"/>
      <c r="D23" s="17"/>
    </row>
    <row r="24" spans="2:4" ht="13.5" thickTop="1" x14ac:dyDescent="0.2">
      <c r="B24" s="20" t="s">
        <v>8</v>
      </c>
      <c r="C24" s="19">
        <f>SUM(C17:C23)</f>
        <v>135252772.43000001</v>
      </c>
      <c r="D24" s="33">
        <f>SUM(D17:D23)</f>
        <v>0.99999999999999989</v>
      </c>
    </row>
    <row r="26" spans="2:4" ht="13.5" thickBot="1" x14ac:dyDescent="0.25">
      <c r="B26" s="128" t="s">
        <v>10</v>
      </c>
      <c r="C26" s="128"/>
      <c r="D26" s="129"/>
    </row>
    <row r="27" spans="2:4" ht="14.25" thickTop="1" thickBot="1" x14ac:dyDescent="0.25">
      <c r="B27" s="25" t="s">
        <v>2</v>
      </c>
      <c r="C27" s="25" t="s">
        <v>3</v>
      </c>
      <c r="D27" s="14" t="s">
        <v>6</v>
      </c>
    </row>
    <row r="28" spans="2:4" ht="14.25" thickTop="1" thickBot="1" x14ac:dyDescent="0.25">
      <c r="B28" s="15" t="str">
        <f>Investimentos!K4</f>
        <v>OBRAS EM ANDAMENTO</v>
      </c>
      <c r="C28" s="16">
        <f>Investimentos!L4</f>
        <v>1543279.67</v>
      </c>
      <c r="D28" s="17">
        <f>Investimentos!M4</f>
        <v>0.46499184038996794</v>
      </c>
    </row>
    <row r="29" spans="2:4" ht="14.25" thickTop="1" thickBot="1" x14ac:dyDescent="0.25">
      <c r="B29" s="15" t="str">
        <f>Investimentos!C6</f>
        <v>INSTALACOES</v>
      </c>
      <c r="C29" s="16">
        <f>Investimentos!F6</f>
        <v>506110.41000000003</v>
      </c>
      <c r="D29" s="17">
        <f>Investimentos!G6</f>
        <v>0.15249161610897219</v>
      </c>
    </row>
    <row r="30" spans="2:4" ht="14.25" thickTop="1" thickBot="1" x14ac:dyDescent="0.25">
      <c r="B30" s="15" t="str">
        <f>Investimentos!C21</f>
        <v>EQUIPAMENTOS DE TIC - COMPUTADORES</v>
      </c>
      <c r="C30" s="16">
        <f>Investimentos!F21</f>
        <v>615701.26</v>
      </c>
      <c r="D30" s="17">
        <f>Investimentos!G21</f>
        <v>0.18551145821665763</v>
      </c>
    </row>
    <row r="31" spans="2:4" ht="14.25" thickTop="1" thickBot="1" x14ac:dyDescent="0.25">
      <c r="B31" s="15" t="s">
        <v>178</v>
      </c>
      <c r="C31" s="16">
        <f>Investimentos!F27-SUM('2º Trimestre'!C28:C30)</f>
        <v>653847.91000000015</v>
      </c>
      <c r="D31" s="17">
        <f>C31/C36</f>
        <v>0.19700508528440228</v>
      </c>
    </row>
    <row r="32" spans="2:4" ht="14.25" thickTop="1" thickBot="1" x14ac:dyDescent="0.25">
      <c r="B32" s="15"/>
      <c r="C32" s="16"/>
      <c r="D32" s="17"/>
    </row>
    <row r="33" spans="2:4" ht="14.25" thickTop="1" thickBot="1" x14ac:dyDescent="0.25">
      <c r="B33" s="15"/>
      <c r="C33" s="16"/>
      <c r="D33" s="17"/>
    </row>
    <row r="34" spans="2:4" ht="14.25" thickTop="1" thickBot="1" x14ac:dyDescent="0.25">
      <c r="B34" s="15"/>
      <c r="C34" s="16"/>
      <c r="D34" s="17"/>
    </row>
    <row r="35" spans="2:4" ht="14.25" thickTop="1" thickBot="1" x14ac:dyDescent="0.25">
      <c r="B35" s="15"/>
      <c r="C35" s="16"/>
      <c r="D35" s="17"/>
    </row>
    <row r="36" spans="2:4" ht="13.5" thickTop="1" x14ac:dyDescent="0.2">
      <c r="B36" s="20" t="s">
        <v>8</v>
      </c>
      <c r="C36" s="19">
        <f>SUM(C28:C35)</f>
        <v>3318939.25</v>
      </c>
      <c r="D36" s="33">
        <f>SUM(D28:D35)</f>
        <v>1</v>
      </c>
    </row>
    <row r="38" spans="2:4" ht="15.75" x14ac:dyDescent="0.2">
      <c r="B38" s="127" t="s">
        <v>12</v>
      </c>
      <c r="C38" s="127"/>
      <c r="D38" s="127"/>
    </row>
    <row r="39" spans="2:4" ht="13.5" thickBot="1" x14ac:dyDescent="0.25">
      <c r="B39" s="128" t="s">
        <v>25</v>
      </c>
      <c r="C39" s="128"/>
      <c r="D39" s="129"/>
    </row>
    <row r="40" spans="2:4" ht="14.25" thickTop="1" thickBot="1" x14ac:dyDescent="0.25">
      <c r="B40" s="27" t="s">
        <v>2</v>
      </c>
      <c r="C40" s="27" t="s">
        <v>3</v>
      </c>
      <c r="D40" s="14" t="s">
        <v>6</v>
      </c>
    </row>
    <row r="41" spans="2:4" ht="14.25" thickTop="1" thickBot="1" x14ac:dyDescent="0.25">
      <c r="B41" s="15" t="s">
        <v>14</v>
      </c>
      <c r="C41" s="16">
        <f>Reitoria!F56</f>
        <v>3621918.0199999996</v>
      </c>
      <c r="D41" s="17">
        <f>C41/$C$52</f>
        <v>0.16499522763506921</v>
      </c>
    </row>
    <row r="42" spans="2:4" ht="14.25" thickTop="1" thickBot="1" x14ac:dyDescent="0.25">
      <c r="B42" s="15" t="s">
        <v>15</v>
      </c>
      <c r="C42" s="16">
        <f>'Santo Augusto'!F40</f>
        <v>981339.63000000012</v>
      </c>
      <c r="D42" s="17">
        <f t="shared" ref="D42:D51" si="0">C42/$C$52</f>
        <v>4.4704588769009367E-2</v>
      </c>
    </row>
    <row r="43" spans="2:4" ht="14.25" thickTop="1" thickBot="1" x14ac:dyDescent="0.25">
      <c r="B43" s="15" t="s">
        <v>16</v>
      </c>
      <c r="C43" s="16">
        <f>Alegrete!F53</f>
        <v>3386130.1799999997</v>
      </c>
      <c r="D43" s="17">
        <f t="shared" si="0"/>
        <v>0.15425399381377439</v>
      </c>
    </row>
    <row r="44" spans="2:4" ht="14.25" thickTop="1" thickBot="1" x14ac:dyDescent="0.25">
      <c r="B44" s="15" t="s">
        <v>17</v>
      </c>
      <c r="C44" s="16">
        <f>'São Vicente do Sul'!F65</f>
        <v>3449990.84</v>
      </c>
      <c r="D44" s="17">
        <f t="shared" si="0"/>
        <v>0.15716314417980773</v>
      </c>
    </row>
    <row r="45" spans="2:4" ht="14.25" thickTop="1" thickBot="1" x14ac:dyDescent="0.25">
      <c r="B45" s="15" t="s">
        <v>18</v>
      </c>
      <c r="C45" s="16">
        <f>'Júlio de Castilhos'!F42</f>
        <v>1550000.84</v>
      </c>
      <c r="D45" s="17">
        <f t="shared" si="0"/>
        <v>7.0609754284374604E-2</v>
      </c>
    </row>
    <row r="46" spans="2:4" ht="14.25" thickTop="1" thickBot="1" x14ac:dyDescent="0.25">
      <c r="B46" s="15" t="s">
        <v>19</v>
      </c>
      <c r="C46" s="16">
        <f>'São Borja'!F43</f>
        <v>2013241.6499999994</v>
      </c>
      <c r="D46" s="17">
        <f t="shared" si="0"/>
        <v>9.1712529795512129E-2</v>
      </c>
    </row>
    <row r="47" spans="2:4" ht="14.25" thickTop="1" thickBot="1" x14ac:dyDescent="0.25">
      <c r="B47" s="15" t="s">
        <v>20</v>
      </c>
      <c r="C47" s="16">
        <f>'Santa Rosa'!F37</f>
        <v>1408513.75</v>
      </c>
      <c r="D47" s="17">
        <f t="shared" si="0"/>
        <v>6.4164358642323727E-2</v>
      </c>
    </row>
    <row r="48" spans="2:4" ht="14.25" thickTop="1" thickBot="1" x14ac:dyDescent="0.25">
      <c r="B48" s="15" t="s">
        <v>21</v>
      </c>
      <c r="C48" s="16">
        <f>Panambi!F48</f>
        <v>1267381.9100000001</v>
      </c>
      <c r="D48" s="17">
        <f t="shared" si="0"/>
        <v>5.7735146291637729E-2</v>
      </c>
    </row>
    <row r="49" spans="2:4" ht="14.25" thickTop="1" thickBot="1" x14ac:dyDescent="0.25">
      <c r="B49" s="15" t="s">
        <v>22</v>
      </c>
      <c r="C49" s="16">
        <f>Jaguari!F44</f>
        <v>1280014.3799999997</v>
      </c>
      <c r="D49" s="17">
        <f t="shared" si="0"/>
        <v>5.8310614110548525E-2</v>
      </c>
    </row>
    <row r="50" spans="2:4" ht="14.25" thickTop="1" thickBot="1" x14ac:dyDescent="0.25">
      <c r="B50" s="15" t="s">
        <v>23</v>
      </c>
      <c r="C50" s="16">
        <f>'Santo Ângelo'!F38</f>
        <v>1019290.0899999999</v>
      </c>
      <c r="D50" s="17">
        <f t="shared" si="0"/>
        <v>4.6433408900215856E-2</v>
      </c>
    </row>
    <row r="51" spans="2:4" ht="14.25" thickTop="1" thickBot="1" x14ac:dyDescent="0.25">
      <c r="B51" s="15" t="s">
        <v>24</v>
      </c>
      <c r="C51" s="16">
        <f>'Frederico Westphalen'!F37</f>
        <v>1973831.9300000002</v>
      </c>
      <c r="D51" s="17">
        <f t="shared" si="0"/>
        <v>8.9917233577726893E-2</v>
      </c>
    </row>
    <row r="52" spans="2:4" ht="13.5" thickTop="1" x14ac:dyDescent="0.2">
      <c r="B52" s="20" t="s">
        <v>8</v>
      </c>
      <c r="C52" s="19">
        <f>SUM(C41:C51)</f>
        <v>21951653.219999995</v>
      </c>
      <c r="D52" s="33">
        <f>SUM(D41:D51)</f>
        <v>1.0000000000000002</v>
      </c>
    </row>
    <row r="55" spans="2:4" x14ac:dyDescent="0.2">
      <c r="C55" s="30"/>
    </row>
  </sheetData>
  <mergeCells count="9">
    <mergeCell ref="B1:R1"/>
    <mergeCell ref="P3:R3"/>
    <mergeCell ref="B38:D38"/>
    <mergeCell ref="B3:D3"/>
    <mergeCell ref="B39:D39"/>
    <mergeCell ref="B4:D4"/>
    <mergeCell ref="B15:D15"/>
    <mergeCell ref="B26:D26"/>
    <mergeCell ref="P4:R4"/>
  </mergeCells>
  <hyperlinks>
    <hyperlink ref="P6:R6" location="'Despesas Correntes'!A1" display="'Despesas Correntes'!A1"/>
    <hyperlink ref="P7:R7" location="Folha!A1" display="Folha!A1"/>
    <hyperlink ref="P8:R8" location="Investimentos!A1" display="Investimentos!A1"/>
    <hyperlink ref="B41:D41" location="Reitoria!A1" display="REITORIA"/>
    <hyperlink ref="B42:D42" location="'Santo Augusto'!A1" display="SANTO AUGUSTO"/>
    <hyperlink ref="B43:D43" location="Alegrete!A1" display="ALEGRETE"/>
    <hyperlink ref="B44:D44" location="'São Vicente do Sul'!A1" display="SÃO VICENTE DO SUL"/>
    <hyperlink ref="B45:D45" location="'Júlio de Castilhos'!A1" display="JÚLIO DE CASTILHOS"/>
    <hyperlink ref="B46:D46" location="'São Borja'!A1" display="SÃO BORJA"/>
    <hyperlink ref="B47:D47" location="'Santa Rosa'!A1" display="SANTA ROSA"/>
    <hyperlink ref="B48:D48" location="Panambi!A1" display="PANAMBI"/>
    <hyperlink ref="B49:D49" location="Jaguari!A1" display="JAGUARI"/>
    <hyperlink ref="B50:D50" location="'Santo Ângelo'!A1" display="SANTO ÂNGELO"/>
    <hyperlink ref="B51:D51" location="'Frederico Westphalen'!A1" display="FREDERICO WESTPHALEN"/>
    <hyperlink ref="B1:G1" location="'1º Trimestre'!A1" display="DEMONSTRAÇÃO DE DOTAÇÃO ORÇAMENTÁRIA"/>
    <hyperlink ref="B1:F1" location="ANUAL!A1" display="DEMONSTRAÇÃO DE DESPESAS COM INVESTIMENTO"/>
    <hyperlink ref="B1:D1" location="'NATUREZA DE DESPESA'!A1" display="DEMONSTRAÇÃO DE DESPESAS DE CUSTEIO EMPENHADAS E PAGAS IFFAR JULHO DE 2019"/>
    <hyperlink ref="B6:D12" location="'Despesas Correntes'!A1" display="'Despesas Correntes'!A1"/>
    <hyperlink ref="B21" location="'Despesas Correntes'!A1" display="'Despesas Correntes'!A1"/>
    <hyperlink ref="C21" location="'Despesas Correntes'!A1" display="'Despesas Correntes'!A1"/>
    <hyperlink ref="B17:D23" location="Folha!A1" display="Folha!A1"/>
    <hyperlink ref="B31" location="'Despesas Correntes'!A1" display="'Despesas Correntes'!A1"/>
    <hyperlink ref="B28:D35" location="Investimentos!A1" display="Investimentos!A1"/>
  </hyperlinks>
  <pageMargins left="0.511811024" right="0.511811024" top="0.78740157499999996" bottom="0.78740157499999996" header="0.31496062000000002" footer="0.31496062000000002"/>
  <pageSetup paperSize="9" scale="4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5"/>
  <sheetViews>
    <sheetView showGridLines="0" zoomScale="80" zoomScaleNormal="80" workbookViewId="0">
      <pane ySplit="1" topLeftCell="A2" activePane="bottomLeft" state="frozen"/>
      <selection activeCell="B1" sqref="B1:R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2" customFormat="1" ht="58.5" customHeight="1" x14ac:dyDescent="0.2">
      <c r="B1" s="132" t="s">
        <v>179</v>
      </c>
      <c r="C1" s="132"/>
      <c r="D1" s="132"/>
      <c r="E1" s="132"/>
      <c r="F1" s="132"/>
      <c r="G1" s="132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135" t="s">
        <v>26</v>
      </c>
      <c r="C4" s="89" t="s">
        <v>27</v>
      </c>
      <c r="D4" s="90">
        <v>6800.41</v>
      </c>
      <c r="E4" s="91"/>
      <c r="F4" s="26">
        <f>SUM(D4:E4)</f>
        <v>6800.41</v>
      </c>
      <c r="G4" s="9">
        <f>F4/$F$43</f>
        <v>3.377840906480353E-3</v>
      </c>
    </row>
    <row r="5" spans="2:7" ht="14.25" thickTop="1" thickBot="1" x14ac:dyDescent="0.25">
      <c r="B5" s="135"/>
      <c r="C5" s="89" t="s">
        <v>28</v>
      </c>
      <c r="D5" s="90">
        <v>22053.06</v>
      </c>
      <c r="E5" s="91">
        <v>1200</v>
      </c>
      <c r="F5" s="26">
        <f t="shared" ref="F5:F37" si="0">SUM(D5:E5)</f>
        <v>23253.06</v>
      </c>
      <c r="G5" s="9">
        <f t="shared" ref="G5:G42" si="1">F5/$F$43</f>
        <v>1.155005908009106E-2</v>
      </c>
    </row>
    <row r="6" spans="2:7" ht="14.25" thickTop="1" thickBot="1" x14ac:dyDescent="0.25">
      <c r="B6" s="135"/>
      <c r="C6" s="89" t="s">
        <v>85</v>
      </c>
      <c r="D6" s="90">
        <v>91403.78</v>
      </c>
      <c r="E6" s="91">
        <v>38466.19</v>
      </c>
      <c r="F6" s="6">
        <f t="shared" si="0"/>
        <v>129869.97</v>
      </c>
      <c r="G6" s="9">
        <f t="shared" si="1"/>
        <v>6.4507889552155862E-2</v>
      </c>
    </row>
    <row r="7" spans="2:7" ht="14.25" thickTop="1" thickBot="1" x14ac:dyDescent="0.25">
      <c r="B7" s="135"/>
      <c r="C7" s="89" t="s">
        <v>31</v>
      </c>
      <c r="D7" s="90"/>
      <c r="E7" s="91">
        <v>11386.4</v>
      </c>
      <c r="F7" s="26">
        <f t="shared" si="0"/>
        <v>11386.4</v>
      </c>
      <c r="G7" s="9">
        <f t="shared" si="1"/>
        <v>5.6557542409278105E-3</v>
      </c>
    </row>
    <row r="8" spans="2:7" ht="14.25" thickTop="1" thickBot="1" x14ac:dyDescent="0.25">
      <c r="B8" s="135"/>
      <c r="C8" s="89" t="s">
        <v>94</v>
      </c>
      <c r="D8" s="90"/>
      <c r="E8" s="91">
        <v>2899</v>
      </c>
      <c r="F8" s="26">
        <f t="shared" si="0"/>
        <v>2899</v>
      </c>
      <c r="G8" s="9">
        <f t="shared" si="1"/>
        <v>1.4399662355485249E-3</v>
      </c>
    </row>
    <row r="9" spans="2:7" ht="14.25" thickTop="1" thickBot="1" x14ac:dyDescent="0.25">
      <c r="B9" s="135"/>
      <c r="C9" s="89" t="s">
        <v>71</v>
      </c>
      <c r="D9" s="90"/>
      <c r="E9" s="91">
        <v>10594.3</v>
      </c>
      <c r="F9" s="26">
        <f t="shared" si="0"/>
        <v>10594.3</v>
      </c>
      <c r="G9" s="9">
        <f t="shared" si="1"/>
        <v>5.2623091718771078E-3</v>
      </c>
    </row>
    <row r="10" spans="2:7" ht="14.25" thickTop="1" thickBot="1" x14ac:dyDescent="0.25">
      <c r="B10" s="135"/>
      <c r="C10" s="89" t="s">
        <v>72</v>
      </c>
      <c r="D10" s="90"/>
      <c r="E10" s="91">
        <v>945</v>
      </c>
      <c r="F10" s="26">
        <f t="shared" si="0"/>
        <v>945</v>
      </c>
      <c r="G10" s="9">
        <f t="shared" si="1"/>
        <v>4.6939223614810488E-4</v>
      </c>
    </row>
    <row r="11" spans="2:7" ht="14.25" thickTop="1" thickBot="1" x14ac:dyDescent="0.25">
      <c r="B11" s="135"/>
      <c r="C11" s="89" t="s">
        <v>32</v>
      </c>
      <c r="D11" s="90">
        <v>9336.06</v>
      </c>
      <c r="E11" s="91">
        <v>20351.46</v>
      </c>
      <c r="F11" s="26">
        <f t="shared" si="0"/>
        <v>29687.519999999997</v>
      </c>
      <c r="G11" s="9">
        <f t="shared" si="1"/>
        <v>1.4746128464012258E-2</v>
      </c>
    </row>
    <row r="12" spans="2:7" ht="14.25" thickTop="1" thickBot="1" x14ac:dyDescent="0.25">
      <c r="B12" s="135"/>
      <c r="C12" s="89" t="s">
        <v>33</v>
      </c>
      <c r="D12" s="90"/>
      <c r="E12" s="91">
        <v>22205</v>
      </c>
      <c r="F12" s="26">
        <f t="shared" si="0"/>
        <v>22205</v>
      </c>
      <c r="G12" s="9">
        <f t="shared" si="1"/>
        <v>1.1029475771077955E-2</v>
      </c>
    </row>
    <row r="13" spans="2:7" ht="14.25" thickTop="1" thickBot="1" x14ac:dyDescent="0.25">
      <c r="B13" s="135"/>
      <c r="C13" s="89" t="s">
        <v>77</v>
      </c>
      <c r="D13" s="90"/>
      <c r="E13" s="91">
        <v>93.81</v>
      </c>
      <c r="F13" s="26">
        <f t="shared" si="0"/>
        <v>93.81</v>
      </c>
      <c r="G13" s="9">
        <f t="shared" si="1"/>
        <v>4.6596492775718219E-5</v>
      </c>
    </row>
    <row r="14" spans="2:7" ht="14.25" thickTop="1" thickBot="1" x14ac:dyDescent="0.25">
      <c r="B14" s="135"/>
      <c r="C14" s="89" t="s">
        <v>92</v>
      </c>
      <c r="D14" s="90">
        <v>1239</v>
      </c>
      <c r="E14" s="91"/>
      <c r="F14" s="26">
        <f t="shared" si="0"/>
        <v>1239</v>
      </c>
      <c r="G14" s="9">
        <f t="shared" si="1"/>
        <v>6.1542537628307085E-4</v>
      </c>
    </row>
    <row r="15" spans="2:7" ht="14.25" thickTop="1" thickBot="1" x14ac:dyDescent="0.25">
      <c r="B15" s="135"/>
      <c r="C15" s="89" t="s">
        <v>78</v>
      </c>
      <c r="D15" s="90"/>
      <c r="E15" s="91">
        <v>19583.11</v>
      </c>
      <c r="F15" s="26">
        <f t="shared" si="0"/>
        <v>19583.11</v>
      </c>
      <c r="G15" s="9">
        <f t="shared" si="1"/>
        <v>9.7271532207770517E-3</v>
      </c>
    </row>
    <row r="16" spans="2:7" ht="14.25" thickTop="1" thickBot="1" x14ac:dyDescent="0.25">
      <c r="B16" s="135"/>
      <c r="C16" s="89" t="s">
        <v>53</v>
      </c>
      <c r="D16" s="90">
        <v>132591.01999999999</v>
      </c>
      <c r="E16" s="91">
        <v>111608.97</v>
      </c>
      <c r="F16" s="6">
        <f t="shared" si="0"/>
        <v>244199.99</v>
      </c>
      <c r="G16" s="9">
        <f t="shared" si="1"/>
        <v>0.12129690938988871</v>
      </c>
    </row>
    <row r="17" spans="2:7" ht="14.25" thickTop="1" thickBot="1" x14ac:dyDescent="0.25">
      <c r="B17" s="135"/>
      <c r="C17" s="89" t="s">
        <v>38</v>
      </c>
      <c r="D17" s="90"/>
      <c r="E17" s="91">
        <v>199601.03</v>
      </c>
      <c r="F17" s="6">
        <f t="shared" si="0"/>
        <v>199601.03</v>
      </c>
      <c r="G17" s="9">
        <f t="shared" si="1"/>
        <v>9.9144099268957633E-2</v>
      </c>
    </row>
    <row r="18" spans="2:7" ht="14.25" thickTop="1" thickBot="1" x14ac:dyDescent="0.25">
      <c r="B18" s="135"/>
      <c r="C18" s="89" t="s">
        <v>88</v>
      </c>
      <c r="D18" s="90">
        <v>1033.2</v>
      </c>
      <c r="E18" s="91">
        <v>47836.38</v>
      </c>
      <c r="F18" s="26">
        <f t="shared" si="0"/>
        <v>48869.579999999994</v>
      </c>
      <c r="G18" s="9">
        <f t="shared" si="1"/>
        <v>2.4274075593458941E-2</v>
      </c>
    </row>
    <row r="19" spans="2:7" ht="14.25" thickTop="1" thickBot="1" x14ac:dyDescent="0.25">
      <c r="B19" s="135"/>
      <c r="C19" s="89" t="s">
        <v>79</v>
      </c>
      <c r="D19" s="90">
        <v>4132.3500000000004</v>
      </c>
      <c r="E19" s="91">
        <v>13750</v>
      </c>
      <c r="F19" s="26">
        <f t="shared" si="0"/>
        <v>17882.349999999999</v>
      </c>
      <c r="G19" s="9">
        <f t="shared" si="1"/>
        <v>8.8823664064371036E-3</v>
      </c>
    </row>
    <row r="20" spans="2:7" ht="14.25" thickTop="1" thickBot="1" x14ac:dyDescent="0.25">
      <c r="B20" s="135"/>
      <c r="C20" s="89" t="s">
        <v>43</v>
      </c>
      <c r="D20" s="90">
        <v>1105.21</v>
      </c>
      <c r="E20" s="91">
        <v>22131.71</v>
      </c>
      <c r="F20" s="26">
        <f t="shared" si="0"/>
        <v>23236.92</v>
      </c>
      <c r="G20" s="9">
        <f t="shared" si="1"/>
        <v>1.1542042158724465E-2</v>
      </c>
    </row>
    <row r="21" spans="2:7" ht="14.25" thickTop="1" thickBot="1" x14ac:dyDescent="0.25">
      <c r="B21" s="135"/>
      <c r="C21" s="89" t="s">
        <v>97</v>
      </c>
      <c r="D21" s="90">
        <v>33.020000000000003</v>
      </c>
      <c r="E21" s="91"/>
      <c r="F21" s="26">
        <f t="shared" si="0"/>
        <v>33.020000000000003</v>
      </c>
      <c r="G21" s="9">
        <f t="shared" si="1"/>
        <v>1.640140914032849E-5</v>
      </c>
    </row>
    <row r="22" spans="2:7" ht="14.25" thickTop="1" thickBot="1" x14ac:dyDescent="0.25">
      <c r="B22" s="135"/>
      <c r="C22" s="89" t="s">
        <v>95</v>
      </c>
      <c r="D22" s="90">
        <v>18545.849999999999</v>
      </c>
      <c r="E22" s="91"/>
      <c r="F22" s="26">
        <f t="shared" si="0"/>
        <v>18545.849999999999</v>
      </c>
      <c r="G22" s="9">
        <f t="shared" si="1"/>
        <v>9.2119343944627834E-3</v>
      </c>
    </row>
    <row r="23" spans="2:7" ht="14.25" thickTop="1" thickBot="1" x14ac:dyDescent="0.25">
      <c r="B23" s="135"/>
      <c r="C23" s="89" t="s">
        <v>45</v>
      </c>
      <c r="D23" s="90"/>
      <c r="E23" s="91">
        <v>52447.32</v>
      </c>
      <c r="F23" s="26">
        <f t="shared" si="0"/>
        <v>52447.32</v>
      </c>
      <c r="G23" s="9">
        <f t="shared" si="1"/>
        <v>2.6051179698174838E-2</v>
      </c>
    </row>
    <row r="24" spans="2:7" ht="14.25" thickTop="1" thickBot="1" x14ac:dyDescent="0.25">
      <c r="B24" s="135"/>
      <c r="C24" s="89" t="s">
        <v>46</v>
      </c>
      <c r="D24" s="90">
        <v>34025.58</v>
      </c>
      <c r="E24" s="91">
        <v>12709.97</v>
      </c>
      <c r="F24" s="26">
        <f t="shared" si="0"/>
        <v>46735.55</v>
      </c>
      <c r="G24" s="9">
        <f t="shared" si="1"/>
        <v>2.3214078647737103E-2</v>
      </c>
    </row>
    <row r="25" spans="2:7" ht="14.25" thickTop="1" thickBot="1" x14ac:dyDescent="0.25">
      <c r="B25" s="135"/>
      <c r="C25" s="89" t="s">
        <v>47</v>
      </c>
      <c r="D25" s="90">
        <v>321.58999999999997</v>
      </c>
      <c r="E25" s="91">
        <v>1102.06</v>
      </c>
      <c r="F25" s="26">
        <f t="shared" si="0"/>
        <v>1423.6499999999999</v>
      </c>
      <c r="G25" s="9">
        <f t="shared" si="1"/>
        <v>7.0714312909232746E-4</v>
      </c>
    </row>
    <row r="26" spans="2:7" ht="14.25" thickTop="1" thickBot="1" x14ac:dyDescent="0.25">
      <c r="B26" s="135"/>
      <c r="C26" s="89" t="s">
        <v>49</v>
      </c>
      <c r="D26" s="90"/>
      <c r="E26" s="91">
        <v>2610.9499999999998</v>
      </c>
      <c r="F26" s="26">
        <f t="shared" si="0"/>
        <v>2610.9499999999998</v>
      </c>
      <c r="G26" s="9">
        <f t="shared" si="1"/>
        <v>1.2968885280115283E-3</v>
      </c>
    </row>
    <row r="27" spans="2:7" ht="14.25" thickTop="1" thickBot="1" x14ac:dyDescent="0.25">
      <c r="B27" s="135"/>
      <c r="C27" s="89" t="s">
        <v>51</v>
      </c>
      <c r="D27" s="90"/>
      <c r="E27" s="91">
        <v>1920</v>
      </c>
      <c r="F27" s="26">
        <f t="shared" si="0"/>
        <v>1920</v>
      </c>
      <c r="G27" s="9">
        <f t="shared" si="1"/>
        <v>9.5368581312630827E-4</v>
      </c>
    </row>
    <row r="28" spans="2:7" ht="14.25" thickTop="1" thickBot="1" x14ac:dyDescent="0.25">
      <c r="B28" s="135"/>
      <c r="C28" s="89" t="s">
        <v>52</v>
      </c>
      <c r="D28" s="90"/>
      <c r="E28" s="91">
        <v>82336.86</v>
      </c>
      <c r="F28" s="26">
        <f t="shared" si="0"/>
        <v>82336.86</v>
      </c>
      <c r="G28" s="9">
        <f t="shared" si="1"/>
        <v>4.0897653791336981E-2</v>
      </c>
    </row>
    <row r="29" spans="2:7" ht="14.25" thickTop="1" thickBot="1" x14ac:dyDescent="0.25">
      <c r="B29" s="135"/>
      <c r="C29" s="89" t="s">
        <v>53</v>
      </c>
      <c r="D29" s="90">
        <v>855</v>
      </c>
      <c r="E29" s="91">
        <v>900</v>
      </c>
      <c r="F29" s="26">
        <f t="shared" si="0"/>
        <v>1755</v>
      </c>
      <c r="G29" s="9">
        <f t="shared" si="1"/>
        <v>8.7172843856076615E-4</v>
      </c>
    </row>
    <row r="30" spans="2:7" ht="14.25" thickTop="1" thickBot="1" x14ac:dyDescent="0.25">
      <c r="B30" s="135"/>
      <c r="C30" s="89" t="s">
        <v>54</v>
      </c>
      <c r="D30" s="90">
        <v>13276.23</v>
      </c>
      <c r="E30" s="91">
        <v>57367.17</v>
      </c>
      <c r="F30" s="26">
        <f t="shared" si="0"/>
        <v>70643.399999999994</v>
      </c>
      <c r="G30" s="9">
        <f t="shared" si="1"/>
        <v>3.5089379359899503E-2</v>
      </c>
    </row>
    <row r="31" spans="2:7" ht="14.25" thickTop="1" thickBot="1" x14ac:dyDescent="0.25">
      <c r="B31" s="135"/>
      <c r="C31" s="89" t="s">
        <v>83</v>
      </c>
      <c r="D31" s="90"/>
      <c r="E31" s="91">
        <v>19389.5</v>
      </c>
      <c r="F31" s="26">
        <f t="shared" si="0"/>
        <v>19389.5</v>
      </c>
      <c r="G31" s="9">
        <f t="shared" si="1"/>
        <v>9.6309849341732062E-3</v>
      </c>
    </row>
    <row r="32" spans="2:7" ht="14.25" thickTop="1" thickBot="1" x14ac:dyDescent="0.25">
      <c r="B32" s="135"/>
      <c r="C32" s="89" t="s">
        <v>57</v>
      </c>
      <c r="D32" s="90">
        <v>1452.82</v>
      </c>
      <c r="E32" s="91">
        <v>18189.09</v>
      </c>
      <c r="F32" s="26">
        <f t="shared" si="0"/>
        <v>19641.91</v>
      </c>
      <c r="G32" s="9">
        <f t="shared" si="1"/>
        <v>9.7563598488040453E-3</v>
      </c>
    </row>
    <row r="33" spans="2:7" ht="14.25" thickTop="1" thickBot="1" x14ac:dyDescent="0.25">
      <c r="B33" s="135"/>
      <c r="C33" s="89" t="s">
        <v>59</v>
      </c>
      <c r="D33" s="90">
        <v>11933.88</v>
      </c>
      <c r="E33" s="91"/>
      <c r="F33" s="26">
        <f t="shared" si="0"/>
        <v>11933.88</v>
      </c>
      <c r="G33" s="9">
        <f t="shared" si="1"/>
        <v>5.9276937768498895E-3</v>
      </c>
    </row>
    <row r="34" spans="2:7" ht="14.25" thickTop="1" thickBot="1" x14ac:dyDescent="0.25">
      <c r="B34" s="135"/>
      <c r="C34" s="89" t="s">
        <v>60</v>
      </c>
      <c r="D34" s="90">
        <v>191.32</v>
      </c>
      <c r="E34" s="91">
        <v>2620</v>
      </c>
      <c r="F34" s="26">
        <f t="shared" si="0"/>
        <v>2811.32</v>
      </c>
      <c r="G34" s="9">
        <f t="shared" si="1"/>
        <v>1.3964145834157568E-3</v>
      </c>
    </row>
    <row r="35" spans="2:7" ht="14.25" thickTop="1" thickBot="1" x14ac:dyDescent="0.25">
      <c r="B35" s="134" t="s">
        <v>68</v>
      </c>
      <c r="C35" s="89" t="s">
        <v>28</v>
      </c>
      <c r="D35" s="90">
        <v>75410</v>
      </c>
      <c r="E35" s="91"/>
      <c r="F35" s="26">
        <f t="shared" si="0"/>
        <v>75410</v>
      </c>
      <c r="G35" s="9">
        <f t="shared" si="1"/>
        <v>3.7457003733257763E-2</v>
      </c>
    </row>
    <row r="36" spans="2:7" ht="14.25" thickTop="1" thickBot="1" x14ac:dyDescent="0.25">
      <c r="B36" s="134"/>
      <c r="C36" s="89" t="s">
        <v>85</v>
      </c>
      <c r="D36" s="90">
        <v>107924.63</v>
      </c>
      <c r="E36" s="91">
        <v>12042.68</v>
      </c>
      <c r="F36" s="6">
        <f t="shared" si="0"/>
        <v>119967.31</v>
      </c>
      <c r="G36" s="9">
        <f t="shared" si="1"/>
        <v>5.9589125826003071E-2</v>
      </c>
    </row>
    <row r="37" spans="2:7" ht="14.25" thickTop="1" thickBot="1" x14ac:dyDescent="0.25">
      <c r="B37" s="134"/>
      <c r="C37" s="89" t="s">
        <v>75</v>
      </c>
      <c r="D37" s="90"/>
      <c r="E37" s="91">
        <v>565</v>
      </c>
      <c r="F37" s="26">
        <f t="shared" si="0"/>
        <v>565</v>
      </c>
      <c r="G37" s="9">
        <f t="shared" si="1"/>
        <v>2.8064191896685632E-4</v>
      </c>
    </row>
    <row r="38" spans="2:7" ht="14.25" thickTop="1" thickBot="1" x14ac:dyDescent="0.25">
      <c r="B38" s="134"/>
      <c r="C38" s="89" t="s">
        <v>78</v>
      </c>
      <c r="D38" s="90"/>
      <c r="E38" s="91">
        <v>74717.16</v>
      </c>
      <c r="F38" s="26">
        <f t="shared" ref="F38:F42" si="2">SUM(D38:E38)</f>
        <v>74717.16</v>
      </c>
      <c r="G38" s="9">
        <f t="shared" si="1"/>
        <v>3.711286223390025E-2</v>
      </c>
    </row>
    <row r="39" spans="2:7" ht="14.25" thickTop="1" thickBot="1" x14ac:dyDescent="0.25">
      <c r="B39" s="134"/>
      <c r="C39" s="89" t="s">
        <v>38</v>
      </c>
      <c r="D39" s="90"/>
      <c r="E39" s="91">
        <v>49598.16</v>
      </c>
      <c r="F39" s="26">
        <f t="shared" si="2"/>
        <v>49598.16</v>
      </c>
      <c r="G39" s="9">
        <f t="shared" si="1"/>
        <v>2.4635969556858719E-2</v>
      </c>
    </row>
    <row r="40" spans="2:7" ht="14.25" thickTop="1" thickBot="1" x14ac:dyDescent="0.25">
      <c r="B40" s="134"/>
      <c r="C40" s="89" t="s">
        <v>43</v>
      </c>
      <c r="D40" s="90"/>
      <c r="E40" s="91">
        <v>753.38</v>
      </c>
      <c r="F40" s="26">
        <f t="shared" si="2"/>
        <v>753.38</v>
      </c>
      <c r="G40" s="9">
        <f t="shared" si="1"/>
        <v>3.7421240515265525E-4</v>
      </c>
    </row>
    <row r="41" spans="2:7" ht="14.25" thickTop="1" thickBot="1" x14ac:dyDescent="0.25">
      <c r="B41" s="134"/>
      <c r="C41" s="89" t="s">
        <v>95</v>
      </c>
      <c r="D41" s="90">
        <v>530859.30000000005</v>
      </c>
      <c r="E41" s="91"/>
      <c r="F41" s="6">
        <f t="shared" si="2"/>
        <v>530859.30000000005</v>
      </c>
      <c r="G41" s="9">
        <f t="shared" si="1"/>
        <v>0.26368384540425149</v>
      </c>
    </row>
    <row r="42" spans="2:7" ht="14.25" thickTop="1" thickBot="1" x14ac:dyDescent="0.25">
      <c r="B42" s="134"/>
      <c r="C42" s="92" t="s">
        <v>45</v>
      </c>
      <c r="D42" s="93"/>
      <c r="E42" s="94">
        <v>36796.68</v>
      </c>
      <c r="F42" s="26">
        <f t="shared" si="2"/>
        <v>36796.68</v>
      </c>
      <c r="G42" s="9">
        <f t="shared" si="1"/>
        <v>1.8277329003202378E-2</v>
      </c>
    </row>
    <row r="43" spans="2:7" ht="13.5" thickTop="1" x14ac:dyDescent="0.2">
      <c r="B43" s="40"/>
      <c r="C43" s="10"/>
      <c r="D43" s="35">
        <f>SUM(D4:D42)</f>
        <v>1064523.31</v>
      </c>
      <c r="E43" s="35">
        <f t="shared" ref="E43:G43" si="3">SUM(E4:E42)</f>
        <v>948718.3400000002</v>
      </c>
      <c r="F43" s="35">
        <f t="shared" si="3"/>
        <v>2013241.6499999994</v>
      </c>
      <c r="G43" s="37">
        <f t="shared" si="3"/>
        <v>1.0000000000000002</v>
      </c>
    </row>
    <row r="44" spans="2:7" x14ac:dyDescent="0.2">
      <c r="B44" s="41"/>
    </row>
    <row r="45" spans="2:7" x14ac:dyDescent="0.2">
      <c r="B45" s="41"/>
    </row>
    <row r="46" spans="2:7" x14ac:dyDescent="0.2">
      <c r="B46" s="41"/>
    </row>
    <row r="47" spans="2:7" x14ac:dyDescent="0.2">
      <c r="B47" s="41"/>
    </row>
    <row r="48" spans="2:7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</sheetData>
  <mergeCells count="3">
    <mergeCell ref="B1:G1"/>
    <mergeCell ref="B4:B34"/>
    <mergeCell ref="B35:B42"/>
  </mergeCells>
  <conditionalFormatting sqref="G4:G42">
    <cfRule type="cellIs" dxfId="5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2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6"/>
  <sheetViews>
    <sheetView showGridLines="0" zoomScale="80" zoomScaleNormal="80" workbookViewId="0">
      <pane ySplit="1" topLeftCell="A2" activePane="bottomLeft" state="frozen"/>
      <selection activeCell="B1" sqref="B1:R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2" customFormat="1" ht="58.5" customHeight="1" x14ac:dyDescent="0.2">
      <c r="B1" s="132" t="s">
        <v>179</v>
      </c>
      <c r="C1" s="132"/>
      <c r="D1" s="132"/>
      <c r="E1" s="132"/>
      <c r="F1" s="132"/>
      <c r="G1" s="132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135" t="s">
        <v>26</v>
      </c>
      <c r="C4" s="95" t="s">
        <v>27</v>
      </c>
      <c r="D4" s="96">
        <v>1741.77</v>
      </c>
      <c r="E4" s="97"/>
      <c r="F4" s="26">
        <f>SUM(D4:E4)</f>
        <v>1741.77</v>
      </c>
      <c r="G4" s="9">
        <f>F4/$F$37</f>
        <v>1.2366013466322213E-3</v>
      </c>
    </row>
    <row r="5" spans="2:7" ht="14.25" thickTop="1" thickBot="1" x14ac:dyDescent="0.25">
      <c r="B5" s="135"/>
      <c r="C5" s="95" t="s">
        <v>28</v>
      </c>
      <c r="D5" s="96">
        <v>6600</v>
      </c>
      <c r="E5" s="97"/>
      <c r="F5" s="26">
        <f t="shared" ref="F5:F29" si="0">SUM(D5:E5)</f>
        <v>6600</v>
      </c>
      <c r="G5" s="9">
        <f t="shared" ref="G5:G36" si="1">F5/$F$37</f>
        <v>4.6857902523138309E-3</v>
      </c>
    </row>
    <row r="6" spans="2:7" ht="14.25" thickTop="1" thickBot="1" x14ac:dyDescent="0.25">
      <c r="B6" s="135"/>
      <c r="C6" s="95" t="s">
        <v>29</v>
      </c>
      <c r="D6" s="96">
        <v>9831.7999999999993</v>
      </c>
      <c r="E6" s="97"/>
      <c r="F6" s="26">
        <f t="shared" si="0"/>
        <v>9831.7999999999993</v>
      </c>
      <c r="G6" s="9">
        <f t="shared" si="1"/>
        <v>6.9802655458635031E-3</v>
      </c>
    </row>
    <row r="7" spans="2:7" ht="14.25" thickTop="1" thickBot="1" x14ac:dyDescent="0.25">
      <c r="B7" s="135"/>
      <c r="C7" s="95" t="s">
        <v>69</v>
      </c>
      <c r="D7" s="96"/>
      <c r="E7" s="97">
        <v>753.06</v>
      </c>
      <c r="F7" s="26">
        <f t="shared" si="0"/>
        <v>753.06</v>
      </c>
      <c r="G7" s="9">
        <f t="shared" si="1"/>
        <v>5.346486677890081E-4</v>
      </c>
    </row>
    <row r="8" spans="2:7" ht="14.25" thickTop="1" thickBot="1" x14ac:dyDescent="0.25">
      <c r="B8" s="135"/>
      <c r="C8" s="95" t="s">
        <v>72</v>
      </c>
      <c r="D8" s="96"/>
      <c r="E8" s="97">
        <v>8755</v>
      </c>
      <c r="F8" s="26">
        <f t="shared" si="0"/>
        <v>8755</v>
      </c>
      <c r="G8" s="9">
        <f t="shared" si="1"/>
        <v>6.2157717665163011E-3</v>
      </c>
    </row>
    <row r="9" spans="2:7" ht="14.25" thickTop="1" thickBot="1" x14ac:dyDescent="0.25">
      <c r="B9" s="135"/>
      <c r="C9" s="95" t="s">
        <v>32</v>
      </c>
      <c r="D9" s="96"/>
      <c r="E9" s="97">
        <v>11721.21</v>
      </c>
      <c r="F9" s="26">
        <f t="shared" si="0"/>
        <v>11721.21</v>
      </c>
      <c r="G9" s="9">
        <f t="shared" si="1"/>
        <v>8.3216866005035445E-3</v>
      </c>
    </row>
    <row r="10" spans="2:7" ht="14.25" thickTop="1" thickBot="1" x14ac:dyDescent="0.25">
      <c r="B10" s="135"/>
      <c r="C10" s="95" t="s">
        <v>74</v>
      </c>
      <c r="D10" s="96"/>
      <c r="E10" s="97">
        <v>2644.83</v>
      </c>
      <c r="F10" s="26">
        <f t="shared" si="0"/>
        <v>2644.83</v>
      </c>
      <c r="G10" s="9">
        <f t="shared" si="1"/>
        <v>1.877745247428362E-3</v>
      </c>
    </row>
    <row r="11" spans="2:7" ht="14.25" thickTop="1" thickBot="1" x14ac:dyDescent="0.25">
      <c r="B11" s="135"/>
      <c r="C11" s="95" t="s">
        <v>82</v>
      </c>
      <c r="D11" s="96"/>
      <c r="E11" s="97">
        <v>383.88</v>
      </c>
      <c r="F11" s="26">
        <f t="shared" si="0"/>
        <v>383.88</v>
      </c>
      <c r="G11" s="9">
        <f t="shared" si="1"/>
        <v>2.7254260031185352E-4</v>
      </c>
    </row>
    <row r="12" spans="2:7" ht="14.25" thickTop="1" thickBot="1" x14ac:dyDescent="0.25">
      <c r="B12" s="135"/>
      <c r="C12" s="95" t="s">
        <v>76</v>
      </c>
      <c r="D12" s="96"/>
      <c r="E12" s="97">
        <v>6693.05</v>
      </c>
      <c r="F12" s="26">
        <f t="shared" si="0"/>
        <v>6693.05</v>
      </c>
      <c r="G12" s="9">
        <f t="shared" si="1"/>
        <v>4.7518527951892556E-3</v>
      </c>
    </row>
    <row r="13" spans="2:7" ht="14.25" thickTop="1" thickBot="1" x14ac:dyDescent="0.25">
      <c r="B13" s="135"/>
      <c r="C13" s="95" t="s">
        <v>78</v>
      </c>
      <c r="D13" s="96">
        <v>1961.75</v>
      </c>
      <c r="E13" s="97">
        <v>100052.16</v>
      </c>
      <c r="F13" s="6">
        <f t="shared" si="0"/>
        <v>102013.91</v>
      </c>
      <c r="G13" s="9">
        <f t="shared" si="1"/>
        <v>7.2426634102790974E-2</v>
      </c>
    </row>
    <row r="14" spans="2:7" ht="14.25" thickTop="1" thickBot="1" x14ac:dyDescent="0.25">
      <c r="B14" s="135"/>
      <c r="C14" s="95" t="s">
        <v>53</v>
      </c>
      <c r="D14" s="96"/>
      <c r="E14" s="97">
        <v>184501.74</v>
      </c>
      <c r="F14" s="6">
        <f t="shared" si="0"/>
        <v>184501.74</v>
      </c>
      <c r="G14" s="9">
        <f t="shared" si="1"/>
        <v>0.13099037194347588</v>
      </c>
    </row>
    <row r="15" spans="2:7" ht="14.25" thickTop="1" thickBot="1" x14ac:dyDescent="0.25">
      <c r="B15" s="135"/>
      <c r="C15" s="95" t="s">
        <v>38</v>
      </c>
      <c r="D15" s="96">
        <v>26378.69</v>
      </c>
      <c r="E15" s="97">
        <v>91431.05</v>
      </c>
      <c r="F15" s="6">
        <f t="shared" si="0"/>
        <v>117809.74</v>
      </c>
      <c r="G15" s="9">
        <f t="shared" si="1"/>
        <v>8.3641171412064674E-2</v>
      </c>
    </row>
    <row r="16" spans="2:7" ht="14.25" thickTop="1" thickBot="1" x14ac:dyDescent="0.25">
      <c r="B16" s="135"/>
      <c r="C16" s="95" t="s">
        <v>79</v>
      </c>
      <c r="D16" s="96">
        <v>70842.98</v>
      </c>
      <c r="E16" s="97">
        <v>220175.91</v>
      </c>
      <c r="F16" s="6">
        <f t="shared" si="0"/>
        <v>291018.89</v>
      </c>
      <c r="G16" s="9">
        <f t="shared" si="1"/>
        <v>0.20661416333351379</v>
      </c>
    </row>
    <row r="17" spans="2:7" ht="14.25" thickTop="1" thickBot="1" x14ac:dyDescent="0.25">
      <c r="B17" s="135"/>
      <c r="C17" s="95" t="s">
        <v>43</v>
      </c>
      <c r="D17" s="96">
        <v>46959.01</v>
      </c>
      <c r="E17" s="97">
        <v>22892.21</v>
      </c>
      <c r="F17" s="26">
        <f t="shared" si="0"/>
        <v>69851.22</v>
      </c>
      <c r="G17" s="9">
        <f t="shared" si="1"/>
        <v>4.9592146331549833E-2</v>
      </c>
    </row>
    <row r="18" spans="2:7" ht="14.25" thickTop="1" thickBot="1" x14ac:dyDescent="0.25">
      <c r="B18" s="135"/>
      <c r="C18" s="95" t="s">
        <v>102</v>
      </c>
      <c r="D18" s="96">
        <v>9900</v>
      </c>
      <c r="E18" s="97"/>
      <c r="F18" s="26">
        <f t="shared" si="0"/>
        <v>9900</v>
      </c>
      <c r="G18" s="9">
        <f t="shared" si="1"/>
        <v>7.0286853784707459E-3</v>
      </c>
    </row>
    <row r="19" spans="2:7" ht="14.25" thickTop="1" thickBot="1" x14ac:dyDescent="0.25">
      <c r="B19" s="135"/>
      <c r="C19" s="95" t="s">
        <v>45</v>
      </c>
      <c r="D19" s="96"/>
      <c r="E19" s="97">
        <v>70348.320000000007</v>
      </c>
      <c r="F19" s="6">
        <f t="shared" si="0"/>
        <v>70348.320000000007</v>
      </c>
      <c r="G19" s="9">
        <f t="shared" si="1"/>
        <v>4.9945071533735473E-2</v>
      </c>
    </row>
    <row r="20" spans="2:7" ht="14.25" thickTop="1" thickBot="1" x14ac:dyDescent="0.25">
      <c r="B20" s="135"/>
      <c r="C20" s="95" t="s">
        <v>46</v>
      </c>
      <c r="D20" s="96"/>
      <c r="E20" s="97">
        <v>29739.15</v>
      </c>
      <c r="F20" s="26">
        <f t="shared" si="0"/>
        <v>29739.15</v>
      </c>
      <c r="G20" s="9">
        <f t="shared" si="1"/>
        <v>2.1113851391227102E-2</v>
      </c>
    </row>
    <row r="21" spans="2:7" ht="14.25" thickTop="1" thickBot="1" x14ac:dyDescent="0.25">
      <c r="B21" s="135"/>
      <c r="C21" s="95" t="s">
        <v>47</v>
      </c>
      <c r="D21" s="96"/>
      <c r="E21" s="97">
        <v>35.75</v>
      </c>
      <c r="F21" s="26">
        <f t="shared" si="0"/>
        <v>35.75</v>
      </c>
      <c r="G21" s="9">
        <f t="shared" si="1"/>
        <v>2.5381363866699917E-5</v>
      </c>
    </row>
    <row r="22" spans="2:7" ht="14.25" thickTop="1" thickBot="1" x14ac:dyDescent="0.25">
      <c r="B22" s="135"/>
      <c r="C22" s="95" t="s">
        <v>49</v>
      </c>
      <c r="D22" s="96">
        <v>373.5</v>
      </c>
      <c r="E22" s="97"/>
      <c r="F22" s="26">
        <f t="shared" si="0"/>
        <v>373.5</v>
      </c>
      <c r="G22" s="9">
        <f t="shared" si="1"/>
        <v>2.6517313018775999E-4</v>
      </c>
    </row>
    <row r="23" spans="2:7" ht="14.25" thickTop="1" thickBot="1" x14ac:dyDescent="0.25">
      <c r="B23" s="135"/>
      <c r="C23" s="95" t="s">
        <v>50</v>
      </c>
      <c r="D23" s="96"/>
      <c r="E23" s="97">
        <v>8426.59</v>
      </c>
      <c r="F23" s="26">
        <f t="shared" si="0"/>
        <v>8426.59</v>
      </c>
      <c r="G23" s="9">
        <f t="shared" si="1"/>
        <v>5.9826111033704854E-3</v>
      </c>
    </row>
    <row r="24" spans="2:7" ht="14.25" thickTop="1" thickBot="1" x14ac:dyDescent="0.25">
      <c r="B24" s="135"/>
      <c r="C24" s="95" t="s">
        <v>51</v>
      </c>
      <c r="D24" s="96"/>
      <c r="E24" s="97">
        <v>1450</v>
      </c>
      <c r="F24" s="26">
        <f t="shared" si="0"/>
        <v>1450</v>
      </c>
      <c r="G24" s="9">
        <f t="shared" si="1"/>
        <v>1.0294539190689477E-3</v>
      </c>
    </row>
    <row r="25" spans="2:7" ht="14.25" thickTop="1" thickBot="1" x14ac:dyDescent="0.25">
      <c r="B25" s="135"/>
      <c r="C25" s="95" t="s">
        <v>53</v>
      </c>
      <c r="D25" s="96">
        <v>401.52</v>
      </c>
      <c r="E25" s="97">
        <v>5900</v>
      </c>
      <c r="F25" s="26">
        <f t="shared" si="0"/>
        <v>6301.52</v>
      </c>
      <c r="G25" s="9">
        <f t="shared" si="1"/>
        <v>4.4738789379940381E-3</v>
      </c>
    </row>
    <row r="26" spans="2:7" ht="14.25" thickTop="1" thickBot="1" x14ac:dyDescent="0.25">
      <c r="B26" s="135"/>
      <c r="C26" s="95" t="s">
        <v>54</v>
      </c>
      <c r="D26" s="96"/>
      <c r="E26" s="97">
        <v>4937</v>
      </c>
      <c r="F26" s="26">
        <f t="shared" si="0"/>
        <v>4937</v>
      </c>
      <c r="G26" s="9">
        <f t="shared" si="1"/>
        <v>3.5051131023747547E-3</v>
      </c>
    </row>
    <row r="27" spans="2:7" ht="14.25" thickTop="1" thickBot="1" x14ac:dyDescent="0.25">
      <c r="B27" s="135"/>
      <c r="C27" s="95" t="s">
        <v>90</v>
      </c>
      <c r="D27" s="96"/>
      <c r="E27" s="97">
        <v>413.6</v>
      </c>
      <c r="F27" s="26">
        <f t="shared" si="0"/>
        <v>413.6</v>
      </c>
      <c r="G27" s="9">
        <f t="shared" si="1"/>
        <v>2.9364285581166675E-4</v>
      </c>
    </row>
    <row r="28" spans="2:7" ht="14.25" thickTop="1" thickBot="1" x14ac:dyDescent="0.25">
      <c r="B28" s="135"/>
      <c r="C28" s="95" t="s">
        <v>200</v>
      </c>
      <c r="D28" s="96">
        <v>3375</v>
      </c>
      <c r="E28" s="97"/>
      <c r="F28" s="26">
        <f t="shared" si="0"/>
        <v>3375</v>
      </c>
      <c r="G28" s="9">
        <f t="shared" si="1"/>
        <v>2.3961427426604817E-3</v>
      </c>
    </row>
    <row r="29" spans="2:7" ht="14.25" thickTop="1" thickBot="1" x14ac:dyDescent="0.25">
      <c r="B29" s="135"/>
      <c r="C29" s="95" t="s">
        <v>83</v>
      </c>
      <c r="D29" s="96">
        <v>25000</v>
      </c>
      <c r="E29" s="97">
        <v>16194.91</v>
      </c>
      <c r="F29" s="26">
        <f t="shared" si="0"/>
        <v>41194.910000000003</v>
      </c>
      <c r="G29" s="9">
        <f t="shared" si="1"/>
        <v>2.9247076927719027E-2</v>
      </c>
    </row>
    <row r="30" spans="2:7" ht="14.25" thickTop="1" thickBot="1" x14ac:dyDescent="0.25">
      <c r="B30" s="135"/>
      <c r="C30" s="95" t="s">
        <v>80</v>
      </c>
      <c r="D30" s="96">
        <v>366.54</v>
      </c>
      <c r="E30" s="97"/>
      <c r="F30" s="26">
        <f t="shared" ref="F30:F36" si="2">SUM(D30:E30)</f>
        <v>366.54</v>
      </c>
      <c r="G30" s="9">
        <f t="shared" si="1"/>
        <v>2.6023175137622901E-4</v>
      </c>
    </row>
    <row r="31" spans="2:7" ht="14.25" thickTop="1" thickBot="1" x14ac:dyDescent="0.25">
      <c r="B31" s="135"/>
      <c r="C31" s="95" t="s">
        <v>57</v>
      </c>
      <c r="D31" s="96">
        <v>10751.25</v>
      </c>
      <c r="E31" s="97">
        <v>1310.06</v>
      </c>
      <c r="F31" s="26">
        <f t="shared" si="2"/>
        <v>12061.31</v>
      </c>
      <c r="G31" s="9">
        <f t="shared" si="1"/>
        <v>8.5631467921417157E-3</v>
      </c>
    </row>
    <row r="32" spans="2:7" ht="14.25" thickTop="1" thickBot="1" x14ac:dyDescent="0.25">
      <c r="B32" s="135"/>
      <c r="C32" s="95" t="s">
        <v>59</v>
      </c>
      <c r="D32" s="96">
        <v>116</v>
      </c>
      <c r="E32" s="97"/>
      <c r="F32" s="26">
        <f t="shared" si="2"/>
        <v>116</v>
      </c>
      <c r="G32" s="9">
        <f t="shared" si="1"/>
        <v>8.235631352551582E-5</v>
      </c>
    </row>
    <row r="33" spans="2:7" ht="14.25" thickTop="1" thickBot="1" x14ac:dyDescent="0.25">
      <c r="B33" s="135"/>
      <c r="C33" s="95" t="s">
        <v>65</v>
      </c>
      <c r="D33" s="96">
        <v>78.010000000000005</v>
      </c>
      <c r="E33" s="97"/>
      <c r="F33" s="26">
        <f t="shared" si="2"/>
        <v>78.010000000000005</v>
      </c>
      <c r="G33" s="9">
        <f t="shared" si="1"/>
        <v>5.5384620845909388E-5</v>
      </c>
    </row>
    <row r="34" spans="2:7" ht="14.25" thickTop="1" thickBot="1" x14ac:dyDescent="0.25">
      <c r="B34" s="135"/>
      <c r="C34" s="95" t="s">
        <v>204</v>
      </c>
      <c r="D34" s="96">
        <v>6123.55</v>
      </c>
      <c r="E34" s="97"/>
      <c r="F34" s="26">
        <f t="shared" si="2"/>
        <v>6123.55</v>
      </c>
      <c r="G34" s="9">
        <f t="shared" si="1"/>
        <v>4.3475258938721756E-3</v>
      </c>
    </row>
    <row r="35" spans="2:7" ht="14.25" thickTop="1" thickBot="1" x14ac:dyDescent="0.25">
      <c r="B35" s="134" t="s">
        <v>68</v>
      </c>
      <c r="C35" s="95" t="s">
        <v>28</v>
      </c>
      <c r="D35" s="96">
        <v>21440</v>
      </c>
      <c r="E35" s="97"/>
      <c r="F35" s="26">
        <f t="shared" si="2"/>
        <v>21440</v>
      </c>
      <c r="G35" s="9">
        <f t="shared" si="1"/>
        <v>1.5221718637819475E-2</v>
      </c>
    </row>
    <row r="36" spans="2:7" ht="14.25" thickTop="1" thickBot="1" x14ac:dyDescent="0.25">
      <c r="B36" s="134"/>
      <c r="C36" s="98" t="s">
        <v>95</v>
      </c>
      <c r="D36" s="99">
        <v>365059.15</v>
      </c>
      <c r="E36" s="100">
        <v>12453.75</v>
      </c>
      <c r="F36" s="6">
        <f t="shared" si="2"/>
        <v>377512.9</v>
      </c>
      <c r="G36" s="9">
        <f t="shared" si="1"/>
        <v>0.26802216165798881</v>
      </c>
    </row>
    <row r="37" spans="2:7" ht="13.5" thickTop="1" x14ac:dyDescent="0.2">
      <c r="B37" s="40"/>
      <c r="C37" s="10"/>
      <c r="D37" s="35">
        <f>SUM(D4:D36)</f>
        <v>607300.52</v>
      </c>
      <c r="E37" s="35">
        <f t="shared" ref="E37:G37" si="3">SUM(E4:E36)</f>
        <v>801213.23</v>
      </c>
      <c r="F37" s="35">
        <f t="shared" si="3"/>
        <v>1408513.75</v>
      </c>
      <c r="G37" s="37">
        <f t="shared" si="3"/>
        <v>1.0000000000000002</v>
      </c>
    </row>
    <row r="38" spans="2:7" x14ac:dyDescent="0.2">
      <c r="B38" s="41"/>
    </row>
    <row r="39" spans="2:7" x14ac:dyDescent="0.2">
      <c r="B39" s="41"/>
    </row>
    <row r="40" spans="2:7" x14ac:dyDescent="0.2">
      <c r="B40" s="41"/>
    </row>
    <row r="41" spans="2:7" x14ac:dyDescent="0.2">
      <c r="B41" s="41"/>
    </row>
    <row r="42" spans="2:7" x14ac:dyDescent="0.2">
      <c r="B42" s="41"/>
    </row>
    <row r="43" spans="2:7" x14ac:dyDescent="0.2">
      <c r="B43" s="41"/>
    </row>
    <row r="44" spans="2:7" x14ac:dyDescent="0.2">
      <c r="B44" s="41"/>
    </row>
    <row r="45" spans="2:7" x14ac:dyDescent="0.2">
      <c r="B45" s="41"/>
    </row>
    <row r="46" spans="2:7" x14ac:dyDescent="0.2">
      <c r="B46" s="41"/>
    </row>
    <row r="47" spans="2:7" x14ac:dyDescent="0.2">
      <c r="B47" s="41"/>
    </row>
    <row r="48" spans="2:7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</sheetData>
  <mergeCells count="3">
    <mergeCell ref="B1:G1"/>
    <mergeCell ref="B4:B34"/>
    <mergeCell ref="B35:B36"/>
  </mergeCells>
  <conditionalFormatting sqref="G4:G36">
    <cfRule type="cellIs" dxfId="4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2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2"/>
  <sheetViews>
    <sheetView showGridLines="0" zoomScale="80" zoomScaleNormal="80" workbookViewId="0">
      <pane ySplit="1" topLeftCell="A2" activePane="bottomLeft" state="frozen"/>
      <selection activeCell="B1" sqref="B1:R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2" customFormat="1" ht="58.5" customHeight="1" x14ac:dyDescent="0.2">
      <c r="B1" s="132" t="s">
        <v>179</v>
      </c>
      <c r="C1" s="132"/>
      <c r="D1" s="132"/>
      <c r="E1" s="132"/>
      <c r="F1" s="132"/>
      <c r="G1" s="132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135" t="s">
        <v>26</v>
      </c>
      <c r="C4" s="101" t="s">
        <v>27</v>
      </c>
      <c r="D4" s="102">
        <v>6446.58</v>
      </c>
      <c r="E4" s="103"/>
      <c r="F4" s="26">
        <f>SUM(D4:E4)</f>
        <v>6446.58</v>
      </c>
      <c r="G4" s="9">
        <f>F4/$F$48</f>
        <v>5.0865330719451398E-3</v>
      </c>
    </row>
    <row r="5" spans="2:7" ht="14.25" thickTop="1" thickBot="1" x14ac:dyDescent="0.25">
      <c r="B5" s="135"/>
      <c r="C5" s="101" t="s">
        <v>28</v>
      </c>
      <c r="D5" s="102">
        <v>21800</v>
      </c>
      <c r="E5" s="103"/>
      <c r="F5" s="26">
        <f t="shared" ref="F5:F47" si="0">SUM(D5:E5)</f>
        <v>21800</v>
      </c>
      <c r="G5" s="9">
        <f t="shared" ref="G5:G47" si="1">F5/$F$48</f>
        <v>1.720081360479573E-2</v>
      </c>
    </row>
    <row r="6" spans="2:7" ht="14.25" thickTop="1" thickBot="1" x14ac:dyDescent="0.25">
      <c r="B6" s="135"/>
      <c r="C6" s="101" t="s">
        <v>29</v>
      </c>
      <c r="D6" s="102">
        <v>5645.04</v>
      </c>
      <c r="E6" s="103"/>
      <c r="F6" s="26">
        <f t="shared" si="0"/>
        <v>5645.04</v>
      </c>
      <c r="G6" s="9">
        <f t="shared" si="1"/>
        <v>4.4540954509915635E-3</v>
      </c>
    </row>
    <row r="7" spans="2:7" ht="14.25" thickTop="1" thickBot="1" x14ac:dyDescent="0.25">
      <c r="B7" s="135"/>
      <c r="C7" s="101" t="s">
        <v>69</v>
      </c>
      <c r="D7" s="102"/>
      <c r="E7" s="103">
        <v>1086.92</v>
      </c>
      <c r="F7" s="26">
        <f t="shared" si="0"/>
        <v>1086.92</v>
      </c>
      <c r="G7" s="9">
        <f t="shared" si="1"/>
        <v>8.5761047354699889E-4</v>
      </c>
    </row>
    <row r="8" spans="2:7" ht="14.25" thickTop="1" thickBot="1" x14ac:dyDescent="0.25">
      <c r="B8" s="135"/>
      <c r="C8" s="101" t="s">
        <v>31</v>
      </c>
      <c r="D8" s="102"/>
      <c r="E8" s="103">
        <v>19260</v>
      </c>
      <c r="F8" s="26">
        <f t="shared" si="0"/>
        <v>19260</v>
      </c>
      <c r="G8" s="9">
        <f t="shared" si="1"/>
        <v>1.5196682111392924E-2</v>
      </c>
    </row>
    <row r="9" spans="2:7" ht="14.25" thickTop="1" thickBot="1" x14ac:dyDescent="0.25">
      <c r="B9" s="135"/>
      <c r="C9" s="101" t="s">
        <v>72</v>
      </c>
      <c r="D9" s="102">
        <v>2842.5</v>
      </c>
      <c r="E9" s="103"/>
      <c r="F9" s="26">
        <f t="shared" si="0"/>
        <v>2842.5</v>
      </c>
      <c r="G9" s="9">
        <f t="shared" si="1"/>
        <v>2.2428125078730213E-3</v>
      </c>
    </row>
    <row r="10" spans="2:7" ht="14.25" thickTop="1" thickBot="1" x14ac:dyDescent="0.25">
      <c r="B10" s="135"/>
      <c r="C10" s="101" t="s">
        <v>32</v>
      </c>
      <c r="D10" s="102">
        <v>407</v>
      </c>
      <c r="E10" s="103">
        <v>4388.6499999999996</v>
      </c>
      <c r="F10" s="26">
        <f t="shared" si="0"/>
        <v>4795.6499999999996</v>
      </c>
      <c r="G10" s="9">
        <f t="shared" si="1"/>
        <v>3.7839028332036072E-3</v>
      </c>
    </row>
    <row r="11" spans="2:7" ht="14.25" thickTop="1" thickBot="1" x14ac:dyDescent="0.25">
      <c r="B11" s="135"/>
      <c r="C11" s="101" t="s">
        <v>33</v>
      </c>
      <c r="D11" s="102">
        <v>84.71</v>
      </c>
      <c r="E11" s="103">
        <v>814</v>
      </c>
      <c r="F11" s="26">
        <f t="shared" si="0"/>
        <v>898.71</v>
      </c>
      <c r="G11" s="9">
        <f t="shared" si="1"/>
        <v>7.0910748599843903E-4</v>
      </c>
    </row>
    <row r="12" spans="2:7" ht="14.25" thickTop="1" thickBot="1" x14ac:dyDescent="0.25">
      <c r="B12" s="135"/>
      <c r="C12" s="101" t="s">
        <v>103</v>
      </c>
      <c r="D12" s="102"/>
      <c r="E12" s="103">
        <v>3500</v>
      </c>
      <c r="F12" s="26">
        <f t="shared" si="0"/>
        <v>3500</v>
      </c>
      <c r="G12" s="9">
        <f t="shared" si="1"/>
        <v>2.7615985145314245E-3</v>
      </c>
    </row>
    <row r="13" spans="2:7" ht="14.25" thickTop="1" thickBot="1" x14ac:dyDescent="0.25">
      <c r="B13" s="135"/>
      <c r="C13" s="101" t="s">
        <v>73</v>
      </c>
      <c r="D13" s="102"/>
      <c r="E13" s="103">
        <v>6542.4</v>
      </c>
      <c r="F13" s="26">
        <f t="shared" si="0"/>
        <v>6542.4</v>
      </c>
      <c r="G13" s="9">
        <f t="shared" si="1"/>
        <v>5.1621377489915405E-3</v>
      </c>
    </row>
    <row r="14" spans="2:7" ht="14.25" thickTop="1" thickBot="1" x14ac:dyDescent="0.25">
      <c r="B14" s="135"/>
      <c r="C14" s="101" t="s">
        <v>74</v>
      </c>
      <c r="D14" s="102"/>
      <c r="E14" s="103">
        <v>5086.8500000000004</v>
      </c>
      <c r="F14" s="26">
        <f t="shared" si="0"/>
        <v>5086.8500000000004</v>
      </c>
      <c r="G14" s="9">
        <f t="shared" si="1"/>
        <v>4.0136678296126219E-3</v>
      </c>
    </row>
    <row r="15" spans="2:7" ht="14.25" thickTop="1" thickBot="1" x14ac:dyDescent="0.25">
      <c r="B15" s="135"/>
      <c r="C15" s="101" t="s">
        <v>82</v>
      </c>
      <c r="D15" s="102"/>
      <c r="E15" s="103">
        <v>450</v>
      </c>
      <c r="F15" s="26">
        <f t="shared" si="0"/>
        <v>450</v>
      </c>
      <c r="G15" s="9">
        <f t="shared" si="1"/>
        <v>3.5506266615404031E-4</v>
      </c>
    </row>
    <row r="16" spans="2:7" ht="14.25" thickTop="1" thickBot="1" x14ac:dyDescent="0.25">
      <c r="B16" s="135"/>
      <c r="C16" s="101" t="s">
        <v>194</v>
      </c>
      <c r="D16" s="102">
        <v>3389.99</v>
      </c>
      <c r="E16" s="103"/>
      <c r="F16" s="26">
        <f t="shared" si="0"/>
        <v>3389.99</v>
      </c>
      <c r="G16" s="9">
        <f t="shared" si="1"/>
        <v>2.6747975280789669E-3</v>
      </c>
    </row>
    <row r="17" spans="2:7" ht="14.25" thickTop="1" thickBot="1" x14ac:dyDescent="0.25">
      <c r="B17" s="135"/>
      <c r="C17" s="101" t="s">
        <v>78</v>
      </c>
      <c r="D17" s="102">
        <v>21730.17</v>
      </c>
      <c r="E17" s="103">
        <v>17867.55</v>
      </c>
      <c r="F17" s="26">
        <f t="shared" si="0"/>
        <v>39597.72</v>
      </c>
      <c r="G17" s="9">
        <f t="shared" si="1"/>
        <v>3.1243715637380366E-2</v>
      </c>
    </row>
    <row r="18" spans="2:7" ht="14.25" thickTop="1" thickBot="1" x14ac:dyDescent="0.25">
      <c r="B18" s="135"/>
      <c r="C18" s="101" t="s">
        <v>53</v>
      </c>
      <c r="D18" s="102">
        <v>104023.12</v>
      </c>
      <c r="E18" s="103">
        <v>95103.51</v>
      </c>
      <c r="F18" s="6">
        <f t="shared" si="0"/>
        <v>199126.63</v>
      </c>
      <c r="G18" s="9">
        <f t="shared" si="1"/>
        <v>0.15711651588904246</v>
      </c>
    </row>
    <row r="19" spans="2:7" ht="14.25" thickTop="1" thickBot="1" x14ac:dyDescent="0.25">
      <c r="B19" s="135"/>
      <c r="C19" s="101" t="s">
        <v>38</v>
      </c>
      <c r="D19" s="102">
        <v>62398.34</v>
      </c>
      <c r="E19" s="103">
        <v>169192.37</v>
      </c>
      <c r="F19" s="6">
        <f t="shared" si="0"/>
        <v>231590.71</v>
      </c>
      <c r="G19" s="9">
        <f t="shared" si="1"/>
        <v>0.18273158877579368</v>
      </c>
    </row>
    <row r="20" spans="2:7" ht="14.25" thickTop="1" thickBot="1" x14ac:dyDescent="0.25">
      <c r="B20" s="135"/>
      <c r="C20" s="101" t="s">
        <v>88</v>
      </c>
      <c r="D20" s="102">
        <v>28205.13</v>
      </c>
      <c r="E20" s="103">
        <v>19075.349999999999</v>
      </c>
      <c r="F20" s="26">
        <f t="shared" si="0"/>
        <v>47280.479999999996</v>
      </c>
      <c r="G20" s="9">
        <f t="shared" si="1"/>
        <v>3.7305629524095059E-2</v>
      </c>
    </row>
    <row r="21" spans="2:7" ht="14.25" thickTop="1" thickBot="1" x14ac:dyDescent="0.25">
      <c r="B21" s="135"/>
      <c r="C21" s="101" t="s">
        <v>79</v>
      </c>
      <c r="D21" s="102">
        <v>3576.63</v>
      </c>
      <c r="E21" s="103">
        <v>52979.91</v>
      </c>
      <c r="F21" s="26">
        <f t="shared" si="0"/>
        <v>56556.54</v>
      </c>
      <c r="G21" s="9">
        <f t="shared" si="1"/>
        <v>4.4624701957439172E-2</v>
      </c>
    </row>
    <row r="22" spans="2:7" ht="14.25" thickTop="1" thickBot="1" x14ac:dyDescent="0.25">
      <c r="B22" s="135"/>
      <c r="C22" s="101" t="s">
        <v>43</v>
      </c>
      <c r="D22" s="102">
        <v>1063.6500000000001</v>
      </c>
      <c r="E22" s="103">
        <v>709.1</v>
      </c>
      <c r="F22" s="26">
        <f t="shared" si="0"/>
        <v>1772.75</v>
      </c>
      <c r="G22" s="9">
        <f t="shared" si="1"/>
        <v>1.3987496476101666E-3</v>
      </c>
    </row>
    <row r="23" spans="2:7" ht="14.25" thickTop="1" thickBot="1" x14ac:dyDescent="0.25">
      <c r="B23" s="135"/>
      <c r="C23" s="101" t="s">
        <v>95</v>
      </c>
      <c r="D23" s="102">
        <v>2976.2</v>
      </c>
      <c r="E23" s="103"/>
      <c r="F23" s="26">
        <f t="shared" si="0"/>
        <v>2976.2</v>
      </c>
      <c r="G23" s="9">
        <f t="shared" si="1"/>
        <v>2.3483055711281215E-3</v>
      </c>
    </row>
    <row r="24" spans="2:7" ht="14.25" thickTop="1" thickBot="1" x14ac:dyDescent="0.25">
      <c r="B24" s="135"/>
      <c r="C24" s="101" t="s">
        <v>45</v>
      </c>
      <c r="D24" s="102">
        <v>37431.24</v>
      </c>
      <c r="E24" s="103">
        <v>83627.17</v>
      </c>
      <c r="F24" s="6">
        <f t="shared" si="0"/>
        <v>121058.41</v>
      </c>
      <c r="G24" s="9">
        <f t="shared" si="1"/>
        <v>9.5518492922153184E-2</v>
      </c>
    </row>
    <row r="25" spans="2:7" ht="14.25" thickTop="1" thickBot="1" x14ac:dyDescent="0.25">
      <c r="B25" s="135"/>
      <c r="C25" s="101" t="s">
        <v>46</v>
      </c>
      <c r="D25" s="102"/>
      <c r="E25" s="103">
        <v>14309.2</v>
      </c>
      <c r="F25" s="26">
        <f t="shared" si="0"/>
        <v>14309.2</v>
      </c>
      <c r="G25" s="9">
        <f t="shared" si="1"/>
        <v>1.1290361561180875E-2</v>
      </c>
    </row>
    <row r="26" spans="2:7" ht="14.25" thickTop="1" thickBot="1" x14ac:dyDescent="0.25">
      <c r="B26" s="135"/>
      <c r="C26" s="101" t="s">
        <v>47</v>
      </c>
      <c r="D26" s="102">
        <v>1039.29</v>
      </c>
      <c r="E26" s="103">
        <v>271.13</v>
      </c>
      <c r="F26" s="26">
        <f t="shared" si="0"/>
        <v>1310.42</v>
      </c>
      <c r="G26" s="9">
        <f t="shared" si="1"/>
        <v>1.0339582644035056E-3</v>
      </c>
    </row>
    <row r="27" spans="2:7" ht="14.25" thickTop="1" thickBot="1" x14ac:dyDescent="0.25">
      <c r="B27" s="135"/>
      <c r="C27" s="101" t="s">
        <v>49</v>
      </c>
      <c r="D27" s="102"/>
      <c r="E27" s="103">
        <v>3482.97</v>
      </c>
      <c r="F27" s="26">
        <f t="shared" si="0"/>
        <v>3482.97</v>
      </c>
      <c r="G27" s="9">
        <f t="shared" si="1"/>
        <v>2.7481613651878616E-3</v>
      </c>
    </row>
    <row r="28" spans="2:7" ht="14.25" thickTop="1" thickBot="1" x14ac:dyDescent="0.25">
      <c r="B28" s="135"/>
      <c r="C28" s="101" t="s">
        <v>50</v>
      </c>
      <c r="D28" s="102">
        <v>1710</v>
      </c>
      <c r="E28" s="103">
        <v>132</v>
      </c>
      <c r="F28" s="26">
        <f t="shared" si="0"/>
        <v>1842</v>
      </c>
      <c r="G28" s="9">
        <f t="shared" si="1"/>
        <v>1.4533898467905383E-3</v>
      </c>
    </row>
    <row r="29" spans="2:7" ht="14.25" thickTop="1" thickBot="1" x14ac:dyDescent="0.25">
      <c r="B29" s="135"/>
      <c r="C29" s="101" t="s">
        <v>51</v>
      </c>
      <c r="D29" s="102">
        <v>2100</v>
      </c>
      <c r="E29" s="103"/>
      <c r="F29" s="26">
        <f t="shared" si="0"/>
        <v>2100</v>
      </c>
      <c r="G29" s="9">
        <f t="shared" si="1"/>
        <v>1.6569591087188548E-3</v>
      </c>
    </row>
    <row r="30" spans="2:7" ht="14.25" thickTop="1" thickBot="1" x14ac:dyDescent="0.25">
      <c r="B30" s="135"/>
      <c r="C30" s="101" t="s">
        <v>52</v>
      </c>
      <c r="D30" s="102">
        <v>11474.4</v>
      </c>
      <c r="E30" s="103">
        <v>2868.6</v>
      </c>
      <c r="F30" s="26">
        <f t="shared" si="0"/>
        <v>14343</v>
      </c>
      <c r="G30" s="9">
        <f t="shared" si="1"/>
        <v>1.1317030712549778E-2</v>
      </c>
    </row>
    <row r="31" spans="2:7" ht="14.25" thickTop="1" thickBot="1" x14ac:dyDescent="0.25">
      <c r="B31" s="135"/>
      <c r="C31" s="101" t="s">
        <v>53</v>
      </c>
      <c r="D31" s="102">
        <v>603.55999999999995</v>
      </c>
      <c r="E31" s="103"/>
      <c r="F31" s="26">
        <f t="shared" si="0"/>
        <v>603.55999999999995</v>
      </c>
      <c r="G31" s="9">
        <f t="shared" si="1"/>
        <v>4.76225828408739E-4</v>
      </c>
    </row>
    <row r="32" spans="2:7" ht="14.25" thickTop="1" thickBot="1" x14ac:dyDescent="0.25">
      <c r="B32" s="135"/>
      <c r="C32" s="101" t="s">
        <v>54</v>
      </c>
      <c r="D32" s="102"/>
      <c r="E32" s="103">
        <v>10494.67</v>
      </c>
      <c r="F32" s="26">
        <f t="shared" si="0"/>
        <v>10494.67</v>
      </c>
      <c r="G32" s="9">
        <f t="shared" si="1"/>
        <v>8.2805900235707157E-3</v>
      </c>
    </row>
    <row r="33" spans="2:7" ht="14.25" thickTop="1" thickBot="1" x14ac:dyDescent="0.25">
      <c r="B33" s="135"/>
      <c r="C33" s="101" t="s">
        <v>55</v>
      </c>
      <c r="D33" s="102">
        <v>378</v>
      </c>
      <c r="E33" s="103"/>
      <c r="F33" s="26">
        <f t="shared" si="0"/>
        <v>378</v>
      </c>
      <c r="G33" s="9">
        <f t="shared" si="1"/>
        <v>2.9825263956939385E-4</v>
      </c>
    </row>
    <row r="34" spans="2:7" ht="14.25" thickTop="1" thickBot="1" x14ac:dyDescent="0.25">
      <c r="B34" s="135"/>
      <c r="C34" s="101" t="s">
        <v>80</v>
      </c>
      <c r="D34" s="102">
        <v>2557.39</v>
      </c>
      <c r="E34" s="103">
        <v>2000</v>
      </c>
      <c r="F34" s="26">
        <f t="shared" si="0"/>
        <v>4557.3899999999994</v>
      </c>
      <c r="G34" s="9">
        <f t="shared" si="1"/>
        <v>3.5959089868972476E-3</v>
      </c>
    </row>
    <row r="35" spans="2:7" ht="14.25" thickTop="1" thickBot="1" x14ac:dyDescent="0.25">
      <c r="B35" s="135"/>
      <c r="C35" s="101" t="s">
        <v>84</v>
      </c>
      <c r="D35" s="102">
        <v>287.7</v>
      </c>
      <c r="E35" s="103">
        <v>116.72</v>
      </c>
      <c r="F35" s="26">
        <f t="shared" si="0"/>
        <v>404.41999999999996</v>
      </c>
      <c r="G35" s="9">
        <f t="shared" si="1"/>
        <v>3.19098763213371E-4</v>
      </c>
    </row>
    <row r="36" spans="2:7" ht="14.25" thickTop="1" thickBot="1" x14ac:dyDescent="0.25">
      <c r="B36" s="135"/>
      <c r="C36" s="101" t="s">
        <v>57</v>
      </c>
      <c r="D36" s="102">
        <v>10815.18</v>
      </c>
      <c r="E36" s="103">
        <v>409.92</v>
      </c>
      <c r="F36" s="26">
        <f t="shared" si="0"/>
        <v>11225.1</v>
      </c>
      <c r="G36" s="9">
        <f t="shared" si="1"/>
        <v>8.8569198529904834E-3</v>
      </c>
    </row>
    <row r="37" spans="2:7" ht="14.25" thickTop="1" thickBot="1" x14ac:dyDescent="0.25">
      <c r="B37" s="135"/>
      <c r="C37" s="101" t="s">
        <v>104</v>
      </c>
      <c r="D37" s="102">
        <v>56.49</v>
      </c>
      <c r="E37" s="103"/>
      <c r="F37" s="26">
        <f t="shared" si="0"/>
        <v>56.49</v>
      </c>
      <c r="G37" s="9">
        <f t="shared" si="1"/>
        <v>4.4572200024537196E-5</v>
      </c>
    </row>
    <row r="38" spans="2:7" ht="14.25" thickTop="1" thickBot="1" x14ac:dyDescent="0.25">
      <c r="B38" s="135"/>
      <c r="C38" s="101" t="s">
        <v>59</v>
      </c>
      <c r="D38" s="102">
        <v>6783.24</v>
      </c>
      <c r="E38" s="103"/>
      <c r="F38" s="26">
        <f t="shared" si="0"/>
        <v>6783.24</v>
      </c>
      <c r="G38" s="9">
        <f t="shared" si="1"/>
        <v>5.3521672879171828E-3</v>
      </c>
    </row>
    <row r="39" spans="2:7" ht="14.25" thickTop="1" thickBot="1" x14ac:dyDescent="0.25">
      <c r="B39" s="135"/>
      <c r="C39" s="101" t="s">
        <v>65</v>
      </c>
      <c r="D39" s="102">
        <v>153.66999999999999</v>
      </c>
      <c r="E39" s="103"/>
      <c r="F39" s="26">
        <f t="shared" si="0"/>
        <v>153.66999999999999</v>
      </c>
      <c r="G39" s="9">
        <f t="shared" si="1"/>
        <v>1.2124995535086971E-4</v>
      </c>
    </row>
    <row r="40" spans="2:7" ht="14.25" thickTop="1" thickBot="1" x14ac:dyDescent="0.25">
      <c r="B40" s="135"/>
      <c r="C40" s="101" t="s">
        <v>60</v>
      </c>
      <c r="D40" s="102">
        <v>2300.5500000000002</v>
      </c>
      <c r="E40" s="103">
        <v>1500</v>
      </c>
      <c r="F40" s="26">
        <f t="shared" si="0"/>
        <v>3800.55</v>
      </c>
      <c r="G40" s="9">
        <f t="shared" si="1"/>
        <v>2.9987409241149731E-3</v>
      </c>
    </row>
    <row r="41" spans="2:7" ht="14.25" thickTop="1" thickBot="1" x14ac:dyDescent="0.25">
      <c r="B41" s="135"/>
      <c r="C41" s="101" t="s">
        <v>55</v>
      </c>
      <c r="D41" s="102">
        <v>725.5</v>
      </c>
      <c r="E41" s="103">
        <v>12339.52</v>
      </c>
      <c r="F41" s="26">
        <f t="shared" si="0"/>
        <v>13065.02</v>
      </c>
      <c r="G41" s="9">
        <f t="shared" si="1"/>
        <v>1.0308668521235244E-2</v>
      </c>
    </row>
    <row r="42" spans="2:7" ht="14.25" thickTop="1" thickBot="1" x14ac:dyDescent="0.25">
      <c r="B42" s="134" t="s">
        <v>68</v>
      </c>
      <c r="C42" s="101" t="s">
        <v>28</v>
      </c>
      <c r="D42" s="102">
        <v>31280</v>
      </c>
      <c r="E42" s="103"/>
      <c r="F42" s="26">
        <f t="shared" si="0"/>
        <v>31280</v>
      </c>
      <c r="G42" s="9">
        <f t="shared" si="1"/>
        <v>2.4680800438440845E-2</v>
      </c>
    </row>
    <row r="43" spans="2:7" ht="14.25" thickTop="1" thickBot="1" x14ac:dyDescent="0.25">
      <c r="B43" s="134"/>
      <c r="C43" s="101" t="s">
        <v>31</v>
      </c>
      <c r="D43" s="102"/>
      <c r="E43" s="103">
        <v>21450</v>
      </c>
      <c r="F43" s="26">
        <f t="shared" si="0"/>
        <v>21450</v>
      </c>
      <c r="G43" s="9">
        <f t="shared" si="1"/>
        <v>1.6924653753342588E-2</v>
      </c>
    </row>
    <row r="44" spans="2:7" ht="14.25" thickTop="1" thickBot="1" x14ac:dyDescent="0.25">
      <c r="B44" s="134"/>
      <c r="C44" s="101" t="s">
        <v>32</v>
      </c>
      <c r="D44" s="102"/>
      <c r="E44" s="103">
        <v>2536.5</v>
      </c>
      <c r="F44" s="26">
        <f t="shared" si="0"/>
        <v>2536.5</v>
      </c>
      <c r="G44" s="9">
        <f t="shared" si="1"/>
        <v>2.001369894888274E-3</v>
      </c>
    </row>
    <row r="45" spans="2:7" ht="14.25" thickTop="1" thickBot="1" x14ac:dyDescent="0.25">
      <c r="B45" s="134"/>
      <c r="C45" s="101" t="s">
        <v>76</v>
      </c>
      <c r="D45" s="102"/>
      <c r="E45" s="103">
        <v>151.57</v>
      </c>
      <c r="F45" s="26">
        <f t="shared" si="0"/>
        <v>151.57</v>
      </c>
      <c r="G45" s="9">
        <f t="shared" si="1"/>
        <v>1.1959299624215086E-4</v>
      </c>
    </row>
    <row r="46" spans="2:7" ht="14.25" thickTop="1" thickBot="1" x14ac:dyDescent="0.25">
      <c r="B46" s="134"/>
      <c r="C46" s="101" t="s">
        <v>78</v>
      </c>
      <c r="D46" s="102"/>
      <c r="E46" s="103">
        <v>20865.45</v>
      </c>
      <c r="F46" s="26">
        <f t="shared" si="0"/>
        <v>20865.45</v>
      </c>
      <c r="G46" s="9">
        <f t="shared" si="1"/>
        <v>1.646342735000849E-2</v>
      </c>
    </row>
    <row r="47" spans="2:7" ht="14.25" thickTop="1" thickBot="1" x14ac:dyDescent="0.25">
      <c r="B47" s="134"/>
      <c r="C47" s="104" t="s">
        <v>95</v>
      </c>
      <c r="D47" s="105">
        <v>95791.69</v>
      </c>
      <c r="E47" s="106">
        <v>224692.92</v>
      </c>
      <c r="F47" s="6">
        <f t="shared" si="0"/>
        <v>320484.61</v>
      </c>
      <c r="G47" s="9">
        <f t="shared" si="1"/>
        <v>0.25287137797319509</v>
      </c>
    </row>
    <row r="48" spans="2:7" ht="13.5" thickTop="1" x14ac:dyDescent="0.2">
      <c r="B48" s="40"/>
      <c r="C48" s="10"/>
      <c r="D48" s="35">
        <f>SUM(D4:D47)</f>
        <v>470076.95999999996</v>
      </c>
      <c r="E48" s="35">
        <f t="shared" ref="E48:G48" si="2">SUM(E4:E47)</f>
        <v>797304.94999999984</v>
      </c>
      <c r="F48" s="35">
        <f t="shared" si="2"/>
        <v>1267381.9100000001</v>
      </c>
      <c r="G48" s="37">
        <f t="shared" si="2"/>
        <v>1.0000000000000002</v>
      </c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</sheetData>
  <mergeCells count="3">
    <mergeCell ref="B1:G1"/>
    <mergeCell ref="B4:B41"/>
    <mergeCell ref="B42:B47"/>
  </mergeCells>
  <conditionalFormatting sqref="G4:G47">
    <cfRule type="cellIs" dxfId="3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2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"/>
  <sheetViews>
    <sheetView showGridLines="0" zoomScale="80" zoomScaleNormal="80" workbookViewId="0">
      <pane ySplit="1" topLeftCell="A2" activePane="bottomLeft" state="frozen"/>
      <selection activeCell="B1" sqref="B1:R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2" customFormat="1" ht="58.5" customHeight="1" x14ac:dyDescent="0.2">
      <c r="B1" s="132" t="s">
        <v>179</v>
      </c>
      <c r="C1" s="132"/>
      <c r="D1" s="132"/>
      <c r="E1" s="132"/>
      <c r="F1" s="132"/>
      <c r="G1" s="132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135" t="s">
        <v>26</v>
      </c>
      <c r="C4" s="107" t="s">
        <v>27</v>
      </c>
      <c r="D4" s="108">
        <v>2873.77</v>
      </c>
      <c r="E4" s="109"/>
      <c r="F4" s="26">
        <f>SUM(D4:E4)</f>
        <v>2873.77</v>
      </c>
      <c r="G4" s="9">
        <f>F4/$F$44</f>
        <v>2.2451075901194178E-3</v>
      </c>
    </row>
    <row r="5" spans="2:7" ht="14.25" thickTop="1" thickBot="1" x14ac:dyDescent="0.25">
      <c r="B5" s="135"/>
      <c r="C5" s="107" t="s">
        <v>29</v>
      </c>
      <c r="D5" s="108">
        <v>7154.05</v>
      </c>
      <c r="E5" s="109"/>
      <c r="F5" s="26">
        <f t="shared" ref="F5:F43" si="0">SUM(D5:E5)</f>
        <v>7154.05</v>
      </c>
      <c r="G5" s="9">
        <f t="shared" ref="G5:G43" si="1">F5/$F$44</f>
        <v>5.5890387731425345E-3</v>
      </c>
    </row>
    <row r="6" spans="2:7" ht="14.25" thickTop="1" thickBot="1" x14ac:dyDescent="0.25">
      <c r="B6" s="135"/>
      <c r="C6" s="107" t="s">
        <v>81</v>
      </c>
      <c r="D6" s="108">
        <v>12019.2</v>
      </c>
      <c r="E6" s="109"/>
      <c r="F6" s="26">
        <f t="shared" si="0"/>
        <v>12019.2</v>
      </c>
      <c r="G6" s="9">
        <f t="shared" si="1"/>
        <v>9.3898945104038626E-3</v>
      </c>
    </row>
    <row r="7" spans="2:7" ht="14.25" thickTop="1" thickBot="1" x14ac:dyDescent="0.25">
      <c r="B7" s="135"/>
      <c r="C7" s="107" t="s">
        <v>85</v>
      </c>
      <c r="D7" s="108">
        <v>30899.9</v>
      </c>
      <c r="E7" s="109"/>
      <c r="F7" s="26">
        <f t="shared" si="0"/>
        <v>30899.9</v>
      </c>
      <c r="G7" s="9">
        <f t="shared" si="1"/>
        <v>2.4140275674090481E-2</v>
      </c>
    </row>
    <row r="8" spans="2:7" ht="14.25" thickTop="1" thickBot="1" x14ac:dyDescent="0.25">
      <c r="B8" s="135"/>
      <c r="C8" s="107" t="s">
        <v>69</v>
      </c>
      <c r="D8" s="108"/>
      <c r="E8" s="109">
        <v>12999.4</v>
      </c>
      <c r="F8" s="26">
        <f t="shared" si="0"/>
        <v>12999.4</v>
      </c>
      <c r="G8" s="9">
        <f t="shared" si="1"/>
        <v>1.015566715742678E-2</v>
      </c>
    </row>
    <row r="9" spans="2:7" ht="14.25" thickTop="1" thickBot="1" x14ac:dyDescent="0.25">
      <c r="B9" s="135"/>
      <c r="C9" s="107" t="s">
        <v>31</v>
      </c>
      <c r="D9" s="108">
        <v>62033.55</v>
      </c>
      <c r="E9" s="109">
        <v>3014</v>
      </c>
      <c r="F9" s="26">
        <f t="shared" si="0"/>
        <v>65047.55</v>
      </c>
      <c r="G9" s="9">
        <f t="shared" si="1"/>
        <v>5.0817827530968848E-2</v>
      </c>
    </row>
    <row r="10" spans="2:7" ht="14.25" thickTop="1" thickBot="1" x14ac:dyDescent="0.25">
      <c r="B10" s="135"/>
      <c r="C10" s="107" t="s">
        <v>32</v>
      </c>
      <c r="D10" s="108">
        <v>12627.71</v>
      </c>
      <c r="E10" s="109">
        <v>5736.75</v>
      </c>
      <c r="F10" s="26">
        <f t="shared" si="0"/>
        <v>18364.46</v>
      </c>
      <c r="G10" s="9">
        <f t="shared" si="1"/>
        <v>1.4347073194599583E-2</v>
      </c>
    </row>
    <row r="11" spans="2:7" ht="14.25" thickTop="1" thickBot="1" x14ac:dyDescent="0.25">
      <c r="B11" s="135"/>
      <c r="C11" s="107" t="s">
        <v>103</v>
      </c>
      <c r="D11" s="108"/>
      <c r="E11" s="109">
        <v>1152.5</v>
      </c>
      <c r="F11" s="26">
        <f t="shared" si="0"/>
        <v>1152.5</v>
      </c>
      <c r="G11" s="9">
        <f t="shared" si="1"/>
        <v>9.0038050978771063E-4</v>
      </c>
    </row>
    <row r="12" spans="2:7" ht="14.25" thickTop="1" thickBot="1" x14ac:dyDescent="0.25">
      <c r="B12" s="135"/>
      <c r="C12" s="107" t="s">
        <v>73</v>
      </c>
      <c r="D12" s="108">
        <v>31304</v>
      </c>
      <c r="E12" s="109">
        <v>1968.4</v>
      </c>
      <c r="F12" s="26">
        <f t="shared" si="0"/>
        <v>33272.400000000001</v>
      </c>
      <c r="G12" s="9">
        <f t="shared" si="1"/>
        <v>2.5993770476234815E-2</v>
      </c>
    </row>
    <row r="13" spans="2:7" ht="14.25" thickTop="1" thickBot="1" x14ac:dyDescent="0.25">
      <c r="B13" s="135"/>
      <c r="C13" s="107" t="s">
        <v>92</v>
      </c>
      <c r="D13" s="108">
        <v>88.5</v>
      </c>
      <c r="E13" s="109"/>
      <c r="F13" s="26">
        <f t="shared" si="0"/>
        <v>88.5</v>
      </c>
      <c r="G13" s="9">
        <f t="shared" si="1"/>
        <v>6.9139848257017257E-5</v>
      </c>
    </row>
    <row r="14" spans="2:7" ht="14.25" thickTop="1" thickBot="1" x14ac:dyDescent="0.25">
      <c r="B14" s="135"/>
      <c r="C14" s="107" t="s">
        <v>78</v>
      </c>
      <c r="D14" s="108">
        <v>65355.82</v>
      </c>
      <c r="E14" s="109"/>
      <c r="F14" s="6">
        <f t="shared" si="0"/>
        <v>65355.82</v>
      </c>
      <c r="G14" s="9">
        <f t="shared" si="1"/>
        <v>5.1058660762858005E-2</v>
      </c>
    </row>
    <row r="15" spans="2:7" ht="14.25" thickTop="1" thickBot="1" x14ac:dyDescent="0.25">
      <c r="B15" s="135"/>
      <c r="C15" s="107" t="s">
        <v>53</v>
      </c>
      <c r="D15" s="108">
        <v>28965.69</v>
      </c>
      <c r="E15" s="109"/>
      <c r="F15" s="26">
        <f t="shared" si="0"/>
        <v>28965.69</v>
      </c>
      <c r="G15" s="9">
        <f t="shared" si="1"/>
        <v>2.2629191087681379E-2</v>
      </c>
    </row>
    <row r="16" spans="2:7" ht="14.25" thickTop="1" thickBot="1" x14ac:dyDescent="0.25">
      <c r="B16" s="135"/>
      <c r="C16" s="107" t="s">
        <v>38</v>
      </c>
      <c r="D16" s="108">
        <v>44144.6</v>
      </c>
      <c r="E16" s="109">
        <v>24387.89</v>
      </c>
      <c r="F16" s="6">
        <f t="shared" si="0"/>
        <v>68532.489999999991</v>
      </c>
      <c r="G16" s="9">
        <f t="shared" si="1"/>
        <v>5.354040631949776E-2</v>
      </c>
    </row>
    <row r="17" spans="2:7" ht="14.25" thickTop="1" thickBot="1" x14ac:dyDescent="0.25">
      <c r="B17" s="135"/>
      <c r="C17" s="107" t="s">
        <v>88</v>
      </c>
      <c r="D17" s="108">
        <v>26585.45</v>
      </c>
      <c r="E17" s="109">
        <v>7886.35</v>
      </c>
      <c r="F17" s="26">
        <f t="shared" si="0"/>
        <v>34471.800000000003</v>
      </c>
      <c r="G17" s="9">
        <f t="shared" si="1"/>
        <v>2.693079119939263E-2</v>
      </c>
    </row>
    <row r="18" spans="2:7" ht="14.25" thickTop="1" thickBot="1" x14ac:dyDescent="0.25">
      <c r="B18" s="135"/>
      <c r="C18" s="107" t="s">
        <v>41</v>
      </c>
      <c r="D18" s="108"/>
      <c r="E18" s="109">
        <v>9000</v>
      </c>
      <c r="F18" s="26">
        <f t="shared" si="0"/>
        <v>9000</v>
      </c>
      <c r="G18" s="9">
        <f t="shared" si="1"/>
        <v>7.0311710091881955E-3</v>
      </c>
    </row>
    <row r="19" spans="2:7" ht="14.25" thickTop="1" thickBot="1" x14ac:dyDescent="0.25">
      <c r="B19" s="135"/>
      <c r="C19" s="107" t="s">
        <v>79</v>
      </c>
      <c r="D19" s="108">
        <v>46735</v>
      </c>
      <c r="E19" s="109"/>
      <c r="F19" s="26">
        <f t="shared" si="0"/>
        <v>46735</v>
      </c>
      <c r="G19" s="9">
        <f t="shared" si="1"/>
        <v>3.6511308568267814E-2</v>
      </c>
    </row>
    <row r="20" spans="2:7" ht="14.25" thickTop="1" thickBot="1" x14ac:dyDescent="0.25">
      <c r="B20" s="135"/>
      <c r="C20" s="107" t="s">
        <v>43</v>
      </c>
      <c r="D20" s="108">
        <v>695.13</v>
      </c>
      <c r="E20" s="109">
        <v>1051.1400000000001</v>
      </c>
      <c r="F20" s="26">
        <f t="shared" si="0"/>
        <v>1746.27</v>
      </c>
      <c r="G20" s="9">
        <f t="shared" si="1"/>
        <v>1.3642581109127856E-3</v>
      </c>
    </row>
    <row r="21" spans="2:7" ht="14.25" thickTop="1" thickBot="1" x14ac:dyDescent="0.25">
      <c r="B21" s="135"/>
      <c r="C21" s="107" t="s">
        <v>45</v>
      </c>
      <c r="D21" s="108">
        <v>5813.58</v>
      </c>
      <c r="E21" s="109">
        <v>10662.9</v>
      </c>
      <c r="F21" s="26">
        <f t="shared" si="0"/>
        <v>16476.48</v>
      </c>
      <c r="G21" s="9">
        <f t="shared" si="1"/>
        <v>1.2872105389941014E-2</v>
      </c>
    </row>
    <row r="22" spans="2:7" ht="14.25" thickTop="1" thickBot="1" x14ac:dyDescent="0.25">
      <c r="B22" s="135"/>
      <c r="C22" s="107" t="s">
        <v>47</v>
      </c>
      <c r="D22" s="108"/>
      <c r="E22" s="109">
        <v>76.47</v>
      </c>
      <c r="F22" s="26">
        <f t="shared" si="0"/>
        <v>76.47</v>
      </c>
      <c r="G22" s="9">
        <f t="shared" si="1"/>
        <v>5.974151634140237E-5</v>
      </c>
    </row>
    <row r="23" spans="2:7" ht="14.25" thickTop="1" thickBot="1" x14ac:dyDescent="0.25">
      <c r="B23" s="135"/>
      <c r="C23" s="107" t="s">
        <v>52</v>
      </c>
      <c r="D23" s="108">
        <v>23012</v>
      </c>
      <c r="E23" s="109">
        <v>4603.12</v>
      </c>
      <c r="F23" s="26">
        <f t="shared" si="0"/>
        <v>27615.119999999999</v>
      </c>
      <c r="G23" s="9">
        <f t="shared" si="1"/>
        <v>2.1574070128805901E-2</v>
      </c>
    </row>
    <row r="24" spans="2:7" ht="14.25" thickTop="1" thickBot="1" x14ac:dyDescent="0.25">
      <c r="B24" s="135"/>
      <c r="C24" s="107" t="s">
        <v>199</v>
      </c>
      <c r="D24" s="108">
        <v>2795.37</v>
      </c>
      <c r="E24" s="109"/>
      <c r="F24" s="26">
        <f t="shared" si="0"/>
        <v>2795.37</v>
      </c>
      <c r="G24" s="9">
        <f t="shared" si="1"/>
        <v>2.1838582782171562E-3</v>
      </c>
    </row>
    <row r="25" spans="2:7" ht="14.25" thickTop="1" thickBot="1" x14ac:dyDescent="0.25">
      <c r="B25" s="135"/>
      <c r="C25" s="107" t="s">
        <v>83</v>
      </c>
      <c r="D25" s="108"/>
      <c r="E25" s="109">
        <v>8642.5499999999993</v>
      </c>
      <c r="F25" s="26">
        <f t="shared" si="0"/>
        <v>8642.5499999999993</v>
      </c>
      <c r="G25" s="9">
        <f t="shared" si="1"/>
        <v>6.7519163339399375E-3</v>
      </c>
    </row>
    <row r="26" spans="2:7" ht="14.25" thickTop="1" thickBot="1" x14ac:dyDescent="0.25">
      <c r="B26" s="135"/>
      <c r="C26" s="107" t="s">
        <v>59</v>
      </c>
      <c r="D26" s="108">
        <v>180</v>
      </c>
      <c r="E26" s="109"/>
      <c r="F26" s="26">
        <f t="shared" si="0"/>
        <v>180</v>
      </c>
      <c r="G26" s="9">
        <f t="shared" si="1"/>
        <v>1.4062342018376391E-4</v>
      </c>
    </row>
    <row r="27" spans="2:7" ht="14.25" thickTop="1" thickBot="1" x14ac:dyDescent="0.25">
      <c r="B27" s="135"/>
      <c r="C27" s="107" t="s">
        <v>204</v>
      </c>
      <c r="D27" s="108">
        <v>3181.04</v>
      </c>
      <c r="E27" s="109"/>
      <c r="F27" s="26">
        <f t="shared" si="0"/>
        <v>3181.04</v>
      </c>
      <c r="G27" s="9">
        <f t="shared" si="1"/>
        <v>2.4851595807853354E-3</v>
      </c>
    </row>
    <row r="28" spans="2:7" ht="14.25" thickTop="1" thickBot="1" x14ac:dyDescent="0.25">
      <c r="B28" s="135"/>
      <c r="C28" s="107" t="s">
        <v>64</v>
      </c>
      <c r="D28" s="108">
        <v>356</v>
      </c>
      <c r="E28" s="109"/>
      <c r="F28" s="26">
        <f t="shared" si="0"/>
        <v>356</v>
      </c>
      <c r="G28" s="9">
        <f t="shared" si="1"/>
        <v>2.7812187547455531E-4</v>
      </c>
    </row>
    <row r="29" spans="2:7" ht="14.25" thickTop="1" thickBot="1" x14ac:dyDescent="0.25">
      <c r="B29" s="135"/>
      <c r="C29" s="107" t="s">
        <v>55</v>
      </c>
      <c r="D29" s="108">
        <v>2148.77</v>
      </c>
      <c r="E29" s="109">
        <v>4796</v>
      </c>
      <c r="F29" s="26">
        <f t="shared" si="0"/>
        <v>6944.77</v>
      </c>
      <c r="G29" s="9">
        <f t="shared" si="1"/>
        <v>5.4255406099422117E-3</v>
      </c>
    </row>
    <row r="30" spans="2:7" ht="14.25" thickTop="1" thickBot="1" x14ac:dyDescent="0.25">
      <c r="B30" s="134" t="s">
        <v>68</v>
      </c>
      <c r="C30" s="107" t="s">
        <v>28</v>
      </c>
      <c r="D30" s="108">
        <v>38880</v>
      </c>
      <c r="E30" s="109"/>
      <c r="F30" s="26">
        <f t="shared" si="0"/>
        <v>38880</v>
      </c>
      <c r="G30" s="9">
        <f t="shared" si="1"/>
        <v>3.0374658759693005E-2</v>
      </c>
    </row>
    <row r="31" spans="2:7" ht="14.25" thickTop="1" thickBot="1" x14ac:dyDescent="0.25">
      <c r="B31" s="134"/>
      <c r="C31" s="107" t="s">
        <v>101</v>
      </c>
      <c r="D31" s="108"/>
      <c r="E31" s="109">
        <v>11402.44</v>
      </c>
      <c r="F31" s="26">
        <f t="shared" si="0"/>
        <v>11402.44</v>
      </c>
      <c r="G31" s="9">
        <f t="shared" si="1"/>
        <v>8.9080561735564272E-3</v>
      </c>
    </row>
    <row r="32" spans="2:7" ht="14.25" thickTop="1" thickBot="1" x14ac:dyDescent="0.25">
      <c r="B32" s="134"/>
      <c r="C32" s="107" t="s">
        <v>85</v>
      </c>
      <c r="D32" s="108">
        <v>74826.289999999994</v>
      </c>
      <c r="E32" s="109">
        <v>4099.6499999999996</v>
      </c>
      <c r="F32" s="6">
        <f t="shared" si="0"/>
        <v>78925.939999999988</v>
      </c>
      <c r="G32" s="9">
        <f t="shared" si="1"/>
        <v>6.1660197911214097E-2</v>
      </c>
    </row>
    <row r="33" spans="2:7" ht="14.25" thickTop="1" thickBot="1" x14ac:dyDescent="0.25">
      <c r="B33" s="134"/>
      <c r="C33" s="107" t="s">
        <v>71</v>
      </c>
      <c r="D33" s="108"/>
      <c r="E33" s="109">
        <v>2710</v>
      </c>
      <c r="F33" s="26">
        <f t="shared" si="0"/>
        <v>2710</v>
      </c>
      <c r="G33" s="9">
        <f t="shared" si="1"/>
        <v>2.1171637149888902E-3</v>
      </c>
    </row>
    <row r="34" spans="2:7" ht="14.25" thickTop="1" thickBot="1" x14ac:dyDescent="0.25">
      <c r="B34" s="134"/>
      <c r="C34" s="107" t="s">
        <v>32</v>
      </c>
      <c r="D34" s="108"/>
      <c r="E34" s="109">
        <v>21339.5</v>
      </c>
      <c r="F34" s="26">
        <f t="shared" si="0"/>
        <v>21339.5</v>
      </c>
      <c r="G34" s="9">
        <f t="shared" si="1"/>
        <v>1.6671297083396833E-2</v>
      </c>
    </row>
    <row r="35" spans="2:7" ht="14.25" thickTop="1" thickBot="1" x14ac:dyDescent="0.25">
      <c r="B35" s="134"/>
      <c r="C35" s="107" t="s">
        <v>78</v>
      </c>
      <c r="D35" s="108">
        <v>3485</v>
      </c>
      <c r="E35" s="109">
        <v>30479.43</v>
      </c>
      <c r="F35" s="26">
        <f t="shared" si="0"/>
        <v>33964.43</v>
      </c>
      <c r="G35" s="9">
        <f t="shared" si="1"/>
        <v>2.6534412839955758E-2</v>
      </c>
    </row>
    <row r="36" spans="2:7" ht="14.25" thickTop="1" thickBot="1" x14ac:dyDescent="0.25">
      <c r="B36" s="134"/>
      <c r="C36" s="107" t="s">
        <v>53</v>
      </c>
      <c r="D36" s="108"/>
      <c r="E36" s="109">
        <v>191652.41</v>
      </c>
      <c r="F36" s="6">
        <f t="shared" si="0"/>
        <v>191652.41</v>
      </c>
      <c r="G36" s="9">
        <f t="shared" si="1"/>
        <v>0.14972676322589443</v>
      </c>
    </row>
    <row r="37" spans="2:7" ht="14.25" thickTop="1" thickBot="1" x14ac:dyDescent="0.25">
      <c r="B37" s="134"/>
      <c r="C37" s="107" t="s">
        <v>38</v>
      </c>
      <c r="D37" s="108">
        <v>19713.11</v>
      </c>
      <c r="E37" s="109">
        <v>65174.35</v>
      </c>
      <c r="F37" s="6">
        <f t="shared" si="0"/>
        <v>84887.459999999992</v>
      </c>
      <c r="G37" s="9">
        <f t="shared" si="1"/>
        <v>6.6317583088402507E-2</v>
      </c>
    </row>
    <row r="38" spans="2:7" ht="14.25" thickTop="1" thickBot="1" x14ac:dyDescent="0.25">
      <c r="B38" s="134"/>
      <c r="C38" s="107" t="s">
        <v>88</v>
      </c>
      <c r="D38" s="108"/>
      <c r="E38" s="109">
        <v>24412.7</v>
      </c>
      <c r="F38" s="26">
        <f t="shared" si="0"/>
        <v>24412.7</v>
      </c>
      <c r="G38" s="9">
        <f t="shared" si="1"/>
        <v>1.9072207610667628E-2</v>
      </c>
    </row>
    <row r="39" spans="2:7" ht="14.25" thickTop="1" thickBot="1" x14ac:dyDescent="0.25">
      <c r="B39" s="134"/>
      <c r="C39" s="107" t="s">
        <v>100</v>
      </c>
      <c r="D39" s="108">
        <v>95056.7</v>
      </c>
      <c r="E39" s="109"/>
      <c r="F39" s="6">
        <f t="shared" si="0"/>
        <v>95056.7</v>
      </c>
      <c r="G39" s="9">
        <f t="shared" si="1"/>
        <v>7.4262212585455498E-2</v>
      </c>
    </row>
    <row r="40" spans="2:7" ht="14.25" thickTop="1" thickBot="1" x14ac:dyDescent="0.25">
      <c r="B40" s="134"/>
      <c r="C40" s="107" t="s">
        <v>195</v>
      </c>
      <c r="D40" s="108"/>
      <c r="E40" s="109">
        <v>7962</v>
      </c>
      <c r="F40" s="26">
        <f t="shared" si="0"/>
        <v>7962</v>
      </c>
      <c r="G40" s="9">
        <f t="shared" si="1"/>
        <v>6.2202426194618238E-3</v>
      </c>
    </row>
    <row r="41" spans="2:7" ht="14.25" thickTop="1" thickBot="1" x14ac:dyDescent="0.25">
      <c r="B41" s="134"/>
      <c r="C41" s="107" t="s">
        <v>79</v>
      </c>
      <c r="D41" s="108"/>
      <c r="E41" s="109">
        <v>174440.01</v>
      </c>
      <c r="F41" s="6">
        <f t="shared" si="0"/>
        <v>174440.01</v>
      </c>
      <c r="G41" s="9">
        <f t="shared" si="1"/>
        <v>0.13627972679494432</v>
      </c>
    </row>
    <row r="42" spans="2:7" ht="14.25" thickTop="1" thickBot="1" x14ac:dyDescent="0.25">
      <c r="B42" s="134"/>
      <c r="C42" s="107" t="s">
        <v>43</v>
      </c>
      <c r="D42" s="108">
        <v>3950</v>
      </c>
      <c r="E42" s="109"/>
      <c r="F42" s="26">
        <f t="shared" si="0"/>
        <v>3950</v>
      </c>
      <c r="G42" s="9">
        <f t="shared" si="1"/>
        <v>3.0859028318103747E-3</v>
      </c>
    </row>
    <row r="43" spans="2:7" ht="14.25" thickTop="1" thickBot="1" x14ac:dyDescent="0.25">
      <c r="B43" s="134"/>
      <c r="C43" s="110" t="s">
        <v>83</v>
      </c>
      <c r="D43" s="111"/>
      <c r="E43" s="112">
        <v>5484.19</v>
      </c>
      <c r="F43" s="26">
        <f t="shared" si="0"/>
        <v>5484.19</v>
      </c>
      <c r="G43" s="9">
        <f t="shared" si="1"/>
        <v>4.2844753040977568E-3</v>
      </c>
    </row>
    <row r="44" spans="2:7" ht="13.5" thickTop="1" x14ac:dyDescent="0.2">
      <c r="B44" s="40"/>
      <c r="C44" s="10"/>
      <c r="D44" s="35">
        <f>SUM(D4:D43)</f>
        <v>644880.22999999986</v>
      </c>
      <c r="E44" s="35">
        <f t="shared" ref="E44:G44" si="2">SUM(E4:E43)</f>
        <v>635134.14999999991</v>
      </c>
      <c r="F44" s="35">
        <f t="shared" si="2"/>
        <v>1280014.3799999997</v>
      </c>
      <c r="G44" s="37">
        <f t="shared" si="2"/>
        <v>1.0000000000000004</v>
      </c>
    </row>
    <row r="45" spans="2:7" x14ac:dyDescent="0.2">
      <c r="B45" s="41"/>
    </row>
    <row r="46" spans="2:7" x14ac:dyDescent="0.2">
      <c r="B46" s="41"/>
    </row>
    <row r="47" spans="2:7" x14ac:dyDescent="0.2">
      <c r="B47" s="41"/>
    </row>
    <row r="48" spans="2:7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</sheetData>
  <mergeCells count="3">
    <mergeCell ref="B1:G1"/>
    <mergeCell ref="B4:B29"/>
    <mergeCell ref="B30:B43"/>
  </mergeCells>
  <conditionalFormatting sqref="G4:G43">
    <cfRule type="cellIs" dxfId="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2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4"/>
  <sheetViews>
    <sheetView showGridLines="0" zoomScale="80" zoomScaleNormal="80" workbookViewId="0">
      <pane ySplit="1" topLeftCell="A2" activePane="bottomLeft" state="frozen"/>
      <selection activeCell="B1" sqref="B1:R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2" customFormat="1" ht="58.5" customHeight="1" x14ac:dyDescent="0.2">
      <c r="B1" s="132" t="s">
        <v>179</v>
      </c>
      <c r="C1" s="132"/>
      <c r="D1" s="132"/>
      <c r="E1" s="132"/>
      <c r="F1" s="132"/>
      <c r="G1" s="132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135" t="s">
        <v>26</v>
      </c>
      <c r="C4" s="113" t="s">
        <v>27</v>
      </c>
      <c r="D4" s="114">
        <v>1986.45</v>
      </c>
      <c r="E4" s="115"/>
      <c r="F4" s="26">
        <f>SUM(D4:E4)</f>
        <v>1986.45</v>
      </c>
      <c r="G4" s="9">
        <f>F4/$F$38</f>
        <v>1.9488563849374817E-3</v>
      </c>
    </row>
    <row r="5" spans="2:7" ht="14.25" thickTop="1" thickBot="1" x14ac:dyDescent="0.25">
      <c r="B5" s="135"/>
      <c r="C5" s="113" t="s">
        <v>28</v>
      </c>
      <c r="D5" s="114">
        <v>7100</v>
      </c>
      <c r="E5" s="115"/>
      <c r="F5" s="26">
        <f t="shared" ref="F5:F37" si="0">SUM(D5:E5)</f>
        <v>7100</v>
      </c>
      <c r="G5" s="9">
        <f t="shared" ref="G5:G37" si="1">F5/$F$38</f>
        <v>6.9656323255335491E-3</v>
      </c>
    </row>
    <row r="6" spans="2:7" ht="14.25" thickTop="1" thickBot="1" x14ac:dyDescent="0.25">
      <c r="B6" s="135"/>
      <c r="C6" s="113" t="s">
        <v>29</v>
      </c>
      <c r="D6" s="114">
        <v>6369.12</v>
      </c>
      <c r="E6" s="115"/>
      <c r="F6" s="26">
        <f t="shared" si="0"/>
        <v>6369.12</v>
      </c>
      <c r="G6" s="9">
        <f t="shared" si="1"/>
        <v>6.248584247493273E-3</v>
      </c>
    </row>
    <row r="7" spans="2:7" ht="14.25" thickTop="1" thickBot="1" x14ac:dyDescent="0.25">
      <c r="B7" s="135"/>
      <c r="C7" s="113" t="s">
        <v>69</v>
      </c>
      <c r="D7" s="114"/>
      <c r="E7" s="115">
        <v>429</v>
      </c>
      <c r="F7" s="26">
        <f t="shared" si="0"/>
        <v>429</v>
      </c>
      <c r="G7" s="9">
        <f t="shared" si="1"/>
        <v>4.2088116445829476E-4</v>
      </c>
    </row>
    <row r="8" spans="2:7" ht="14.25" thickTop="1" thickBot="1" x14ac:dyDescent="0.25">
      <c r="B8" s="135"/>
      <c r="C8" s="113" t="s">
        <v>31</v>
      </c>
      <c r="D8" s="114">
        <v>5040</v>
      </c>
      <c r="E8" s="115">
        <v>12755.36</v>
      </c>
      <c r="F8" s="26">
        <f t="shared" si="0"/>
        <v>17795.36</v>
      </c>
      <c r="G8" s="9">
        <f t="shared" si="1"/>
        <v>1.7458582374719256E-2</v>
      </c>
    </row>
    <row r="9" spans="2:7" ht="14.25" thickTop="1" thickBot="1" x14ac:dyDescent="0.25">
      <c r="B9" s="135"/>
      <c r="C9" s="113" t="s">
        <v>32</v>
      </c>
      <c r="D9" s="114">
        <v>1389.4</v>
      </c>
      <c r="E9" s="115"/>
      <c r="F9" s="26">
        <f t="shared" si="0"/>
        <v>1389.4</v>
      </c>
      <c r="G9" s="9">
        <f t="shared" si="1"/>
        <v>1.3631055708586358E-3</v>
      </c>
    </row>
    <row r="10" spans="2:7" ht="14.25" thickTop="1" thickBot="1" x14ac:dyDescent="0.25">
      <c r="B10" s="135"/>
      <c r="C10" s="113" t="s">
        <v>33</v>
      </c>
      <c r="D10" s="114">
        <v>2599.89</v>
      </c>
      <c r="E10" s="115"/>
      <c r="F10" s="26">
        <f t="shared" si="0"/>
        <v>2599.89</v>
      </c>
      <c r="G10" s="9">
        <f t="shared" si="1"/>
        <v>2.5506870178635802E-3</v>
      </c>
    </row>
    <row r="11" spans="2:7" ht="14.25" thickTop="1" thickBot="1" x14ac:dyDescent="0.25">
      <c r="B11" s="135"/>
      <c r="C11" s="113" t="s">
        <v>73</v>
      </c>
      <c r="D11" s="114">
        <v>10559.9</v>
      </c>
      <c r="E11" s="115">
        <v>200</v>
      </c>
      <c r="F11" s="26">
        <f t="shared" si="0"/>
        <v>10759.9</v>
      </c>
      <c r="G11" s="9">
        <f t="shared" si="1"/>
        <v>1.0556268628099779E-2</v>
      </c>
    </row>
    <row r="12" spans="2:7" ht="14.25" thickTop="1" thickBot="1" x14ac:dyDescent="0.25">
      <c r="B12" s="135"/>
      <c r="C12" s="113" t="s">
        <v>76</v>
      </c>
      <c r="D12" s="114"/>
      <c r="E12" s="115">
        <v>399.74</v>
      </c>
      <c r="F12" s="26">
        <f t="shared" si="0"/>
        <v>399.74</v>
      </c>
      <c r="G12" s="9">
        <f t="shared" si="1"/>
        <v>3.9217491067729314E-4</v>
      </c>
    </row>
    <row r="13" spans="2:7" ht="14.25" thickTop="1" thickBot="1" x14ac:dyDescent="0.25">
      <c r="B13" s="135"/>
      <c r="C13" s="113" t="s">
        <v>78</v>
      </c>
      <c r="D13" s="114">
        <v>49599.91</v>
      </c>
      <c r="E13" s="115">
        <v>43089.27</v>
      </c>
      <c r="F13" s="6">
        <f t="shared" si="0"/>
        <v>92689.18</v>
      </c>
      <c r="G13" s="9">
        <f t="shared" si="1"/>
        <v>9.0935034990872923E-2</v>
      </c>
    </row>
    <row r="14" spans="2:7" ht="14.25" thickTop="1" thickBot="1" x14ac:dyDescent="0.25">
      <c r="B14" s="135"/>
      <c r="C14" s="113" t="s">
        <v>53</v>
      </c>
      <c r="D14" s="114">
        <v>114912.53</v>
      </c>
      <c r="E14" s="115">
        <v>26685.62</v>
      </c>
      <c r="F14" s="6">
        <f t="shared" si="0"/>
        <v>141598.15</v>
      </c>
      <c r="G14" s="9">
        <f t="shared" si="1"/>
        <v>0.13891840153179555</v>
      </c>
    </row>
    <row r="15" spans="2:7" ht="14.25" thickTop="1" thickBot="1" x14ac:dyDescent="0.25">
      <c r="B15" s="135"/>
      <c r="C15" s="113" t="s">
        <v>38</v>
      </c>
      <c r="D15" s="114">
        <v>143960.43</v>
      </c>
      <c r="E15" s="115">
        <v>82817.009999999995</v>
      </c>
      <c r="F15" s="6">
        <f t="shared" si="0"/>
        <v>226777.44</v>
      </c>
      <c r="G15" s="9">
        <f t="shared" si="1"/>
        <v>0.22248567137545705</v>
      </c>
    </row>
    <row r="16" spans="2:7" ht="14.25" thickTop="1" thickBot="1" x14ac:dyDescent="0.25">
      <c r="B16" s="135"/>
      <c r="C16" s="113" t="s">
        <v>88</v>
      </c>
      <c r="D16" s="114">
        <v>14882.82</v>
      </c>
      <c r="E16" s="115"/>
      <c r="F16" s="26">
        <f t="shared" si="0"/>
        <v>14882.82</v>
      </c>
      <c r="G16" s="9">
        <f t="shared" si="1"/>
        <v>1.460116226578834E-2</v>
      </c>
    </row>
    <row r="17" spans="2:7" ht="14.25" thickTop="1" thickBot="1" x14ac:dyDescent="0.25">
      <c r="B17" s="135"/>
      <c r="C17" s="113" t="s">
        <v>96</v>
      </c>
      <c r="D17" s="114"/>
      <c r="E17" s="115">
        <v>16158</v>
      </c>
      <c r="F17" s="26">
        <f t="shared" si="0"/>
        <v>16158</v>
      </c>
      <c r="G17" s="9">
        <f t="shared" si="1"/>
        <v>1.5852209452953674E-2</v>
      </c>
    </row>
    <row r="18" spans="2:7" ht="14.25" thickTop="1" thickBot="1" x14ac:dyDescent="0.25">
      <c r="B18" s="135"/>
      <c r="C18" s="113" t="s">
        <v>79</v>
      </c>
      <c r="D18" s="114">
        <v>2338.4</v>
      </c>
      <c r="E18" s="115">
        <v>39626</v>
      </c>
      <c r="F18" s="26">
        <f t="shared" si="0"/>
        <v>41964.4</v>
      </c>
      <c r="G18" s="9">
        <f t="shared" si="1"/>
        <v>4.1170222698819731E-2</v>
      </c>
    </row>
    <row r="19" spans="2:7" ht="14.25" thickTop="1" thickBot="1" x14ac:dyDescent="0.25">
      <c r="B19" s="135"/>
      <c r="C19" s="113" t="s">
        <v>43</v>
      </c>
      <c r="D19" s="114">
        <v>7978.54</v>
      </c>
      <c r="E19" s="115">
        <v>1282.8599999999999</v>
      </c>
      <c r="F19" s="26">
        <f t="shared" si="0"/>
        <v>9261.4</v>
      </c>
      <c r="G19" s="9">
        <f t="shared" si="1"/>
        <v>9.0861277774220307E-3</v>
      </c>
    </row>
    <row r="20" spans="2:7" ht="14.25" thickTop="1" thickBot="1" x14ac:dyDescent="0.25">
      <c r="B20" s="135"/>
      <c r="C20" s="113" t="s">
        <v>97</v>
      </c>
      <c r="D20" s="114">
        <v>6.32</v>
      </c>
      <c r="E20" s="115"/>
      <c r="F20" s="26">
        <f t="shared" si="0"/>
        <v>6.32</v>
      </c>
      <c r="G20" s="9">
        <f t="shared" si="1"/>
        <v>6.2003938447002863E-6</v>
      </c>
    </row>
    <row r="21" spans="2:7" ht="14.25" thickTop="1" thickBot="1" x14ac:dyDescent="0.25">
      <c r="B21" s="135"/>
      <c r="C21" s="113" t="s">
        <v>45</v>
      </c>
      <c r="D21" s="114"/>
      <c r="E21" s="115">
        <v>63456.1</v>
      </c>
      <c r="F21" s="6">
        <f t="shared" si="0"/>
        <v>63456.1</v>
      </c>
      <c r="G21" s="9">
        <f t="shared" si="1"/>
        <v>6.2255191748209787E-2</v>
      </c>
    </row>
    <row r="22" spans="2:7" ht="14.25" thickTop="1" thickBot="1" x14ac:dyDescent="0.25">
      <c r="B22" s="135"/>
      <c r="C22" s="113" t="s">
        <v>46</v>
      </c>
      <c r="D22" s="114">
        <v>8869.24</v>
      </c>
      <c r="E22" s="115">
        <v>8417.2900000000009</v>
      </c>
      <c r="F22" s="26">
        <f t="shared" si="0"/>
        <v>17286.53</v>
      </c>
      <c r="G22" s="9">
        <f t="shared" si="1"/>
        <v>1.69593819949726E-2</v>
      </c>
    </row>
    <row r="23" spans="2:7" ht="14.25" thickTop="1" thickBot="1" x14ac:dyDescent="0.25">
      <c r="B23" s="135"/>
      <c r="C23" s="113" t="s">
        <v>47</v>
      </c>
      <c r="D23" s="114"/>
      <c r="E23" s="115">
        <v>20.74</v>
      </c>
      <c r="F23" s="26">
        <f t="shared" si="0"/>
        <v>20.74</v>
      </c>
      <c r="G23" s="9">
        <f t="shared" si="1"/>
        <v>2.0347494990361383E-5</v>
      </c>
    </row>
    <row r="24" spans="2:7" ht="14.25" thickTop="1" thickBot="1" x14ac:dyDescent="0.25">
      <c r="B24" s="135"/>
      <c r="C24" s="113" t="s">
        <v>105</v>
      </c>
      <c r="D24" s="114"/>
      <c r="E24" s="115">
        <v>17540</v>
      </c>
      <c r="F24" s="26">
        <f t="shared" si="0"/>
        <v>17540</v>
      </c>
      <c r="G24" s="9">
        <f t="shared" si="1"/>
        <v>1.7208055068994151E-2</v>
      </c>
    </row>
    <row r="25" spans="2:7" ht="14.25" thickTop="1" thickBot="1" x14ac:dyDescent="0.25">
      <c r="B25" s="135"/>
      <c r="C25" s="113" t="s">
        <v>50</v>
      </c>
      <c r="D25" s="114">
        <v>619</v>
      </c>
      <c r="E25" s="115"/>
      <c r="F25" s="26">
        <f t="shared" si="0"/>
        <v>619</v>
      </c>
      <c r="G25" s="9">
        <f t="shared" si="1"/>
        <v>6.0728540978947422E-4</v>
      </c>
    </row>
    <row r="26" spans="2:7" ht="14.25" thickTop="1" thickBot="1" x14ac:dyDescent="0.25">
      <c r="B26" s="135"/>
      <c r="C26" s="113" t="s">
        <v>51</v>
      </c>
      <c r="D26" s="114"/>
      <c r="E26" s="115">
        <v>943.5</v>
      </c>
      <c r="F26" s="26">
        <f t="shared" si="0"/>
        <v>943.5</v>
      </c>
      <c r="G26" s="9">
        <f t="shared" si="1"/>
        <v>9.2564423931562026E-4</v>
      </c>
    </row>
    <row r="27" spans="2:7" ht="14.25" thickTop="1" thickBot="1" x14ac:dyDescent="0.25">
      <c r="B27" s="135"/>
      <c r="C27" s="113" t="s">
        <v>52</v>
      </c>
      <c r="D27" s="114">
        <v>18672.27</v>
      </c>
      <c r="E27" s="115">
        <v>10960.77</v>
      </c>
      <c r="F27" s="26">
        <f t="shared" si="0"/>
        <v>29633.040000000001</v>
      </c>
      <c r="G27" s="9">
        <f t="shared" si="1"/>
        <v>2.9072233989835029E-2</v>
      </c>
    </row>
    <row r="28" spans="2:7" ht="14.25" thickTop="1" thickBot="1" x14ac:dyDescent="0.25">
      <c r="B28" s="135"/>
      <c r="C28" s="113" t="s">
        <v>106</v>
      </c>
      <c r="D28" s="114">
        <v>827.87</v>
      </c>
      <c r="E28" s="115">
        <v>2370</v>
      </c>
      <c r="F28" s="26">
        <f t="shared" si="0"/>
        <v>3197.87</v>
      </c>
      <c r="G28" s="9">
        <f t="shared" si="1"/>
        <v>3.1373502316695734E-3</v>
      </c>
    </row>
    <row r="29" spans="2:7" ht="14.25" thickTop="1" thickBot="1" x14ac:dyDescent="0.25">
      <c r="B29" s="135"/>
      <c r="C29" s="113" t="s">
        <v>80</v>
      </c>
      <c r="D29" s="114">
        <v>16515.240000000002</v>
      </c>
      <c r="E29" s="115">
        <v>8257.6200000000008</v>
      </c>
      <c r="F29" s="26">
        <f t="shared" si="0"/>
        <v>24772.86</v>
      </c>
      <c r="G29" s="9">
        <f t="shared" si="1"/>
        <v>2.4304033015762967E-2</v>
      </c>
    </row>
    <row r="30" spans="2:7" ht="14.25" thickTop="1" thickBot="1" x14ac:dyDescent="0.25">
      <c r="B30" s="135"/>
      <c r="C30" s="113" t="s">
        <v>84</v>
      </c>
      <c r="D30" s="114"/>
      <c r="E30" s="115">
        <v>126.36</v>
      </c>
      <c r="F30" s="26">
        <f t="shared" si="0"/>
        <v>126.36</v>
      </c>
      <c r="G30" s="9">
        <f t="shared" si="1"/>
        <v>1.2396863389498863E-4</v>
      </c>
    </row>
    <row r="31" spans="2:7" ht="14.25" thickTop="1" thickBot="1" x14ac:dyDescent="0.25">
      <c r="B31" s="135"/>
      <c r="C31" s="113" t="s">
        <v>57</v>
      </c>
      <c r="D31" s="114">
        <v>11498.87</v>
      </c>
      <c r="E31" s="115">
        <v>413.57</v>
      </c>
      <c r="F31" s="26">
        <f t="shared" si="0"/>
        <v>11912.44</v>
      </c>
      <c r="G31" s="9">
        <f t="shared" si="1"/>
        <v>1.1686996780278715E-2</v>
      </c>
    </row>
    <row r="32" spans="2:7" ht="14.25" thickTop="1" thickBot="1" x14ac:dyDescent="0.25">
      <c r="B32" s="135"/>
      <c r="C32" s="113" t="s">
        <v>59</v>
      </c>
      <c r="D32" s="114">
        <v>1286.75</v>
      </c>
      <c r="E32" s="115"/>
      <c r="F32" s="26">
        <f t="shared" si="0"/>
        <v>1286.75</v>
      </c>
      <c r="G32" s="9">
        <f t="shared" si="1"/>
        <v>1.2623982246310274E-3</v>
      </c>
    </row>
    <row r="33" spans="2:7" ht="14.25" thickTop="1" thickBot="1" x14ac:dyDescent="0.25">
      <c r="B33" s="135"/>
      <c r="C33" s="113" t="s">
        <v>60</v>
      </c>
      <c r="D33" s="114">
        <v>377.6</v>
      </c>
      <c r="E33" s="115"/>
      <c r="F33" s="26">
        <f t="shared" si="0"/>
        <v>377.6</v>
      </c>
      <c r="G33" s="9">
        <f t="shared" si="1"/>
        <v>3.704539107213336E-4</v>
      </c>
    </row>
    <row r="34" spans="2:7" ht="14.25" thickTop="1" thickBot="1" x14ac:dyDescent="0.25">
      <c r="B34" s="135"/>
      <c r="C34" s="113" t="s">
        <v>65</v>
      </c>
      <c r="D34" s="114">
        <v>68.150000000000006</v>
      </c>
      <c r="E34" s="115"/>
      <c r="F34" s="26">
        <f t="shared" si="0"/>
        <v>68.150000000000006</v>
      </c>
      <c r="G34" s="9">
        <f t="shared" si="1"/>
        <v>6.6860259575367813E-5</v>
      </c>
    </row>
    <row r="35" spans="2:7" ht="14.25" thickTop="1" thickBot="1" x14ac:dyDescent="0.25">
      <c r="B35" s="134" t="s">
        <v>68</v>
      </c>
      <c r="C35" s="113" t="s">
        <v>28</v>
      </c>
      <c r="D35" s="114">
        <v>20960</v>
      </c>
      <c r="E35" s="115"/>
      <c r="F35" s="26">
        <f t="shared" si="0"/>
        <v>20960</v>
      </c>
      <c r="G35" s="9">
        <f t="shared" si="1"/>
        <v>2.0563331484955379E-2</v>
      </c>
    </row>
    <row r="36" spans="2:7" ht="14.25" thickTop="1" thickBot="1" x14ac:dyDescent="0.25">
      <c r="B36" s="134"/>
      <c r="C36" s="113" t="s">
        <v>78</v>
      </c>
      <c r="D36" s="114">
        <v>3010</v>
      </c>
      <c r="E36" s="115">
        <v>44320.38</v>
      </c>
      <c r="F36" s="26">
        <f t="shared" si="0"/>
        <v>47330.38</v>
      </c>
      <c r="G36" s="9">
        <f t="shared" si="1"/>
        <v>4.6434651395462899E-2</v>
      </c>
    </row>
    <row r="37" spans="2:7" ht="14.25" thickTop="1" thickBot="1" x14ac:dyDescent="0.25">
      <c r="B37" s="134"/>
      <c r="C37" s="116" t="s">
        <v>95</v>
      </c>
      <c r="D37" s="117">
        <v>170399.96</v>
      </c>
      <c r="E37" s="118">
        <v>17192.240000000002</v>
      </c>
      <c r="F37" s="6">
        <f t="shared" si="0"/>
        <v>187592.19999999998</v>
      </c>
      <c r="G37" s="9">
        <f t="shared" si="1"/>
        <v>0.18404201300534573</v>
      </c>
    </row>
    <row r="38" spans="2:7" ht="13.5" thickTop="1" x14ac:dyDescent="0.2">
      <c r="B38" s="40"/>
      <c r="C38" s="10"/>
      <c r="D38" s="35">
        <f>SUM(D4:D37)</f>
        <v>621828.66</v>
      </c>
      <c r="E38" s="35">
        <f t="shared" ref="E38:G38" si="2">SUM(E4:E37)</f>
        <v>397461.42999999993</v>
      </c>
      <c r="F38" s="35">
        <f t="shared" si="2"/>
        <v>1019290.0899999999</v>
      </c>
      <c r="G38" s="37">
        <f t="shared" si="2"/>
        <v>1.0000000000000002</v>
      </c>
    </row>
    <row r="39" spans="2:7" x14ac:dyDescent="0.2">
      <c r="B39" s="41"/>
    </row>
    <row r="40" spans="2:7" x14ac:dyDescent="0.2">
      <c r="B40" s="41"/>
    </row>
    <row r="41" spans="2:7" x14ac:dyDescent="0.2">
      <c r="B41" s="41"/>
    </row>
    <row r="42" spans="2:7" x14ac:dyDescent="0.2">
      <c r="B42" s="41"/>
    </row>
    <row r="43" spans="2:7" x14ac:dyDescent="0.2">
      <c r="B43" s="41"/>
    </row>
    <row r="44" spans="2:7" x14ac:dyDescent="0.2">
      <c r="B44" s="41"/>
    </row>
    <row r="45" spans="2:7" x14ac:dyDescent="0.2">
      <c r="B45" s="41"/>
    </row>
    <row r="46" spans="2:7" x14ac:dyDescent="0.2">
      <c r="B46" s="41"/>
    </row>
    <row r="47" spans="2:7" x14ac:dyDescent="0.2">
      <c r="B47" s="41"/>
    </row>
    <row r="48" spans="2:7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</sheetData>
  <mergeCells count="3">
    <mergeCell ref="B1:G1"/>
    <mergeCell ref="B4:B34"/>
    <mergeCell ref="B35:B37"/>
  </mergeCells>
  <conditionalFormatting sqref="G4:G37">
    <cfRule type="cellIs" dxfId="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2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3"/>
  <sheetViews>
    <sheetView showGridLines="0" zoomScale="80" zoomScaleNormal="80" workbookViewId="0">
      <pane ySplit="1" topLeftCell="A2" activePane="bottomLeft" state="frozen"/>
      <selection activeCell="B1" sqref="B1:R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2" customFormat="1" ht="58.5" customHeight="1" x14ac:dyDescent="0.2">
      <c r="B1" s="132" t="s">
        <v>179</v>
      </c>
      <c r="C1" s="132"/>
      <c r="D1" s="132"/>
      <c r="E1" s="132"/>
      <c r="F1" s="132"/>
      <c r="G1" s="132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135" t="s">
        <v>26</v>
      </c>
      <c r="C4" s="119" t="s">
        <v>27</v>
      </c>
      <c r="D4" s="120">
        <v>3805.04</v>
      </c>
      <c r="E4" s="121"/>
      <c r="F4" s="26">
        <f>SUM(D4:E4)</f>
        <v>3805.04</v>
      </c>
      <c r="G4" s="9">
        <f>F4/$F$37</f>
        <v>1.9277426523341325E-3</v>
      </c>
    </row>
    <row r="5" spans="2:7" ht="14.25" thickTop="1" thickBot="1" x14ac:dyDescent="0.25">
      <c r="B5" s="135"/>
      <c r="C5" s="119" t="s">
        <v>28</v>
      </c>
      <c r="D5" s="120">
        <v>11300</v>
      </c>
      <c r="E5" s="121"/>
      <c r="F5" s="26">
        <f t="shared" ref="F5:F36" si="0">SUM(D5:E5)</f>
        <v>11300</v>
      </c>
      <c r="G5" s="9">
        <f t="shared" ref="G5:G36" si="1">F5/$F$37</f>
        <v>5.7249048555010453E-3</v>
      </c>
    </row>
    <row r="6" spans="2:7" ht="14.25" thickTop="1" thickBot="1" x14ac:dyDescent="0.25">
      <c r="B6" s="135"/>
      <c r="C6" s="119" t="s">
        <v>101</v>
      </c>
      <c r="D6" s="120">
        <v>1097.2</v>
      </c>
      <c r="E6" s="121"/>
      <c r="F6" s="26">
        <f t="shared" si="0"/>
        <v>1097.2</v>
      </c>
      <c r="G6" s="9">
        <f t="shared" si="1"/>
        <v>5.5587306260670326E-4</v>
      </c>
    </row>
    <row r="7" spans="2:7" ht="14.25" thickTop="1" thickBot="1" x14ac:dyDescent="0.25">
      <c r="B7" s="135"/>
      <c r="C7" s="119" t="s">
        <v>31</v>
      </c>
      <c r="D7" s="120"/>
      <c r="E7" s="121">
        <v>14971.17</v>
      </c>
      <c r="F7" s="26">
        <f t="shared" si="0"/>
        <v>14971.17</v>
      </c>
      <c r="G7" s="9">
        <f t="shared" si="1"/>
        <v>7.5848251173036797E-3</v>
      </c>
    </row>
    <row r="8" spans="2:7" ht="14.25" thickTop="1" thickBot="1" x14ac:dyDescent="0.25">
      <c r="B8" s="135"/>
      <c r="C8" s="119" t="s">
        <v>32</v>
      </c>
      <c r="D8" s="120"/>
      <c r="E8" s="121">
        <v>3216.78</v>
      </c>
      <c r="F8" s="26">
        <f t="shared" si="0"/>
        <v>3216.78</v>
      </c>
      <c r="G8" s="9">
        <f t="shared" si="1"/>
        <v>1.629713224874217E-3</v>
      </c>
    </row>
    <row r="9" spans="2:7" ht="14.25" thickTop="1" thickBot="1" x14ac:dyDescent="0.25">
      <c r="B9" s="135"/>
      <c r="C9" s="119" t="s">
        <v>33</v>
      </c>
      <c r="D9" s="120"/>
      <c r="E9" s="121">
        <v>5130</v>
      </c>
      <c r="F9" s="26">
        <f t="shared" si="0"/>
        <v>5130</v>
      </c>
      <c r="G9" s="9">
        <f t="shared" si="1"/>
        <v>2.5990054786478194E-3</v>
      </c>
    </row>
    <row r="10" spans="2:7" ht="14.25" thickTop="1" thickBot="1" x14ac:dyDescent="0.25">
      <c r="B10" s="135"/>
      <c r="C10" s="119" t="s">
        <v>34</v>
      </c>
      <c r="D10" s="120"/>
      <c r="E10" s="121">
        <v>9999.7000000000007</v>
      </c>
      <c r="F10" s="26">
        <f t="shared" si="0"/>
        <v>9999.7000000000007</v>
      </c>
      <c r="G10" s="9">
        <f t="shared" si="1"/>
        <v>5.0661354941198061E-3</v>
      </c>
    </row>
    <row r="11" spans="2:7" ht="14.25" thickTop="1" thickBot="1" x14ac:dyDescent="0.25">
      <c r="B11" s="135"/>
      <c r="C11" s="119" t="s">
        <v>73</v>
      </c>
      <c r="D11" s="120">
        <v>29754.03</v>
      </c>
      <c r="E11" s="121"/>
      <c r="F11" s="26">
        <f t="shared" si="0"/>
        <v>29754.03</v>
      </c>
      <c r="G11" s="9">
        <f t="shared" si="1"/>
        <v>1.5074246975019802E-2</v>
      </c>
    </row>
    <row r="12" spans="2:7" ht="14.25" thickTop="1" thickBot="1" x14ac:dyDescent="0.25">
      <c r="B12" s="135"/>
      <c r="C12" s="119" t="s">
        <v>82</v>
      </c>
      <c r="D12" s="120"/>
      <c r="E12" s="121">
        <v>13250</v>
      </c>
      <c r="F12" s="26">
        <f t="shared" si="0"/>
        <v>13250</v>
      </c>
      <c r="G12" s="9">
        <f t="shared" si="1"/>
        <v>6.7128309146361814E-3</v>
      </c>
    </row>
    <row r="13" spans="2:7" ht="14.25" thickTop="1" thickBot="1" x14ac:dyDescent="0.25">
      <c r="B13" s="135"/>
      <c r="C13" s="119" t="s">
        <v>35</v>
      </c>
      <c r="D13" s="120">
        <v>199.35</v>
      </c>
      <c r="E13" s="121"/>
      <c r="F13" s="26">
        <f t="shared" si="0"/>
        <v>199.35</v>
      </c>
      <c r="G13" s="9">
        <f t="shared" si="1"/>
        <v>1.0099644096850738E-4</v>
      </c>
    </row>
    <row r="14" spans="2:7" ht="14.25" thickTop="1" thickBot="1" x14ac:dyDescent="0.25">
      <c r="B14" s="135"/>
      <c r="C14" s="119" t="s">
        <v>78</v>
      </c>
      <c r="D14" s="120">
        <v>160116.17000000001</v>
      </c>
      <c r="E14" s="121">
        <v>98687.66</v>
      </c>
      <c r="F14" s="6">
        <f t="shared" si="0"/>
        <v>258803.83000000002</v>
      </c>
      <c r="G14" s="9">
        <f t="shared" si="1"/>
        <v>0.13111746044152806</v>
      </c>
    </row>
    <row r="15" spans="2:7" ht="14.25" thickTop="1" thickBot="1" x14ac:dyDescent="0.25">
      <c r="B15" s="135"/>
      <c r="C15" s="119" t="s">
        <v>53</v>
      </c>
      <c r="D15" s="120">
        <v>126999.34</v>
      </c>
      <c r="E15" s="121">
        <v>121837.23</v>
      </c>
      <c r="F15" s="6">
        <f t="shared" si="0"/>
        <v>248836.57</v>
      </c>
      <c r="G15" s="9">
        <f t="shared" si="1"/>
        <v>0.12606775998400227</v>
      </c>
    </row>
    <row r="16" spans="2:7" ht="14.25" thickTop="1" thickBot="1" x14ac:dyDescent="0.25">
      <c r="B16" s="135"/>
      <c r="C16" s="119" t="s">
        <v>38</v>
      </c>
      <c r="D16" s="120">
        <v>77441.09</v>
      </c>
      <c r="E16" s="121">
        <v>108697.05</v>
      </c>
      <c r="F16" s="6">
        <f t="shared" si="0"/>
        <v>186138.14</v>
      </c>
      <c r="G16" s="9">
        <f t="shared" si="1"/>
        <v>9.4302932874330392E-2</v>
      </c>
    </row>
    <row r="17" spans="2:7" ht="14.25" thickTop="1" thickBot="1" x14ac:dyDescent="0.25">
      <c r="B17" s="135"/>
      <c r="C17" s="119" t="s">
        <v>88</v>
      </c>
      <c r="D17" s="120">
        <v>54283.02</v>
      </c>
      <c r="E17" s="121">
        <v>25941.54</v>
      </c>
      <c r="F17" s="26">
        <f t="shared" si="0"/>
        <v>80224.56</v>
      </c>
      <c r="G17" s="9">
        <f t="shared" si="1"/>
        <v>4.0644068413666808E-2</v>
      </c>
    </row>
    <row r="18" spans="2:7" ht="14.25" thickTop="1" thickBot="1" x14ac:dyDescent="0.25">
      <c r="B18" s="135"/>
      <c r="C18" s="119" t="s">
        <v>41</v>
      </c>
      <c r="D18" s="120"/>
      <c r="E18" s="121">
        <v>10000</v>
      </c>
      <c r="F18" s="26">
        <f t="shared" si="0"/>
        <v>10000</v>
      </c>
      <c r="G18" s="9">
        <f t="shared" si="1"/>
        <v>5.0662874827442873E-3</v>
      </c>
    </row>
    <row r="19" spans="2:7" ht="14.25" thickTop="1" thickBot="1" x14ac:dyDescent="0.25">
      <c r="B19" s="135"/>
      <c r="C19" s="119" t="s">
        <v>79</v>
      </c>
      <c r="D19" s="120">
        <v>9001.15</v>
      </c>
      <c r="E19" s="121">
        <v>65059.97</v>
      </c>
      <c r="F19" s="26">
        <f t="shared" si="0"/>
        <v>74061.119999999995</v>
      </c>
      <c r="G19" s="9">
        <f t="shared" si="1"/>
        <v>3.7521492521402258E-2</v>
      </c>
    </row>
    <row r="20" spans="2:7" ht="14.25" thickTop="1" thickBot="1" x14ac:dyDescent="0.25">
      <c r="B20" s="135"/>
      <c r="C20" s="119" t="s">
        <v>43</v>
      </c>
      <c r="D20" s="120">
        <v>1442.32</v>
      </c>
      <c r="E20" s="121">
        <v>721.16</v>
      </c>
      <c r="F20" s="26">
        <f t="shared" si="0"/>
        <v>2163.48</v>
      </c>
      <c r="G20" s="9">
        <f t="shared" si="1"/>
        <v>1.0960811643167612E-3</v>
      </c>
    </row>
    <row r="21" spans="2:7" ht="14.25" thickTop="1" thickBot="1" x14ac:dyDescent="0.25">
      <c r="B21" s="135"/>
      <c r="C21" s="119" t="s">
        <v>45</v>
      </c>
      <c r="D21" s="120">
        <v>109136.82</v>
      </c>
      <c r="E21" s="121">
        <v>102468.27</v>
      </c>
      <c r="F21" s="6">
        <f t="shared" si="0"/>
        <v>211605.09000000003</v>
      </c>
      <c r="G21" s="9">
        <f t="shared" si="1"/>
        <v>0.10720522187519786</v>
      </c>
    </row>
    <row r="22" spans="2:7" ht="14.25" thickTop="1" thickBot="1" x14ac:dyDescent="0.25">
      <c r="B22" s="135"/>
      <c r="C22" s="119" t="s">
        <v>46</v>
      </c>
      <c r="D22" s="120">
        <v>74314.3</v>
      </c>
      <c r="E22" s="121">
        <v>46219.74</v>
      </c>
      <c r="F22" s="6">
        <f t="shared" si="0"/>
        <v>120534.04000000001</v>
      </c>
      <c r="G22" s="9">
        <f t="shared" si="1"/>
        <v>6.1066009809659934E-2</v>
      </c>
    </row>
    <row r="23" spans="2:7" ht="14.25" thickTop="1" thickBot="1" x14ac:dyDescent="0.25">
      <c r="B23" s="135"/>
      <c r="C23" s="119" t="s">
        <v>47</v>
      </c>
      <c r="D23" s="120"/>
      <c r="E23" s="121">
        <v>41.31</v>
      </c>
      <c r="F23" s="26">
        <f t="shared" si="0"/>
        <v>41.31</v>
      </c>
      <c r="G23" s="9">
        <f t="shared" si="1"/>
        <v>2.0928833591216653E-5</v>
      </c>
    </row>
    <row r="24" spans="2:7" ht="14.25" thickTop="1" thickBot="1" x14ac:dyDescent="0.25">
      <c r="B24" s="135"/>
      <c r="C24" s="119" t="s">
        <v>49</v>
      </c>
      <c r="D24" s="120">
        <v>1756.49</v>
      </c>
      <c r="E24" s="121">
        <v>1809.61</v>
      </c>
      <c r="F24" s="26">
        <f t="shared" si="0"/>
        <v>3566.1</v>
      </c>
      <c r="G24" s="9">
        <f t="shared" si="1"/>
        <v>1.8066887792214405E-3</v>
      </c>
    </row>
    <row r="25" spans="2:7" ht="14.25" thickTop="1" thickBot="1" x14ac:dyDescent="0.25">
      <c r="B25" s="135"/>
      <c r="C25" s="119" t="s">
        <v>51</v>
      </c>
      <c r="D25" s="120">
        <v>2750</v>
      </c>
      <c r="E25" s="121"/>
      <c r="F25" s="26">
        <f t="shared" si="0"/>
        <v>2750</v>
      </c>
      <c r="G25" s="9">
        <f t="shared" si="1"/>
        <v>1.393229057754679E-3</v>
      </c>
    </row>
    <row r="26" spans="2:7" ht="14.25" customHeight="1" thickTop="1" thickBot="1" x14ac:dyDescent="0.25">
      <c r="B26" s="135"/>
      <c r="C26" s="119" t="s">
        <v>53</v>
      </c>
      <c r="D26" s="120">
        <v>1286.47</v>
      </c>
      <c r="E26" s="121">
        <v>154.75</v>
      </c>
      <c r="F26" s="26">
        <f t="shared" si="0"/>
        <v>1441.22</v>
      </c>
      <c r="G26" s="9">
        <f t="shared" si="1"/>
        <v>7.3016348458807229E-4</v>
      </c>
    </row>
    <row r="27" spans="2:7" ht="14.25" thickTop="1" thickBot="1" x14ac:dyDescent="0.25">
      <c r="B27" s="135"/>
      <c r="C27" s="119" t="s">
        <v>54</v>
      </c>
      <c r="D27" s="120">
        <v>26012.37</v>
      </c>
      <c r="E27" s="121">
        <v>11908.12</v>
      </c>
      <c r="F27" s="26">
        <f t="shared" si="0"/>
        <v>37920.49</v>
      </c>
      <c r="G27" s="9">
        <f t="shared" si="1"/>
        <v>1.9211610382652993E-2</v>
      </c>
    </row>
    <row r="28" spans="2:7" ht="14.25" thickTop="1" thickBot="1" x14ac:dyDescent="0.25">
      <c r="B28" s="135"/>
      <c r="C28" s="119" t="s">
        <v>199</v>
      </c>
      <c r="D28" s="120">
        <v>3181.56</v>
      </c>
      <c r="E28" s="121"/>
      <c r="F28" s="26">
        <f t="shared" si="0"/>
        <v>3181.56</v>
      </c>
      <c r="G28" s="9">
        <f t="shared" si="1"/>
        <v>1.6118697603599915E-3</v>
      </c>
    </row>
    <row r="29" spans="2:7" ht="14.25" thickTop="1" thickBot="1" x14ac:dyDescent="0.25">
      <c r="B29" s="135"/>
      <c r="C29" s="119" t="s">
        <v>107</v>
      </c>
      <c r="D29" s="120">
        <v>58.1</v>
      </c>
      <c r="E29" s="121"/>
      <c r="F29" s="26">
        <f t="shared" si="0"/>
        <v>58.1</v>
      </c>
      <c r="G29" s="9">
        <f t="shared" si="1"/>
        <v>2.9435130274744312E-5</v>
      </c>
    </row>
    <row r="30" spans="2:7" ht="14.25" thickTop="1" thickBot="1" x14ac:dyDescent="0.25">
      <c r="B30" s="135"/>
      <c r="C30" s="119" t="s">
        <v>55</v>
      </c>
      <c r="D30" s="120">
        <v>652.82000000000005</v>
      </c>
      <c r="E30" s="121"/>
      <c r="F30" s="26">
        <f t="shared" si="0"/>
        <v>652.82000000000005</v>
      </c>
      <c r="G30" s="9">
        <f t="shared" si="1"/>
        <v>3.307373794485126E-4</v>
      </c>
    </row>
    <row r="31" spans="2:7" ht="14.25" thickTop="1" thickBot="1" x14ac:dyDescent="0.25">
      <c r="B31" s="134" t="s">
        <v>68</v>
      </c>
      <c r="C31" s="119" t="s">
        <v>28</v>
      </c>
      <c r="D31" s="120">
        <v>7360</v>
      </c>
      <c r="E31" s="121"/>
      <c r="F31" s="26">
        <f t="shared" si="0"/>
        <v>7360</v>
      </c>
      <c r="G31" s="9">
        <f t="shared" si="1"/>
        <v>3.7287875872997959E-3</v>
      </c>
    </row>
    <row r="32" spans="2:7" ht="14.25" thickTop="1" thickBot="1" x14ac:dyDescent="0.25">
      <c r="B32" s="134"/>
      <c r="C32" s="119" t="s">
        <v>78</v>
      </c>
      <c r="D32" s="120">
        <v>515.6</v>
      </c>
      <c r="E32" s="121">
        <v>20558.78</v>
      </c>
      <c r="F32" s="26">
        <f t="shared" si="0"/>
        <v>21074.379999999997</v>
      </c>
      <c r="G32" s="9">
        <f t="shared" si="1"/>
        <v>1.0676886760059654E-2</v>
      </c>
    </row>
    <row r="33" spans="2:7" ht="14.25" thickTop="1" thickBot="1" x14ac:dyDescent="0.25">
      <c r="B33" s="134"/>
      <c r="C33" s="119" t="s">
        <v>53</v>
      </c>
      <c r="D33" s="120"/>
      <c r="E33" s="121">
        <v>40612.410000000003</v>
      </c>
      <c r="F33" s="26">
        <f t="shared" si="0"/>
        <v>40612.410000000003</v>
      </c>
      <c r="G33" s="9">
        <f t="shared" si="1"/>
        <v>2.0575414442707895E-2</v>
      </c>
    </row>
    <row r="34" spans="2:7" ht="14.25" thickTop="1" thickBot="1" x14ac:dyDescent="0.25">
      <c r="B34" s="134"/>
      <c r="C34" s="119" t="s">
        <v>79</v>
      </c>
      <c r="D34" s="120"/>
      <c r="E34" s="121">
        <v>57297</v>
      </c>
      <c r="F34" s="26">
        <f t="shared" si="0"/>
        <v>57297</v>
      </c>
      <c r="G34" s="9">
        <f t="shared" si="1"/>
        <v>2.9028307389879944E-2</v>
      </c>
    </row>
    <row r="35" spans="2:7" ht="14.25" thickTop="1" thickBot="1" x14ac:dyDescent="0.25">
      <c r="B35" s="134"/>
      <c r="C35" s="119" t="s">
        <v>95</v>
      </c>
      <c r="D35" s="120">
        <v>443545.5</v>
      </c>
      <c r="E35" s="121"/>
      <c r="F35" s="6">
        <f t="shared" si="0"/>
        <v>443545.5</v>
      </c>
      <c r="G35" s="9">
        <f t="shared" si="1"/>
        <v>0.22471290146775566</v>
      </c>
    </row>
    <row r="36" spans="2:7" ht="14.25" thickTop="1" thickBot="1" x14ac:dyDescent="0.25">
      <c r="B36" s="134"/>
      <c r="C36" s="122" t="s">
        <v>45</v>
      </c>
      <c r="D36" s="123"/>
      <c r="E36" s="124">
        <v>69240.94</v>
      </c>
      <c r="F36" s="26">
        <f t="shared" si="0"/>
        <v>69240.94</v>
      </c>
      <c r="G36" s="9">
        <f t="shared" si="1"/>
        <v>3.5079450761544825E-2</v>
      </c>
    </row>
    <row r="37" spans="2:7" ht="13.5" thickTop="1" x14ac:dyDescent="0.2">
      <c r="B37" s="40"/>
      <c r="C37" s="10"/>
      <c r="D37" s="35">
        <f>SUM(D4:D36)</f>
        <v>1146008.74</v>
      </c>
      <c r="E37" s="35">
        <f t="shared" ref="E37:G37" si="2">SUM(E4:E36)</f>
        <v>827823.19</v>
      </c>
      <c r="F37" s="35">
        <f t="shared" si="2"/>
        <v>1973831.9300000002</v>
      </c>
      <c r="G37" s="37">
        <f t="shared" si="2"/>
        <v>0.99999999999999989</v>
      </c>
    </row>
    <row r="38" spans="2:7" x14ac:dyDescent="0.2">
      <c r="B38" s="41"/>
    </row>
    <row r="39" spans="2:7" x14ac:dyDescent="0.2">
      <c r="B39" s="41"/>
    </row>
    <row r="40" spans="2:7" x14ac:dyDescent="0.2">
      <c r="B40" s="41"/>
    </row>
    <row r="41" spans="2:7" x14ac:dyDescent="0.2">
      <c r="B41" s="41"/>
    </row>
    <row r="42" spans="2:7" x14ac:dyDescent="0.2">
      <c r="B42" s="41"/>
    </row>
    <row r="43" spans="2:7" x14ac:dyDescent="0.2">
      <c r="B43" s="41"/>
    </row>
    <row r="44" spans="2:7" x14ac:dyDescent="0.2">
      <c r="B44" s="41"/>
    </row>
    <row r="45" spans="2:7" x14ac:dyDescent="0.2">
      <c r="B45" s="41"/>
    </row>
    <row r="46" spans="2:7" x14ac:dyDescent="0.2">
      <c r="B46" s="41"/>
    </row>
    <row r="47" spans="2:7" x14ac:dyDescent="0.2">
      <c r="B47" s="41"/>
    </row>
    <row r="48" spans="2:7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</sheetData>
  <mergeCells count="3">
    <mergeCell ref="B1:G1"/>
    <mergeCell ref="B4:B30"/>
    <mergeCell ref="B31:B36"/>
  </mergeCells>
  <conditionalFormatting sqref="G4:G36">
    <cfRule type="cellIs" dxfId="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2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128"/>
  <sheetViews>
    <sheetView showGridLines="0" zoomScale="80" zoomScaleNormal="80" workbookViewId="0">
      <pane ySplit="1" topLeftCell="A2" activePane="bottomLeft" state="frozen"/>
      <selection activeCell="B1" sqref="B1:R1"/>
      <selection pane="bottomLeft"/>
    </sheetView>
  </sheetViews>
  <sheetFormatPr defaultRowHeight="12.75" x14ac:dyDescent="0.2"/>
  <cols>
    <col min="2" max="2" width="54.28515625" style="29" customWidth="1"/>
    <col min="3" max="3" width="66.85546875" style="5" bestFit="1" customWidth="1"/>
    <col min="4" max="4" width="14.28515625" hidden="1" customWidth="1"/>
    <col min="5" max="5" width="15.7109375" hidden="1" customWidth="1"/>
    <col min="6" max="6" width="16" bestFit="1" customWidth="1"/>
    <col min="7" max="7" width="13.42578125" bestFit="1" customWidth="1"/>
  </cols>
  <sheetData>
    <row r="1" spans="2:7" ht="58.5" customHeight="1" x14ac:dyDescent="0.2">
      <c r="B1" s="132" t="s">
        <v>179</v>
      </c>
      <c r="C1" s="132"/>
      <c r="D1" s="132"/>
      <c r="E1" s="132"/>
      <c r="F1" s="132"/>
      <c r="G1" s="132"/>
    </row>
    <row r="3" spans="2:7" ht="14.25" customHeight="1" thickBot="1" x14ac:dyDescent="0.25">
      <c r="B3" s="133" t="s">
        <v>5</v>
      </c>
      <c r="C3" s="4" t="s">
        <v>2</v>
      </c>
      <c r="D3" s="1" t="s">
        <v>0</v>
      </c>
      <c r="E3" s="2" t="s">
        <v>1</v>
      </c>
      <c r="F3" s="4" t="s">
        <v>3</v>
      </c>
      <c r="G3" s="8" t="s">
        <v>6</v>
      </c>
    </row>
    <row r="4" spans="2:7" ht="22.5" thickTop="1" thickBot="1" x14ac:dyDescent="0.25">
      <c r="B4" s="47" t="s">
        <v>185</v>
      </c>
      <c r="C4" s="47" t="s">
        <v>186</v>
      </c>
      <c r="D4" s="48">
        <v>8435.5</v>
      </c>
      <c r="E4" s="49"/>
      <c r="F4" s="39">
        <f>D4+E4</f>
        <v>8435.5</v>
      </c>
      <c r="G4" s="9">
        <f>F4/$F$128</f>
        <v>3.8427629643467929E-4</v>
      </c>
    </row>
    <row r="5" spans="2:7" ht="22.5" thickTop="1" thickBot="1" x14ac:dyDescent="0.25">
      <c r="B5" s="47" t="s">
        <v>187</v>
      </c>
      <c r="C5" s="47" t="s">
        <v>188</v>
      </c>
      <c r="D5" s="48">
        <v>52036</v>
      </c>
      <c r="E5" s="49"/>
      <c r="F5" s="39">
        <f t="shared" ref="F5:F68" si="0">D5+E5</f>
        <v>52036</v>
      </c>
      <c r="G5" s="9">
        <f t="shared" ref="G5:G68" si="1">F5/$F$128</f>
        <v>2.3704820533785751E-3</v>
      </c>
    </row>
    <row r="6" spans="2:7" ht="14.25" customHeight="1" thickTop="1" thickBot="1" x14ac:dyDescent="0.25">
      <c r="B6" s="135" t="s">
        <v>26</v>
      </c>
      <c r="C6" s="47" t="s">
        <v>27</v>
      </c>
      <c r="D6" s="48">
        <v>95629.92</v>
      </c>
      <c r="E6" s="49"/>
      <c r="F6" s="39">
        <f t="shared" si="0"/>
        <v>95629.92</v>
      </c>
      <c r="G6" s="9">
        <f t="shared" si="1"/>
        <v>4.3563880606893087E-3</v>
      </c>
    </row>
    <row r="7" spans="2:7" ht="14.25" thickTop="1" thickBot="1" x14ac:dyDescent="0.25">
      <c r="B7" s="135"/>
      <c r="C7" s="47" t="s">
        <v>28</v>
      </c>
      <c r="D7" s="48">
        <v>128653.06</v>
      </c>
      <c r="E7" s="49">
        <v>2000</v>
      </c>
      <c r="F7" s="39">
        <f t="shared" si="0"/>
        <v>130653.06</v>
      </c>
      <c r="G7" s="9">
        <f t="shared" si="1"/>
        <v>5.9518551377698934E-3</v>
      </c>
    </row>
    <row r="8" spans="2:7" ht="14.25" thickTop="1" thickBot="1" x14ac:dyDescent="0.25">
      <c r="B8" s="135"/>
      <c r="C8" s="47" t="s">
        <v>86</v>
      </c>
      <c r="D8" s="48">
        <v>26800</v>
      </c>
      <c r="E8" s="49"/>
      <c r="F8" s="39">
        <f t="shared" si="0"/>
        <v>26800</v>
      </c>
      <c r="G8" s="9">
        <f t="shared" si="1"/>
        <v>1.2208647672869901E-3</v>
      </c>
    </row>
    <row r="9" spans="2:7" ht="14.25" thickTop="1" thickBot="1" x14ac:dyDescent="0.25">
      <c r="B9" s="135"/>
      <c r="C9" s="47" t="s">
        <v>29</v>
      </c>
      <c r="D9" s="48">
        <v>224952.24</v>
      </c>
      <c r="E9" s="49"/>
      <c r="F9" s="39">
        <f t="shared" si="0"/>
        <v>224952.24</v>
      </c>
      <c r="G9" s="9">
        <f t="shared" si="1"/>
        <v>1.0247621796204743E-2</v>
      </c>
    </row>
    <row r="10" spans="2:7" ht="14.25" thickTop="1" thickBot="1" x14ac:dyDescent="0.25">
      <c r="B10" s="135"/>
      <c r="C10" s="47" t="s">
        <v>30</v>
      </c>
      <c r="D10" s="48"/>
      <c r="E10" s="49">
        <v>369065.41</v>
      </c>
      <c r="F10" s="39">
        <f t="shared" si="0"/>
        <v>369065.41</v>
      </c>
      <c r="G10" s="9">
        <f t="shared" si="1"/>
        <v>1.6812647607959984E-2</v>
      </c>
    </row>
    <row r="11" spans="2:7" ht="14.25" thickTop="1" thickBot="1" x14ac:dyDescent="0.25">
      <c r="B11" s="135"/>
      <c r="C11" s="47" t="s">
        <v>101</v>
      </c>
      <c r="D11" s="48">
        <v>1929.2</v>
      </c>
      <c r="E11" s="49"/>
      <c r="F11" s="39">
        <f t="shared" si="0"/>
        <v>1929.2</v>
      </c>
      <c r="G11" s="9">
        <f t="shared" si="1"/>
        <v>8.7884041382464974E-5</v>
      </c>
    </row>
    <row r="12" spans="2:7" ht="14.25" thickTop="1" thickBot="1" x14ac:dyDescent="0.25">
      <c r="B12" s="135"/>
      <c r="C12" s="47" t="s">
        <v>81</v>
      </c>
      <c r="D12" s="48">
        <v>194914.45</v>
      </c>
      <c r="E12" s="49">
        <v>106093.37</v>
      </c>
      <c r="F12" s="39">
        <f t="shared" si="0"/>
        <v>301007.82</v>
      </c>
      <c r="G12" s="9">
        <f t="shared" si="1"/>
        <v>1.3712307541636723E-2</v>
      </c>
    </row>
    <row r="13" spans="2:7" ht="14.25" thickTop="1" thickBot="1" x14ac:dyDescent="0.25">
      <c r="B13" s="135"/>
      <c r="C13" s="47" t="s">
        <v>85</v>
      </c>
      <c r="D13" s="48">
        <v>269356.46999999997</v>
      </c>
      <c r="E13" s="49">
        <v>38466.19</v>
      </c>
      <c r="F13" s="39">
        <f t="shared" si="0"/>
        <v>307822.65999999997</v>
      </c>
      <c r="G13" s="9">
        <f t="shared" si="1"/>
        <v>1.4022755230095605E-2</v>
      </c>
    </row>
    <row r="14" spans="2:7" ht="14.25" thickTop="1" thickBot="1" x14ac:dyDescent="0.25">
      <c r="B14" s="135"/>
      <c r="C14" s="47" t="s">
        <v>87</v>
      </c>
      <c r="D14" s="48"/>
      <c r="E14" s="49">
        <v>682.42</v>
      </c>
      <c r="F14" s="39">
        <f t="shared" si="0"/>
        <v>682.42</v>
      </c>
      <c r="G14" s="9">
        <f t="shared" si="1"/>
        <v>3.1087408003432379E-5</v>
      </c>
    </row>
    <row r="15" spans="2:7" ht="14.25" thickTop="1" thickBot="1" x14ac:dyDescent="0.25">
      <c r="B15" s="135"/>
      <c r="C15" s="47" t="s">
        <v>189</v>
      </c>
      <c r="D15" s="48">
        <v>21069.14</v>
      </c>
      <c r="E15" s="49"/>
      <c r="F15" s="39">
        <f t="shared" si="0"/>
        <v>21069.14</v>
      </c>
      <c r="G15" s="9">
        <f t="shared" si="1"/>
        <v>9.5979741429242586E-4</v>
      </c>
    </row>
    <row r="16" spans="2:7" ht="14.25" thickTop="1" thickBot="1" x14ac:dyDescent="0.25">
      <c r="B16" s="135"/>
      <c r="C16" s="47" t="s">
        <v>69</v>
      </c>
      <c r="D16" s="48"/>
      <c r="E16" s="49">
        <v>22844.959999999999</v>
      </c>
      <c r="F16" s="39">
        <f t="shared" si="0"/>
        <v>22844.959999999999</v>
      </c>
      <c r="G16" s="9">
        <f t="shared" si="1"/>
        <v>1.0406942826149475E-3</v>
      </c>
    </row>
    <row r="17" spans="2:7" ht="14.25" thickTop="1" thickBot="1" x14ac:dyDescent="0.25">
      <c r="B17" s="135"/>
      <c r="C17" s="47" t="s">
        <v>190</v>
      </c>
      <c r="D17" s="48">
        <v>4322.34</v>
      </c>
      <c r="E17" s="49">
        <v>13191.31</v>
      </c>
      <c r="F17" s="39">
        <f t="shared" si="0"/>
        <v>17513.650000000001</v>
      </c>
      <c r="G17" s="9">
        <f t="shared" si="1"/>
        <v>7.9782829222372373E-4</v>
      </c>
    </row>
    <row r="18" spans="2:7" ht="14.25" thickTop="1" thickBot="1" x14ac:dyDescent="0.25">
      <c r="B18" s="135"/>
      <c r="C18" s="47" t="s">
        <v>191</v>
      </c>
      <c r="D18" s="48">
        <v>56.96</v>
      </c>
      <c r="E18" s="49"/>
      <c r="F18" s="39">
        <f t="shared" si="0"/>
        <v>56.96</v>
      </c>
      <c r="G18" s="9">
        <f t="shared" si="1"/>
        <v>2.5947931770398117E-6</v>
      </c>
    </row>
    <row r="19" spans="2:7" ht="14.25" thickTop="1" thickBot="1" x14ac:dyDescent="0.25">
      <c r="B19" s="135"/>
      <c r="C19" s="47" t="s">
        <v>31</v>
      </c>
      <c r="D19" s="48">
        <v>113538.67</v>
      </c>
      <c r="E19" s="49">
        <v>62497.09</v>
      </c>
      <c r="F19" s="39">
        <f t="shared" si="0"/>
        <v>176035.76</v>
      </c>
      <c r="G19" s="9">
        <f t="shared" si="1"/>
        <v>8.0192484017383749E-3</v>
      </c>
    </row>
    <row r="20" spans="2:7" ht="14.25" thickTop="1" thickBot="1" x14ac:dyDescent="0.25">
      <c r="B20" s="135"/>
      <c r="C20" s="47" t="s">
        <v>192</v>
      </c>
      <c r="D20" s="48"/>
      <c r="E20" s="49">
        <v>3656.58</v>
      </c>
      <c r="F20" s="39">
        <f t="shared" si="0"/>
        <v>3656.58</v>
      </c>
      <c r="G20" s="9">
        <f t="shared" si="1"/>
        <v>1.6657424219277097E-4</v>
      </c>
    </row>
    <row r="21" spans="2:7" ht="14.25" thickTop="1" thickBot="1" x14ac:dyDescent="0.25">
      <c r="B21" s="135"/>
      <c r="C21" s="47" t="s">
        <v>70</v>
      </c>
      <c r="D21" s="48">
        <v>4868.6000000000004</v>
      </c>
      <c r="E21" s="49">
        <v>17310.580000000002</v>
      </c>
      <c r="F21" s="39">
        <f t="shared" si="0"/>
        <v>22179.18</v>
      </c>
      <c r="G21" s="9">
        <f t="shared" si="1"/>
        <v>1.010364904078965E-3</v>
      </c>
    </row>
    <row r="22" spans="2:7" ht="14.25" thickTop="1" thickBot="1" x14ac:dyDescent="0.25">
      <c r="B22" s="135"/>
      <c r="C22" s="47" t="s">
        <v>94</v>
      </c>
      <c r="D22" s="48">
        <v>2255.9</v>
      </c>
      <c r="E22" s="49">
        <v>3289</v>
      </c>
      <c r="F22" s="39">
        <f t="shared" si="0"/>
        <v>5544.9</v>
      </c>
      <c r="G22" s="9">
        <f t="shared" si="1"/>
        <v>2.5259600925856831E-4</v>
      </c>
    </row>
    <row r="23" spans="2:7" ht="14.25" thickTop="1" thickBot="1" x14ac:dyDescent="0.25">
      <c r="B23" s="135"/>
      <c r="C23" s="47" t="s">
        <v>71</v>
      </c>
      <c r="D23" s="48">
        <v>14994.45</v>
      </c>
      <c r="E23" s="49">
        <v>13312.1</v>
      </c>
      <c r="F23" s="39">
        <f t="shared" si="0"/>
        <v>28306.550000000003</v>
      </c>
      <c r="G23" s="9">
        <f t="shared" si="1"/>
        <v>1.2894951335241623E-3</v>
      </c>
    </row>
    <row r="24" spans="2:7" ht="14.25" thickTop="1" thickBot="1" x14ac:dyDescent="0.25">
      <c r="B24" s="135"/>
      <c r="C24" s="47" t="s">
        <v>72</v>
      </c>
      <c r="D24" s="48">
        <v>4707.0600000000004</v>
      </c>
      <c r="E24" s="49">
        <v>9700</v>
      </c>
      <c r="F24" s="39">
        <f t="shared" si="0"/>
        <v>14407.060000000001</v>
      </c>
      <c r="G24" s="9">
        <f t="shared" si="1"/>
        <v>6.563086550070785E-4</v>
      </c>
    </row>
    <row r="25" spans="2:7" ht="14.25" thickTop="1" thickBot="1" x14ac:dyDescent="0.25">
      <c r="B25" s="135"/>
      <c r="C25" s="47" t="s">
        <v>32</v>
      </c>
      <c r="D25" s="48">
        <v>51162.41</v>
      </c>
      <c r="E25" s="49">
        <v>68055.05</v>
      </c>
      <c r="F25" s="39">
        <f t="shared" si="0"/>
        <v>119217.46</v>
      </c>
      <c r="G25" s="9">
        <f t="shared" si="1"/>
        <v>5.4309103193823155E-3</v>
      </c>
    </row>
    <row r="26" spans="2:7" ht="14.25" thickTop="1" thickBot="1" x14ac:dyDescent="0.25">
      <c r="B26" s="135"/>
      <c r="C26" s="47" t="s">
        <v>33</v>
      </c>
      <c r="D26" s="48">
        <v>2684.6</v>
      </c>
      <c r="E26" s="49">
        <v>41205.769999999997</v>
      </c>
      <c r="F26" s="39">
        <f t="shared" si="0"/>
        <v>43890.369999999995</v>
      </c>
      <c r="G26" s="9">
        <f t="shared" si="1"/>
        <v>1.9994106849324585E-3</v>
      </c>
    </row>
    <row r="27" spans="2:7" ht="14.25" thickTop="1" thickBot="1" x14ac:dyDescent="0.25">
      <c r="B27" s="135"/>
      <c r="C27" s="47" t="s">
        <v>103</v>
      </c>
      <c r="D27" s="48">
        <v>20826.95</v>
      </c>
      <c r="E27" s="49">
        <v>4652.5</v>
      </c>
      <c r="F27" s="39">
        <f t="shared" si="0"/>
        <v>25479.45</v>
      </c>
      <c r="G27" s="9">
        <f t="shared" si="1"/>
        <v>1.1607075669720335E-3</v>
      </c>
    </row>
    <row r="28" spans="2:7" ht="14.25" thickTop="1" thickBot="1" x14ac:dyDescent="0.25">
      <c r="B28" s="135"/>
      <c r="C28" s="47" t="s">
        <v>34</v>
      </c>
      <c r="D28" s="48">
        <v>1110</v>
      </c>
      <c r="E28" s="49">
        <v>9999.7000000000007</v>
      </c>
      <c r="F28" s="39">
        <f t="shared" si="0"/>
        <v>11109.7</v>
      </c>
      <c r="G28" s="9">
        <f t="shared" si="1"/>
        <v>5.0609855616150278E-4</v>
      </c>
    </row>
    <row r="29" spans="2:7" ht="14.25" thickTop="1" thickBot="1" x14ac:dyDescent="0.25">
      <c r="B29" s="135"/>
      <c r="C29" s="47" t="s">
        <v>73</v>
      </c>
      <c r="D29" s="48">
        <v>190361.94</v>
      </c>
      <c r="E29" s="49">
        <v>178935.34</v>
      </c>
      <c r="F29" s="39">
        <f t="shared" si="0"/>
        <v>369297.28</v>
      </c>
      <c r="G29" s="9">
        <f t="shared" si="1"/>
        <v>1.6823210365929792E-2</v>
      </c>
    </row>
    <row r="30" spans="2:7" ht="14.25" thickTop="1" thickBot="1" x14ac:dyDescent="0.25">
      <c r="B30" s="135"/>
      <c r="C30" s="47" t="s">
        <v>74</v>
      </c>
      <c r="D30" s="48"/>
      <c r="E30" s="49">
        <v>11496.97</v>
      </c>
      <c r="F30" s="39">
        <f t="shared" si="0"/>
        <v>11496.97</v>
      </c>
      <c r="G30" s="9">
        <f t="shared" si="1"/>
        <v>5.2374050759535472E-4</v>
      </c>
    </row>
    <row r="31" spans="2:7" ht="14.25" thickTop="1" thickBot="1" x14ac:dyDescent="0.25">
      <c r="B31" s="135"/>
      <c r="C31" s="47" t="s">
        <v>82</v>
      </c>
      <c r="D31" s="48">
        <v>1500</v>
      </c>
      <c r="E31" s="49">
        <v>17693.88</v>
      </c>
      <c r="F31" s="39">
        <f t="shared" si="0"/>
        <v>19193.88</v>
      </c>
      <c r="G31" s="9">
        <f t="shared" si="1"/>
        <v>8.7437059102740352E-4</v>
      </c>
    </row>
    <row r="32" spans="2:7" ht="14.25" thickTop="1" thickBot="1" x14ac:dyDescent="0.25">
      <c r="B32" s="135"/>
      <c r="C32" s="47" t="s">
        <v>76</v>
      </c>
      <c r="D32" s="48">
        <v>599.98</v>
      </c>
      <c r="E32" s="49">
        <v>12706.35</v>
      </c>
      <c r="F32" s="39">
        <f t="shared" si="0"/>
        <v>13306.33</v>
      </c>
      <c r="G32" s="9">
        <f t="shared" si="1"/>
        <v>6.0616527906320503E-4</v>
      </c>
    </row>
    <row r="33" spans="2:7" ht="14.25" thickTop="1" thickBot="1" x14ac:dyDescent="0.25">
      <c r="B33" s="135"/>
      <c r="C33" s="47" t="s">
        <v>77</v>
      </c>
      <c r="D33" s="48"/>
      <c r="E33" s="49">
        <v>93.81</v>
      </c>
      <c r="F33" s="39">
        <f t="shared" si="0"/>
        <v>93.81</v>
      </c>
      <c r="G33" s="9">
        <f t="shared" si="1"/>
        <v>4.2734822320594233E-6</v>
      </c>
    </row>
    <row r="34" spans="2:7" ht="14.25" thickTop="1" thickBot="1" x14ac:dyDescent="0.25">
      <c r="B34" s="135"/>
      <c r="C34" s="47" t="s">
        <v>35</v>
      </c>
      <c r="D34" s="48">
        <v>199.35</v>
      </c>
      <c r="E34" s="49">
        <v>53407.69</v>
      </c>
      <c r="F34" s="39">
        <f t="shared" si="0"/>
        <v>53607.040000000001</v>
      </c>
      <c r="G34" s="9">
        <f t="shared" si="1"/>
        <v>2.4420502393486705E-3</v>
      </c>
    </row>
    <row r="35" spans="2:7" ht="14.25" thickTop="1" thickBot="1" x14ac:dyDescent="0.25">
      <c r="B35" s="135"/>
      <c r="C35" s="47" t="s">
        <v>193</v>
      </c>
      <c r="D35" s="48"/>
      <c r="E35" s="49">
        <v>14495.15</v>
      </c>
      <c r="F35" s="39">
        <f t="shared" si="0"/>
        <v>14495.15</v>
      </c>
      <c r="G35" s="9">
        <f t="shared" si="1"/>
        <v>6.6032156460970205E-4</v>
      </c>
    </row>
    <row r="36" spans="2:7" ht="14.25" thickTop="1" thickBot="1" x14ac:dyDescent="0.25">
      <c r="B36" s="135"/>
      <c r="C36" s="47" t="s">
        <v>194</v>
      </c>
      <c r="D36" s="48">
        <v>3389.99</v>
      </c>
      <c r="E36" s="49"/>
      <c r="F36" s="39">
        <f t="shared" si="0"/>
        <v>3389.99</v>
      </c>
      <c r="G36" s="9">
        <f t="shared" si="1"/>
        <v>1.5442982658415012E-4</v>
      </c>
    </row>
    <row r="37" spans="2:7" ht="14.25" thickTop="1" thickBot="1" x14ac:dyDescent="0.25">
      <c r="B37" s="135"/>
      <c r="C37" s="47" t="s">
        <v>98</v>
      </c>
      <c r="D37" s="48">
        <v>207.34</v>
      </c>
      <c r="E37" s="49"/>
      <c r="F37" s="39">
        <f t="shared" si="0"/>
        <v>207.34</v>
      </c>
      <c r="G37" s="9">
        <f t="shared" si="1"/>
        <v>9.4453022704956904E-6</v>
      </c>
    </row>
    <row r="38" spans="2:7" ht="14.25" thickTop="1" thickBot="1" x14ac:dyDescent="0.25">
      <c r="B38" s="135"/>
      <c r="C38" s="47" t="s">
        <v>92</v>
      </c>
      <c r="D38" s="48">
        <v>5139.5</v>
      </c>
      <c r="E38" s="49"/>
      <c r="F38" s="39">
        <f t="shared" si="0"/>
        <v>5139.5</v>
      </c>
      <c r="G38" s="9">
        <f t="shared" si="1"/>
        <v>2.3412815192057782E-4</v>
      </c>
    </row>
    <row r="39" spans="2:7" ht="14.25" thickTop="1" thickBot="1" x14ac:dyDescent="0.25">
      <c r="B39" s="135"/>
      <c r="C39" s="47" t="s">
        <v>41</v>
      </c>
      <c r="D39" s="48">
        <v>3900</v>
      </c>
      <c r="E39" s="49"/>
      <c r="F39" s="39">
        <f t="shared" si="0"/>
        <v>3900</v>
      </c>
      <c r="G39" s="9">
        <f t="shared" si="1"/>
        <v>1.7766315643355453E-4</v>
      </c>
    </row>
    <row r="40" spans="2:7" ht="14.25" thickTop="1" thickBot="1" x14ac:dyDescent="0.25">
      <c r="B40" s="135"/>
      <c r="C40" s="47" t="s">
        <v>36</v>
      </c>
      <c r="D40" s="48">
        <v>194569.17</v>
      </c>
      <c r="E40" s="49"/>
      <c r="F40" s="39">
        <f t="shared" si="0"/>
        <v>194569.17</v>
      </c>
      <c r="G40" s="9">
        <f t="shared" si="1"/>
        <v>8.8635315094504792E-3</v>
      </c>
    </row>
    <row r="41" spans="2:7" ht="14.25" thickTop="1" thickBot="1" x14ac:dyDescent="0.25">
      <c r="B41" s="135"/>
      <c r="C41" s="47" t="s">
        <v>37</v>
      </c>
      <c r="D41" s="48">
        <v>2771.02</v>
      </c>
      <c r="E41" s="49"/>
      <c r="F41" s="39">
        <f t="shared" si="0"/>
        <v>2771.02</v>
      </c>
      <c r="G41" s="9">
        <f t="shared" si="1"/>
        <v>1.262328614719252E-4</v>
      </c>
    </row>
    <row r="42" spans="2:7" ht="14.25" thickTop="1" thickBot="1" x14ac:dyDescent="0.25">
      <c r="B42" s="135"/>
      <c r="C42" s="47" t="s">
        <v>78</v>
      </c>
      <c r="D42" s="48">
        <v>528630.81000000006</v>
      </c>
      <c r="E42" s="49">
        <v>834776.18</v>
      </c>
      <c r="F42" s="7">
        <f t="shared" si="0"/>
        <v>1363406.9900000002</v>
      </c>
      <c r="G42" s="9">
        <f t="shared" si="1"/>
        <v>6.2109535729992754E-2</v>
      </c>
    </row>
    <row r="43" spans="2:7" ht="14.25" thickTop="1" thickBot="1" x14ac:dyDescent="0.25">
      <c r="B43" s="135"/>
      <c r="C43" s="47" t="s">
        <v>53</v>
      </c>
      <c r="D43" s="48">
        <v>1006945.51</v>
      </c>
      <c r="E43" s="49">
        <v>996478.14</v>
      </c>
      <c r="F43" s="7">
        <f t="shared" si="0"/>
        <v>2003423.65</v>
      </c>
      <c r="G43" s="9">
        <f t="shared" si="1"/>
        <v>9.1265274187854559E-2</v>
      </c>
    </row>
    <row r="44" spans="2:7" ht="14.25" thickTop="1" thickBot="1" x14ac:dyDescent="0.25">
      <c r="B44" s="135"/>
      <c r="C44" s="47" t="s">
        <v>38</v>
      </c>
      <c r="D44" s="48">
        <v>622308.62</v>
      </c>
      <c r="E44" s="49">
        <v>944295.91</v>
      </c>
      <c r="F44" s="7">
        <f t="shared" si="0"/>
        <v>1566604.53</v>
      </c>
      <c r="G44" s="9">
        <f t="shared" si="1"/>
        <v>7.1366129662283381E-2</v>
      </c>
    </row>
    <row r="45" spans="2:7" ht="14.25" thickTop="1" thickBot="1" x14ac:dyDescent="0.25">
      <c r="B45" s="135"/>
      <c r="C45" s="47" t="s">
        <v>88</v>
      </c>
      <c r="D45" s="48">
        <v>258268.84</v>
      </c>
      <c r="E45" s="49">
        <v>195951</v>
      </c>
      <c r="F45" s="39">
        <f t="shared" si="0"/>
        <v>454219.83999999997</v>
      </c>
      <c r="G45" s="9">
        <f t="shared" si="1"/>
        <v>2.069182833054977E-2</v>
      </c>
    </row>
    <row r="46" spans="2:7" ht="14.25" thickTop="1" thickBot="1" x14ac:dyDescent="0.25">
      <c r="B46" s="135"/>
      <c r="C46" s="47" t="s">
        <v>39</v>
      </c>
      <c r="D46" s="48">
        <v>3242.9</v>
      </c>
      <c r="E46" s="49"/>
      <c r="F46" s="39">
        <f t="shared" si="0"/>
        <v>3242.9</v>
      </c>
      <c r="G46" s="9">
        <f t="shared" si="1"/>
        <v>1.4772919230727539E-4</v>
      </c>
    </row>
    <row r="47" spans="2:7" ht="14.25" thickTop="1" thickBot="1" x14ac:dyDescent="0.25">
      <c r="B47" s="135"/>
      <c r="C47" s="47" t="s">
        <v>40</v>
      </c>
      <c r="D47" s="48">
        <v>10118.549999999999</v>
      </c>
      <c r="E47" s="49">
        <v>30505.88</v>
      </c>
      <c r="F47" s="39">
        <f t="shared" si="0"/>
        <v>40624.43</v>
      </c>
      <c r="G47" s="9">
        <f t="shared" si="1"/>
        <v>1.8506319133625604E-3</v>
      </c>
    </row>
    <row r="48" spans="2:7" ht="14.25" thickTop="1" thickBot="1" x14ac:dyDescent="0.25">
      <c r="B48" s="135"/>
      <c r="C48" s="47" t="s">
        <v>41</v>
      </c>
      <c r="D48" s="48">
        <v>304</v>
      </c>
      <c r="E48" s="49">
        <v>83450</v>
      </c>
      <c r="F48" s="39">
        <f t="shared" si="0"/>
        <v>83754</v>
      </c>
      <c r="G48" s="9">
        <f t="shared" si="1"/>
        <v>3.8153846163938273E-3</v>
      </c>
    </row>
    <row r="49" spans="2:7" ht="14.25" thickTop="1" thickBot="1" x14ac:dyDescent="0.25">
      <c r="B49" s="135"/>
      <c r="C49" s="47" t="s">
        <v>42</v>
      </c>
      <c r="D49" s="48">
        <v>38903.9</v>
      </c>
      <c r="E49" s="49">
        <v>575039.23</v>
      </c>
      <c r="F49" s="39">
        <f t="shared" si="0"/>
        <v>613943.13</v>
      </c>
      <c r="G49" s="9">
        <f t="shared" si="1"/>
        <v>2.7967967781152847E-2</v>
      </c>
    </row>
    <row r="50" spans="2:7" ht="14.25" thickTop="1" thickBot="1" x14ac:dyDescent="0.25">
      <c r="B50" s="135"/>
      <c r="C50" s="47" t="s">
        <v>96</v>
      </c>
      <c r="D50" s="48"/>
      <c r="E50" s="49">
        <v>27591.98</v>
      </c>
      <c r="F50" s="39">
        <f t="shared" si="0"/>
        <v>27591.98</v>
      </c>
      <c r="G50" s="9">
        <f t="shared" si="1"/>
        <v>1.2569431433465405E-3</v>
      </c>
    </row>
    <row r="51" spans="2:7" ht="14.25" thickTop="1" thickBot="1" x14ac:dyDescent="0.25">
      <c r="B51" s="135"/>
      <c r="C51" s="47" t="s">
        <v>195</v>
      </c>
      <c r="D51" s="48"/>
      <c r="E51" s="49">
        <v>4000</v>
      </c>
      <c r="F51" s="39">
        <f t="shared" si="0"/>
        <v>4000</v>
      </c>
      <c r="G51" s="9">
        <f t="shared" si="1"/>
        <v>1.8221862198313285E-4</v>
      </c>
    </row>
    <row r="52" spans="2:7" ht="14.25" thickTop="1" thickBot="1" x14ac:dyDescent="0.25">
      <c r="B52" s="135"/>
      <c r="C52" s="47" t="s">
        <v>79</v>
      </c>
      <c r="D52" s="48">
        <v>211982.72</v>
      </c>
      <c r="E52" s="49">
        <v>825758.6</v>
      </c>
      <c r="F52" s="39">
        <f t="shared" si="0"/>
        <v>1037741.32</v>
      </c>
      <c r="G52" s="9">
        <f t="shared" si="1"/>
        <v>4.727394832633932E-2</v>
      </c>
    </row>
    <row r="53" spans="2:7" ht="14.25" thickTop="1" thickBot="1" x14ac:dyDescent="0.25">
      <c r="B53" s="135"/>
      <c r="C53" s="47" t="s">
        <v>43</v>
      </c>
      <c r="D53" s="48">
        <v>126355.55</v>
      </c>
      <c r="E53" s="49">
        <v>237971.55</v>
      </c>
      <c r="F53" s="39">
        <f t="shared" si="0"/>
        <v>364327.1</v>
      </c>
      <c r="G53" s="9">
        <f t="shared" si="1"/>
        <v>1.6596795528277759E-2</v>
      </c>
    </row>
    <row r="54" spans="2:7" ht="14.25" thickTop="1" thickBot="1" x14ac:dyDescent="0.25">
      <c r="B54" s="135"/>
      <c r="C54" s="47" t="s">
        <v>44</v>
      </c>
      <c r="D54" s="48">
        <v>406559.82</v>
      </c>
      <c r="E54" s="49">
        <v>433276.09</v>
      </c>
      <c r="F54" s="39">
        <f t="shared" si="0"/>
        <v>839835.91</v>
      </c>
      <c r="G54" s="9">
        <f t="shared" si="1"/>
        <v>3.8258435553037595E-2</v>
      </c>
    </row>
    <row r="55" spans="2:7" ht="14.25" thickTop="1" thickBot="1" x14ac:dyDescent="0.25">
      <c r="B55" s="135"/>
      <c r="C55" s="47" t="s">
        <v>196</v>
      </c>
      <c r="D55" s="48"/>
      <c r="E55" s="49">
        <v>26054.11</v>
      </c>
      <c r="F55" s="39">
        <f t="shared" si="0"/>
        <v>26054.11</v>
      </c>
      <c r="G55" s="9">
        <f t="shared" si="1"/>
        <v>1.1868860052992403E-3</v>
      </c>
    </row>
    <row r="56" spans="2:7" ht="14.25" thickTop="1" thickBot="1" x14ac:dyDescent="0.25">
      <c r="B56" s="135"/>
      <c r="C56" s="47" t="s">
        <v>102</v>
      </c>
      <c r="D56" s="48">
        <v>14435</v>
      </c>
      <c r="E56" s="49">
        <v>5475</v>
      </c>
      <c r="F56" s="39">
        <f t="shared" si="0"/>
        <v>19910</v>
      </c>
      <c r="G56" s="9">
        <f t="shared" si="1"/>
        <v>9.0699319092104377E-4</v>
      </c>
    </row>
    <row r="57" spans="2:7" ht="14.25" thickTop="1" thickBot="1" x14ac:dyDescent="0.25">
      <c r="B57" s="135"/>
      <c r="C57" s="47" t="s">
        <v>97</v>
      </c>
      <c r="D57" s="48">
        <v>39.340000000000003</v>
      </c>
      <c r="E57" s="49"/>
      <c r="F57" s="39">
        <f t="shared" si="0"/>
        <v>39.340000000000003</v>
      </c>
      <c r="G57" s="9">
        <f t="shared" si="1"/>
        <v>1.7921201472041117E-6</v>
      </c>
    </row>
    <row r="58" spans="2:7" ht="14.25" thickTop="1" thickBot="1" x14ac:dyDescent="0.25">
      <c r="B58" s="135"/>
      <c r="C58" s="47" t="s">
        <v>95</v>
      </c>
      <c r="D58" s="48">
        <v>21522.05</v>
      </c>
      <c r="E58" s="49">
        <v>207935.68</v>
      </c>
      <c r="F58" s="39">
        <f t="shared" si="0"/>
        <v>229457.72999999998</v>
      </c>
      <c r="G58" s="9">
        <f t="shared" si="1"/>
        <v>1.045286784099444E-2</v>
      </c>
    </row>
    <row r="59" spans="2:7" ht="14.25" thickTop="1" thickBot="1" x14ac:dyDescent="0.25">
      <c r="B59" s="135"/>
      <c r="C59" s="47" t="s">
        <v>45</v>
      </c>
      <c r="D59" s="48">
        <v>222241.13</v>
      </c>
      <c r="E59" s="49">
        <v>1040905</v>
      </c>
      <c r="F59" s="7">
        <f t="shared" si="0"/>
        <v>1263146.1299999999</v>
      </c>
      <c r="G59" s="9">
        <f t="shared" si="1"/>
        <v>5.7542186792981787E-2</v>
      </c>
    </row>
    <row r="60" spans="2:7" ht="14.25" thickTop="1" thickBot="1" x14ac:dyDescent="0.25">
      <c r="B60" s="135"/>
      <c r="C60" s="47" t="s">
        <v>46</v>
      </c>
      <c r="D60" s="48">
        <v>120983.82</v>
      </c>
      <c r="E60" s="49">
        <v>118122.47</v>
      </c>
      <c r="F60" s="39">
        <f t="shared" si="0"/>
        <v>239106.29</v>
      </c>
      <c r="G60" s="9">
        <f t="shared" si="1"/>
        <v>1.0892404667824835E-2</v>
      </c>
    </row>
    <row r="61" spans="2:7" ht="14.25" thickTop="1" thickBot="1" x14ac:dyDescent="0.25">
      <c r="B61" s="135"/>
      <c r="C61" s="47" t="s">
        <v>47</v>
      </c>
      <c r="D61" s="48">
        <v>9497.9500000000007</v>
      </c>
      <c r="E61" s="49">
        <v>16229.93</v>
      </c>
      <c r="F61" s="39">
        <f t="shared" si="0"/>
        <v>25727.88</v>
      </c>
      <c r="G61" s="9">
        <f t="shared" si="1"/>
        <v>1.172024710036851E-3</v>
      </c>
    </row>
    <row r="62" spans="2:7" ht="14.25" thickTop="1" thickBot="1" x14ac:dyDescent="0.25">
      <c r="B62" s="135"/>
      <c r="C62" s="47" t="s">
        <v>48</v>
      </c>
      <c r="D62" s="48">
        <v>68975.3</v>
      </c>
      <c r="E62" s="49">
        <v>79324</v>
      </c>
      <c r="F62" s="39">
        <f t="shared" si="0"/>
        <v>148299.29999999999</v>
      </c>
      <c r="G62" s="9">
        <f t="shared" si="1"/>
        <v>6.7557235217658024E-3</v>
      </c>
    </row>
    <row r="63" spans="2:7" ht="14.25" thickTop="1" thickBot="1" x14ac:dyDescent="0.25">
      <c r="B63" s="135"/>
      <c r="C63" s="47" t="s">
        <v>93</v>
      </c>
      <c r="D63" s="48"/>
      <c r="E63" s="49">
        <v>7600</v>
      </c>
      <c r="F63" s="39">
        <f t="shared" si="0"/>
        <v>7600</v>
      </c>
      <c r="G63" s="9">
        <f t="shared" si="1"/>
        <v>3.4621538176795241E-4</v>
      </c>
    </row>
    <row r="64" spans="2:7" ht="14.25" thickTop="1" thickBot="1" x14ac:dyDescent="0.25">
      <c r="B64" s="135"/>
      <c r="C64" s="47" t="s">
        <v>49</v>
      </c>
      <c r="D64" s="48">
        <v>11848.95</v>
      </c>
      <c r="E64" s="49">
        <v>29910.7</v>
      </c>
      <c r="F64" s="39">
        <f t="shared" si="0"/>
        <v>41759.65</v>
      </c>
      <c r="G64" s="9">
        <f t="shared" si="1"/>
        <v>1.9023464693744834E-3</v>
      </c>
    </row>
    <row r="65" spans="2:7" ht="14.25" thickTop="1" thickBot="1" x14ac:dyDescent="0.25">
      <c r="B65" s="135"/>
      <c r="C65" s="47" t="s">
        <v>99</v>
      </c>
      <c r="D65" s="48"/>
      <c r="E65" s="49">
        <v>2388</v>
      </c>
      <c r="F65" s="39">
        <f t="shared" si="0"/>
        <v>2388</v>
      </c>
      <c r="G65" s="9">
        <f t="shared" si="1"/>
        <v>1.0878451732393031E-4</v>
      </c>
    </row>
    <row r="66" spans="2:7" ht="14.25" thickTop="1" thickBot="1" x14ac:dyDescent="0.25">
      <c r="B66" s="135"/>
      <c r="C66" s="47" t="s">
        <v>105</v>
      </c>
      <c r="D66" s="48"/>
      <c r="E66" s="49">
        <v>46465</v>
      </c>
      <c r="F66" s="39">
        <f t="shared" si="0"/>
        <v>46465</v>
      </c>
      <c r="G66" s="9">
        <f t="shared" si="1"/>
        <v>2.1166970676115668E-3</v>
      </c>
    </row>
    <row r="67" spans="2:7" ht="14.25" thickTop="1" thickBot="1" x14ac:dyDescent="0.25">
      <c r="B67" s="135"/>
      <c r="C67" s="47" t="s">
        <v>50</v>
      </c>
      <c r="D67" s="48">
        <v>3577.52</v>
      </c>
      <c r="E67" s="49">
        <v>106926.29</v>
      </c>
      <c r="F67" s="39">
        <f t="shared" si="0"/>
        <v>110503.81</v>
      </c>
      <c r="G67" s="9">
        <f t="shared" si="1"/>
        <v>5.0339629955214833E-3</v>
      </c>
    </row>
    <row r="68" spans="2:7" ht="14.25" thickTop="1" thickBot="1" x14ac:dyDescent="0.25">
      <c r="B68" s="135"/>
      <c r="C68" s="47" t="s">
        <v>51</v>
      </c>
      <c r="D68" s="48">
        <v>9850</v>
      </c>
      <c r="E68" s="49">
        <v>4887.12</v>
      </c>
      <c r="F68" s="39">
        <f t="shared" si="0"/>
        <v>14737.119999999999</v>
      </c>
      <c r="G68" s="9">
        <f t="shared" si="1"/>
        <v>6.7134442460001665E-4</v>
      </c>
    </row>
    <row r="69" spans="2:7" ht="14.25" thickTop="1" thickBot="1" x14ac:dyDescent="0.25">
      <c r="B69" s="135"/>
      <c r="C69" s="47" t="s">
        <v>197</v>
      </c>
      <c r="D69" s="48">
        <v>15982.6</v>
      </c>
      <c r="E69" s="49"/>
      <c r="F69" s="39">
        <f t="shared" ref="F69:F100" si="2">D69+E69</f>
        <v>15982.6</v>
      </c>
      <c r="G69" s="9">
        <f t="shared" ref="G69:G127" si="3">F69/$F$128</f>
        <v>7.2808183692690473E-4</v>
      </c>
    </row>
    <row r="70" spans="2:7" ht="14.25" thickTop="1" thickBot="1" x14ac:dyDescent="0.25">
      <c r="B70" s="135"/>
      <c r="C70" s="47" t="s">
        <v>52</v>
      </c>
      <c r="D70" s="48">
        <v>211659.72</v>
      </c>
      <c r="E70" s="49">
        <v>380315.35</v>
      </c>
      <c r="F70" s="39">
        <f t="shared" si="2"/>
        <v>591975.06999999995</v>
      </c>
      <c r="G70" s="9">
        <f t="shared" si="3"/>
        <v>2.6967220375942149E-2</v>
      </c>
    </row>
    <row r="71" spans="2:7" ht="14.25" thickTop="1" thickBot="1" x14ac:dyDescent="0.25">
      <c r="B71" s="135"/>
      <c r="C71" s="47" t="s">
        <v>53</v>
      </c>
      <c r="D71" s="48">
        <v>58584.79</v>
      </c>
      <c r="E71" s="49">
        <v>91238.33</v>
      </c>
      <c r="F71" s="39">
        <f t="shared" si="2"/>
        <v>149823.12</v>
      </c>
      <c r="G71" s="9">
        <f t="shared" si="3"/>
        <v>6.8251406169033873E-3</v>
      </c>
    </row>
    <row r="72" spans="2:7" ht="14.25" thickTop="1" thickBot="1" x14ac:dyDescent="0.25">
      <c r="B72" s="135"/>
      <c r="C72" s="47" t="s">
        <v>54</v>
      </c>
      <c r="D72" s="48">
        <v>240282.96</v>
      </c>
      <c r="E72" s="49">
        <v>313924.36</v>
      </c>
      <c r="F72" s="39">
        <f t="shared" si="2"/>
        <v>554207.31999999995</v>
      </c>
      <c r="G72" s="9">
        <f t="shared" si="3"/>
        <v>2.5246723535841283E-2</v>
      </c>
    </row>
    <row r="73" spans="2:7" ht="14.25" thickTop="1" thickBot="1" x14ac:dyDescent="0.25">
      <c r="B73" s="135"/>
      <c r="C73" s="47" t="s">
        <v>106</v>
      </c>
      <c r="D73" s="48">
        <v>827.87</v>
      </c>
      <c r="E73" s="49">
        <v>6920</v>
      </c>
      <c r="F73" s="39">
        <f t="shared" si="2"/>
        <v>7747.87</v>
      </c>
      <c r="G73" s="9">
        <f t="shared" si="3"/>
        <v>3.5295154867611388E-4</v>
      </c>
    </row>
    <row r="74" spans="2:7" ht="14.25" thickTop="1" thickBot="1" x14ac:dyDescent="0.25">
      <c r="B74" s="135"/>
      <c r="C74" s="47" t="s">
        <v>89</v>
      </c>
      <c r="D74" s="48">
        <v>2643.9</v>
      </c>
      <c r="E74" s="49">
        <v>5287.8</v>
      </c>
      <c r="F74" s="39">
        <f t="shared" si="2"/>
        <v>7931.7000000000007</v>
      </c>
      <c r="G74" s="9">
        <f t="shared" si="3"/>
        <v>3.6132586099590371E-4</v>
      </c>
    </row>
    <row r="75" spans="2:7" ht="14.25" thickTop="1" thickBot="1" x14ac:dyDescent="0.25">
      <c r="B75" s="135"/>
      <c r="C75" s="47" t="s">
        <v>198</v>
      </c>
      <c r="D75" s="48"/>
      <c r="E75" s="49">
        <v>66938.78</v>
      </c>
      <c r="F75" s="39">
        <f t="shared" si="2"/>
        <v>66938.78</v>
      </c>
      <c r="G75" s="9">
        <f t="shared" si="3"/>
        <v>3.0493730622080232E-3</v>
      </c>
    </row>
    <row r="76" spans="2:7" ht="14.25" thickTop="1" thickBot="1" x14ac:dyDescent="0.25">
      <c r="B76" s="135"/>
      <c r="C76" s="47" t="s">
        <v>55</v>
      </c>
      <c r="D76" s="48">
        <v>378</v>
      </c>
      <c r="E76" s="49"/>
      <c r="F76" s="39">
        <f t="shared" si="2"/>
        <v>378</v>
      </c>
      <c r="G76" s="9">
        <f t="shared" si="3"/>
        <v>1.7219659777406055E-5</v>
      </c>
    </row>
    <row r="77" spans="2:7" ht="14.25" thickTop="1" thickBot="1" x14ac:dyDescent="0.25">
      <c r="B77" s="135"/>
      <c r="C77" s="47" t="s">
        <v>90</v>
      </c>
      <c r="D77" s="48"/>
      <c r="E77" s="49">
        <v>1465.6</v>
      </c>
      <c r="F77" s="39">
        <f t="shared" si="2"/>
        <v>1465.6</v>
      </c>
      <c r="G77" s="9">
        <f t="shared" si="3"/>
        <v>6.6764903094619865E-5</v>
      </c>
    </row>
    <row r="78" spans="2:7" ht="14.25" thickTop="1" thickBot="1" x14ac:dyDescent="0.25">
      <c r="B78" s="135"/>
      <c r="C78" s="47" t="s">
        <v>199</v>
      </c>
      <c r="D78" s="48">
        <v>5976.93</v>
      </c>
      <c r="E78" s="49"/>
      <c r="F78" s="39">
        <f t="shared" si="2"/>
        <v>5976.93</v>
      </c>
      <c r="G78" s="9">
        <f t="shared" si="3"/>
        <v>2.7227698707241155E-4</v>
      </c>
    </row>
    <row r="79" spans="2:7" ht="14.25" thickTop="1" thickBot="1" x14ac:dyDescent="0.25">
      <c r="B79" s="135"/>
      <c r="C79" s="47" t="s">
        <v>56</v>
      </c>
      <c r="D79" s="48">
        <v>41999.65</v>
      </c>
      <c r="E79" s="49"/>
      <c r="F79" s="39">
        <f t="shared" si="2"/>
        <v>41999.65</v>
      </c>
      <c r="G79" s="9">
        <f t="shared" si="3"/>
        <v>1.9132795866934715E-3</v>
      </c>
    </row>
    <row r="80" spans="2:7" ht="14.25" thickTop="1" thickBot="1" x14ac:dyDescent="0.25">
      <c r="B80" s="135"/>
      <c r="C80" s="47" t="s">
        <v>200</v>
      </c>
      <c r="D80" s="48">
        <v>3375</v>
      </c>
      <c r="E80" s="49">
        <v>864.93</v>
      </c>
      <c r="F80" s="39">
        <f t="shared" si="2"/>
        <v>4239.93</v>
      </c>
      <c r="G80" s="9">
        <f t="shared" si="3"/>
        <v>1.9314855047623613E-4</v>
      </c>
    </row>
    <row r="81" spans="2:7" ht="14.25" thickTop="1" thickBot="1" x14ac:dyDescent="0.25">
      <c r="B81" s="135"/>
      <c r="C81" s="47" t="s">
        <v>201</v>
      </c>
      <c r="D81" s="48">
        <v>16230</v>
      </c>
      <c r="E81" s="49"/>
      <c r="F81" s="39">
        <f t="shared" si="2"/>
        <v>16230</v>
      </c>
      <c r="G81" s="9">
        <f t="shared" si="3"/>
        <v>7.3935205869656148E-4</v>
      </c>
    </row>
    <row r="82" spans="2:7" ht="14.25" thickTop="1" thickBot="1" x14ac:dyDescent="0.25">
      <c r="B82" s="135"/>
      <c r="C82" s="47" t="s">
        <v>83</v>
      </c>
      <c r="D82" s="48">
        <v>35899.599999999999</v>
      </c>
      <c r="E82" s="49">
        <v>81467.960000000006</v>
      </c>
      <c r="F82" s="39">
        <f t="shared" si="2"/>
        <v>117367.56</v>
      </c>
      <c r="G82" s="9">
        <f t="shared" si="3"/>
        <v>5.3466387621806657E-3</v>
      </c>
    </row>
    <row r="83" spans="2:7" ht="14.25" thickTop="1" thickBot="1" x14ac:dyDescent="0.25">
      <c r="B83" s="135"/>
      <c r="C83" s="47" t="s">
        <v>80</v>
      </c>
      <c r="D83" s="48">
        <v>50154.09</v>
      </c>
      <c r="E83" s="49">
        <v>47231.12</v>
      </c>
      <c r="F83" s="39">
        <f t="shared" si="2"/>
        <v>97385.209999999992</v>
      </c>
      <c r="G83" s="9">
        <f t="shared" si="3"/>
        <v>4.4363496919345019E-3</v>
      </c>
    </row>
    <row r="84" spans="2:7" ht="14.25" thickTop="1" thickBot="1" x14ac:dyDescent="0.25">
      <c r="B84" s="135"/>
      <c r="C84" s="47" t="s">
        <v>84</v>
      </c>
      <c r="D84" s="48">
        <v>5897.02</v>
      </c>
      <c r="E84" s="49">
        <v>24292.080000000002</v>
      </c>
      <c r="F84" s="39">
        <f t="shared" si="2"/>
        <v>30189.100000000002</v>
      </c>
      <c r="G84" s="9">
        <f t="shared" si="3"/>
        <v>1.3752540502277491E-3</v>
      </c>
    </row>
    <row r="85" spans="2:7" ht="14.25" thickTop="1" thickBot="1" x14ac:dyDescent="0.25">
      <c r="B85" s="135"/>
      <c r="C85" s="47" t="s">
        <v>57</v>
      </c>
      <c r="D85" s="48">
        <v>71065.649999999994</v>
      </c>
      <c r="E85" s="49">
        <v>22231.59</v>
      </c>
      <c r="F85" s="39">
        <f t="shared" si="2"/>
        <v>93297.239999999991</v>
      </c>
      <c r="G85" s="9">
        <f t="shared" si="3"/>
        <v>4.2501236269074051E-3</v>
      </c>
    </row>
    <row r="86" spans="2:7" ht="14.25" thickTop="1" thickBot="1" x14ac:dyDescent="0.25">
      <c r="B86" s="135"/>
      <c r="C86" s="47" t="s">
        <v>58</v>
      </c>
      <c r="D86" s="48"/>
      <c r="E86" s="49">
        <v>4738</v>
      </c>
      <c r="F86" s="39">
        <f t="shared" si="2"/>
        <v>4738</v>
      </c>
      <c r="G86" s="9">
        <f t="shared" si="3"/>
        <v>2.1583795773902085E-4</v>
      </c>
    </row>
    <row r="87" spans="2:7" ht="14.25" thickTop="1" thickBot="1" x14ac:dyDescent="0.25">
      <c r="B87" s="135"/>
      <c r="C87" s="47" t="s">
        <v>202</v>
      </c>
      <c r="D87" s="48">
        <v>249.74</v>
      </c>
      <c r="E87" s="49"/>
      <c r="F87" s="39">
        <f t="shared" si="2"/>
        <v>249.74</v>
      </c>
      <c r="G87" s="9">
        <f t="shared" si="3"/>
        <v>1.1376819663516899E-5</v>
      </c>
    </row>
    <row r="88" spans="2:7" ht="14.25" thickTop="1" thickBot="1" x14ac:dyDescent="0.25">
      <c r="B88" s="135"/>
      <c r="C88" s="47" t="s">
        <v>107</v>
      </c>
      <c r="D88" s="48">
        <v>58.1</v>
      </c>
      <c r="E88" s="49"/>
      <c r="F88" s="39">
        <f t="shared" si="2"/>
        <v>58.1</v>
      </c>
      <c r="G88" s="9">
        <f t="shared" si="3"/>
        <v>2.6467254843050048E-6</v>
      </c>
    </row>
    <row r="89" spans="2:7" ht="14.25" thickTop="1" thickBot="1" x14ac:dyDescent="0.25">
      <c r="B89" s="135"/>
      <c r="C89" s="47" t="s">
        <v>104</v>
      </c>
      <c r="D89" s="48">
        <v>56.49</v>
      </c>
      <c r="E89" s="49"/>
      <c r="F89" s="39">
        <f t="shared" si="2"/>
        <v>56.49</v>
      </c>
      <c r="G89" s="9">
        <f t="shared" si="3"/>
        <v>2.5733824889567938E-6</v>
      </c>
    </row>
    <row r="90" spans="2:7" ht="14.25" thickTop="1" thickBot="1" x14ac:dyDescent="0.25">
      <c r="B90" s="135"/>
      <c r="C90" s="47" t="s">
        <v>59</v>
      </c>
      <c r="D90" s="48">
        <v>25531.11</v>
      </c>
      <c r="E90" s="49"/>
      <c r="F90" s="39">
        <f t="shared" si="2"/>
        <v>25531.11</v>
      </c>
      <c r="G90" s="9">
        <f t="shared" si="3"/>
        <v>1.1630609204749457E-3</v>
      </c>
    </row>
    <row r="91" spans="2:7" ht="14.25" thickTop="1" thickBot="1" x14ac:dyDescent="0.25">
      <c r="B91" s="135"/>
      <c r="C91" s="47" t="s">
        <v>65</v>
      </c>
      <c r="D91" s="48">
        <v>231.68</v>
      </c>
      <c r="E91" s="49"/>
      <c r="F91" s="39">
        <f t="shared" si="2"/>
        <v>231.68</v>
      </c>
      <c r="G91" s="9">
        <f t="shared" si="3"/>
        <v>1.0554102585263054E-5</v>
      </c>
    </row>
    <row r="92" spans="2:7" ht="14.25" thickTop="1" thickBot="1" x14ac:dyDescent="0.25">
      <c r="B92" s="135"/>
      <c r="C92" s="47" t="s">
        <v>60</v>
      </c>
      <c r="D92" s="48">
        <v>22083.73</v>
      </c>
      <c r="E92" s="49">
        <v>4816.09</v>
      </c>
      <c r="F92" s="39">
        <f t="shared" si="2"/>
        <v>26899.82</v>
      </c>
      <c r="G92" s="9">
        <f t="shared" si="3"/>
        <v>1.2254120329985791E-3</v>
      </c>
    </row>
    <row r="93" spans="2:7" ht="14.25" thickTop="1" thickBot="1" x14ac:dyDescent="0.25">
      <c r="B93" s="135"/>
      <c r="C93" s="47" t="s">
        <v>203</v>
      </c>
      <c r="D93" s="48">
        <v>4425.7</v>
      </c>
      <c r="E93" s="49"/>
      <c r="F93" s="39">
        <f t="shared" si="2"/>
        <v>4425.7</v>
      </c>
      <c r="G93" s="9">
        <f t="shared" si="3"/>
        <v>2.0161123882768775E-4</v>
      </c>
    </row>
    <row r="94" spans="2:7" ht="14.25" thickTop="1" thickBot="1" x14ac:dyDescent="0.25">
      <c r="B94" s="135"/>
      <c r="C94" s="47" t="s">
        <v>61</v>
      </c>
      <c r="D94" s="48">
        <v>27086.44</v>
      </c>
      <c r="E94" s="49"/>
      <c r="F94" s="39">
        <f t="shared" si="2"/>
        <v>27086.44</v>
      </c>
      <c r="G94" s="9">
        <f t="shared" si="3"/>
        <v>1.233913442807202E-3</v>
      </c>
    </row>
    <row r="95" spans="2:7" ht="14.25" thickTop="1" thickBot="1" x14ac:dyDescent="0.25">
      <c r="B95" s="135"/>
      <c r="C95" s="47" t="s">
        <v>62</v>
      </c>
      <c r="D95" s="48">
        <v>3549.77</v>
      </c>
      <c r="E95" s="49"/>
      <c r="F95" s="39">
        <f t="shared" si="2"/>
        <v>3549.77</v>
      </c>
      <c r="G95" s="9">
        <f t="shared" si="3"/>
        <v>1.6170854943926637E-4</v>
      </c>
    </row>
    <row r="96" spans="2:7" ht="14.25" thickTop="1" thickBot="1" x14ac:dyDescent="0.25">
      <c r="B96" s="135"/>
      <c r="C96" s="47" t="s">
        <v>63</v>
      </c>
      <c r="D96" s="48">
        <v>9205.3700000000008</v>
      </c>
      <c r="E96" s="49"/>
      <c r="F96" s="39">
        <f t="shared" si="2"/>
        <v>9205.3700000000008</v>
      </c>
      <c r="G96" s="9">
        <f t="shared" si="3"/>
        <v>4.1934745906121795E-4</v>
      </c>
    </row>
    <row r="97" spans="2:7" ht="14.25" thickTop="1" thickBot="1" x14ac:dyDescent="0.25">
      <c r="B97" s="135"/>
      <c r="C97" s="47" t="s">
        <v>204</v>
      </c>
      <c r="D97" s="48">
        <v>30009.97</v>
      </c>
      <c r="E97" s="49"/>
      <c r="F97" s="39">
        <f t="shared" si="2"/>
        <v>30009.97</v>
      </c>
      <c r="G97" s="9">
        <f t="shared" si="3"/>
        <v>1.3670938447887893E-3</v>
      </c>
    </row>
    <row r="98" spans="2:7" ht="14.25" thickTop="1" thickBot="1" x14ac:dyDescent="0.25">
      <c r="B98" s="135"/>
      <c r="C98" s="47" t="s">
        <v>64</v>
      </c>
      <c r="D98" s="48">
        <v>16666.18</v>
      </c>
      <c r="E98" s="49"/>
      <c r="F98" s="39">
        <f t="shared" si="2"/>
        <v>16666.18</v>
      </c>
      <c r="G98" s="9">
        <f t="shared" si="3"/>
        <v>7.5922208833071225E-4</v>
      </c>
    </row>
    <row r="99" spans="2:7" ht="14.25" thickTop="1" thickBot="1" x14ac:dyDescent="0.25">
      <c r="B99" s="135"/>
      <c r="C99" s="47" t="s">
        <v>97</v>
      </c>
      <c r="D99" s="48">
        <v>929.14</v>
      </c>
      <c r="E99" s="49"/>
      <c r="F99" s="39">
        <f t="shared" si="2"/>
        <v>929.14</v>
      </c>
      <c r="G99" s="9">
        <f t="shared" si="3"/>
        <v>4.232665260735201E-5</v>
      </c>
    </row>
    <row r="100" spans="2:7" ht="14.25" thickTop="1" thickBot="1" x14ac:dyDescent="0.25">
      <c r="B100" s="135"/>
      <c r="C100" s="47" t="s">
        <v>55</v>
      </c>
      <c r="D100" s="48">
        <v>13512.37</v>
      </c>
      <c r="E100" s="49">
        <v>60235.93</v>
      </c>
      <c r="F100" s="39">
        <f t="shared" si="2"/>
        <v>73748.3</v>
      </c>
      <c r="G100" s="9">
        <f t="shared" si="3"/>
        <v>3.3595783998996692E-3</v>
      </c>
    </row>
    <row r="101" spans="2:7" ht="14.25" thickTop="1" thickBot="1" x14ac:dyDescent="0.25">
      <c r="B101" s="135"/>
      <c r="C101" s="47" t="s">
        <v>59</v>
      </c>
      <c r="D101" s="48">
        <v>1944</v>
      </c>
      <c r="E101" s="49"/>
      <c r="F101" s="39">
        <f>D101+E101</f>
        <v>1944</v>
      </c>
      <c r="G101" s="9">
        <f t="shared" si="3"/>
        <v>8.8558250283802569E-5</v>
      </c>
    </row>
    <row r="102" spans="2:7" ht="14.25" thickTop="1" thickBot="1" x14ac:dyDescent="0.25">
      <c r="B102" s="135"/>
      <c r="C102" s="47" t="s">
        <v>65</v>
      </c>
      <c r="D102" s="48">
        <v>271.24</v>
      </c>
      <c r="E102" s="49">
        <v>1572.15</v>
      </c>
      <c r="F102" s="39">
        <f t="shared" ref="F102:F127" si="4">D102+E102</f>
        <v>1843.39</v>
      </c>
      <c r="G102" s="9">
        <f t="shared" si="3"/>
        <v>8.3974996394371815E-5</v>
      </c>
    </row>
    <row r="103" spans="2:7" ht="14.25" thickTop="1" thickBot="1" x14ac:dyDescent="0.25">
      <c r="B103" s="135"/>
      <c r="C103" s="47" t="s">
        <v>91</v>
      </c>
      <c r="D103" s="48">
        <v>3314.91</v>
      </c>
      <c r="E103" s="49"/>
      <c r="F103" s="39">
        <f t="shared" si="4"/>
        <v>3314.91</v>
      </c>
      <c r="G103" s="9">
        <f t="shared" si="3"/>
        <v>1.5100958304952673E-4</v>
      </c>
    </row>
    <row r="104" spans="2:7" ht="22.5" thickTop="1" thickBot="1" x14ac:dyDescent="0.25">
      <c r="B104" s="47" t="s">
        <v>66</v>
      </c>
      <c r="C104" s="47" t="s">
        <v>67</v>
      </c>
      <c r="D104" s="48">
        <v>55559</v>
      </c>
      <c r="E104" s="49"/>
      <c r="F104" s="39">
        <f t="shared" si="4"/>
        <v>55559</v>
      </c>
      <c r="G104" s="9">
        <f t="shared" si="3"/>
        <v>2.5309711046902195E-3</v>
      </c>
    </row>
    <row r="105" spans="2:7" ht="14.25" thickTop="1" thickBot="1" x14ac:dyDescent="0.25">
      <c r="B105" s="134" t="s">
        <v>68</v>
      </c>
      <c r="C105" s="47" t="s">
        <v>28</v>
      </c>
      <c r="D105" s="48">
        <v>577889</v>
      </c>
      <c r="E105" s="49"/>
      <c r="F105" s="39">
        <f t="shared" si="4"/>
        <v>577889</v>
      </c>
      <c r="G105" s="9">
        <f t="shared" si="3"/>
        <v>2.6325534309802664E-2</v>
      </c>
    </row>
    <row r="106" spans="2:7" ht="14.25" thickTop="1" thickBot="1" x14ac:dyDescent="0.25">
      <c r="B106" s="134"/>
      <c r="C106" s="47" t="s">
        <v>101</v>
      </c>
      <c r="D106" s="48">
        <v>5542.68</v>
      </c>
      <c r="E106" s="49">
        <v>36921.64</v>
      </c>
      <c r="F106" s="39">
        <f t="shared" si="4"/>
        <v>42464.32</v>
      </c>
      <c r="G106" s="9">
        <f t="shared" si="3"/>
        <v>1.934447468462697E-3</v>
      </c>
    </row>
    <row r="107" spans="2:7" ht="14.25" thickTop="1" thickBot="1" x14ac:dyDescent="0.25">
      <c r="B107" s="134"/>
      <c r="C107" s="47" t="s">
        <v>85</v>
      </c>
      <c r="D107" s="48">
        <v>450185.64</v>
      </c>
      <c r="E107" s="49">
        <v>520743.17</v>
      </c>
      <c r="F107" s="39">
        <f t="shared" si="4"/>
        <v>970928.81</v>
      </c>
      <c r="G107" s="9">
        <f t="shared" si="3"/>
        <v>4.4230327450480757E-2</v>
      </c>
    </row>
    <row r="108" spans="2:7" ht="14.25" thickTop="1" thickBot="1" x14ac:dyDescent="0.25">
      <c r="B108" s="134"/>
      <c r="C108" s="47" t="s">
        <v>31</v>
      </c>
      <c r="D108" s="48"/>
      <c r="E108" s="49">
        <v>21450</v>
      </c>
      <c r="F108" s="39">
        <f t="shared" si="4"/>
        <v>21450</v>
      </c>
      <c r="G108" s="9">
        <f t="shared" si="3"/>
        <v>9.7714736038454993E-4</v>
      </c>
    </row>
    <row r="109" spans="2:7" ht="14.25" thickTop="1" thickBot="1" x14ac:dyDescent="0.25">
      <c r="B109" s="134"/>
      <c r="C109" s="47" t="s">
        <v>71</v>
      </c>
      <c r="D109" s="48"/>
      <c r="E109" s="49">
        <v>20117.32</v>
      </c>
      <c r="F109" s="39">
        <f t="shared" si="4"/>
        <v>20117.32</v>
      </c>
      <c r="G109" s="9">
        <f t="shared" si="3"/>
        <v>9.1643758209842944E-4</v>
      </c>
    </row>
    <row r="110" spans="2:7" ht="14.25" thickTop="1" thickBot="1" x14ac:dyDescent="0.25">
      <c r="B110" s="134"/>
      <c r="C110" s="47" t="s">
        <v>32</v>
      </c>
      <c r="D110" s="48"/>
      <c r="E110" s="49">
        <v>23876</v>
      </c>
      <c r="F110" s="39">
        <f t="shared" si="4"/>
        <v>23876</v>
      </c>
      <c r="G110" s="9">
        <f t="shared" si="3"/>
        <v>1.08766295461732E-3</v>
      </c>
    </row>
    <row r="111" spans="2:7" ht="14.25" thickTop="1" thickBot="1" x14ac:dyDescent="0.25">
      <c r="B111" s="134"/>
      <c r="C111" s="47" t="s">
        <v>75</v>
      </c>
      <c r="D111" s="48"/>
      <c r="E111" s="49">
        <v>1695</v>
      </c>
      <c r="F111" s="39">
        <f t="shared" si="4"/>
        <v>1695</v>
      </c>
      <c r="G111" s="9">
        <f t="shared" si="3"/>
        <v>7.721514106535254E-5</v>
      </c>
    </row>
    <row r="112" spans="2:7" ht="14.25" thickTop="1" thickBot="1" x14ac:dyDescent="0.25">
      <c r="B112" s="134"/>
      <c r="C112" s="47" t="s">
        <v>76</v>
      </c>
      <c r="D112" s="48"/>
      <c r="E112" s="49">
        <v>151.57</v>
      </c>
      <c r="F112" s="39">
        <f t="shared" si="4"/>
        <v>151.57</v>
      </c>
      <c r="G112" s="9">
        <f t="shared" si="3"/>
        <v>6.9047191334958607E-6</v>
      </c>
    </row>
    <row r="113" spans="2:7" ht="14.25" thickTop="1" thickBot="1" x14ac:dyDescent="0.25">
      <c r="B113" s="134"/>
      <c r="C113" s="47" t="s">
        <v>78</v>
      </c>
      <c r="D113" s="48">
        <v>133881.5</v>
      </c>
      <c r="E113" s="49">
        <v>289002.78000000003</v>
      </c>
      <c r="F113" s="39">
        <f t="shared" si="4"/>
        <v>422884.28</v>
      </c>
      <c r="G113" s="9">
        <f t="shared" si="3"/>
        <v>1.9264347689982326E-2</v>
      </c>
    </row>
    <row r="114" spans="2:7" ht="14.25" thickTop="1" thickBot="1" x14ac:dyDescent="0.25">
      <c r="B114" s="134"/>
      <c r="C114" s="47" t="s">
        <v>53</v>
      </c>
      <c r="D114" s="48">
        <v>137547.75</v>
      </c>
      <c r="E114" s="49">
        <v>382915.74</v>
      </c>
      <c r="F114" s="39">
        <f t="shared" si="4"/>
        <v>520463.49</v>
      </c>
      <c r="G114" s="9">
        <f t="shared" si="3"/>
        <v>2.3709534985083009E-2</v>
      </c>
    </row>
    <row r="115" spans="2:7" ht="14.25" thickTop="1" thickBot="1" x14ac:dyDescent="0.25">
      <c r="B115" s="134"/>
      <c r="C115" s="47" t="s">
        <v>38</v>
      </c>
      <c r="D115" s="48">
        <v>50600.94</v>
      </c>
      <c r="E115" s="49">
        <v>152812.51</v>
      </c>
      <c r="F115" s="39">
        <f t="shared" si="4"/>
        <v>203413.45</v>
      </c>
      <c r="G115" s="9">
        <f t="shared" si="3"/>
        <v>9.2664296379587237E-3</v>
      </c>
    </row>
    <row r="116" spans="2:7" ht="14.25" thickTop="1" thickBot="1" x14ac:dyDescent="0.25">
      <c r="B116" s="134"/>
      <c r="C116" s="47" t="s">
        <v>88</v>
      </c>
      <c r="D116" s="48"/>
      <c r="E116" s="49">
        <v>101975.43</v>
      </c>
      <c r="F116" s="39">
        <f t="shared" si="4"/>
        <v>101975.43</v>
      </c>
      <c r="G116" s="9">
        <f t="shared" si="3"/>
        <v>4.6454555826843562E-3</v>
      </c>
    </row>
    <row r="117" spans="2:7" ht="14.25" thickTop="1" thickBot="1" x14ac:dyDescent="0.25">
      <c r="B117" s="134"/>
      <c r="C117" s="47" t="s">
        <v>100</v>
      </c>
      <c r="D117" s="48">
        <v>424686.92</v>
      </c>
      <c r="E117" s="49">
        <v>268932.5</v>
      </c>
      <c r="F117" s="39">
        <f t="shared" si="4"/>
        <v>693619.41999999993</v>
      </c>
      <c r="G117" s="9">
        <f t="shared" si="3"/>
        <v>3.159759372328496E-2</v>
      </c>
    </row>
    <row r="118" spans="2:7" ht="14.25" thickTop="1" thickBot="1" x14ac:dyDescent="0.25">
      <c r="B118" s="134"/>
      <c r="C118" s="47" t="s">
        <v>195</v>
      </c>
      <c r="D118" s="48"/>
      <c r="E118" s="49">
        <v>7962</v>
      </c>
      <c r="F118" s="39">
        <f t="shared" si="4"/>
        <v>7962</v>
      </c>
      <c r="G118" s="9">
        <f t="shared" si="3"/>
        <v>3.6270616705742591E-4</v>
      </c>
    </row>
    <row r="119" spans="2:7" ht="14.25" thickTop="1" thickBot="1" x14ac:dyDescent="0.25">
      <c r="B119" s="134"/>
      <c r="C119" s="47" t="s">
        <v>79</v>
      </c>
      <c r="D119" s="48"/>
      <c r="E119" s="49">
        <v>594885.73</v>
      </c>
      <c r="F119" s="39">
        <f t="shared" si="4"/>
        <v>594885.73</v>
      </c>
      <c r="G119" s="9">
        <f t="shared" si="3"/>
        <v>2.7099814489507507E-2</v>
      </c>
    </row>
    <row r="120" spans="2:7" ht="14.25" thickTop="1" thickBot="1" x14ac:dyDescent="0.25">
      <c r="B120" s="134"/>
      <c r="C120" s="47" t="s">
        <v>43</v>
      </c>
      <c r="D120" s="48">
        <v>3950</v>
      </c>
      <c r="E120" s="49">
        <v>753.38</v>
      </c>
      <c r="F120" s="39">
        <f t="shared" si="4"/>
        <v>4703.38</v>
      </c>
      <c r="G120" s="9">
        <f t="shared" si="3"/>
        <v>2.1426085556575686E-4</v>
      </c>
    </row>
    <row r="121" spans="2:7" ht="14.25" thickTop="1" thickBot="1" x14ac:dyDescent="0.25">
      <c r="B121" s="134"/>
      <c r="C121" s="47" t="s">
        <v>95</v>
      </c>
      <c r="D121" s="48">
        <v>1637526.17</v>
      </c>
      <c r="E121" s="49">
        <v>264813.01</v>
      </c>
      <c r="F121" s="7">
        <f t="shared" si="4"/>
        <v>1902339.18</v>
      </c>
      <c r="G121" s="9">
        <f t="shared" si="3"/>
        <v>8.6660405981030725E-2</v>
      </c>
    </row>
    <row r="122" spans="2:7" ht="14.25" thickTop="1" thickBot="1" x14ac:dyDescent="0.25">
      <c r="B122" s="134"/>
      <c r="C122" s="47" t="s">
        <v>45</v>
      </c>
      <c r="D122" s="48"/>
      <c r="E122" s="49">
        <v>208232.01</v>
      </c>
      <c r="F122" s="39">
        <f t="shared" si="4"/>
        <v>208232.01</v>
      </c>
      <c r="G122" s="9">
        <f t="shared" si="3"/>
        <v>9.4859374787444849E-3</v>
      </c>
    </row>
    <row r="123" spans="2:7" ht="14.25" thickTop="1" thickBot="1" x14ac:dyDescent="0.25">
      <c r="B123" s="134"/>
      <c r="C123" s="47" t="s">
        <v>105</v>
      </c>
      <c r="D123" s="48"/>
      <c r="E123" s="49">
        <v>41.04</v>
      </c>
      <c r="F123" s="39">
        <f t="shared" si="4"/>
        <v>41.04</v>
      </c>
      <c r="G123" s="9">
        <f t="shared" si="3"/>
        <v>1.8695630615469429E-6</v>
      </c>
    </row>
    <row r="124" spans="2:7" ht="14.25" thickTop="1" thickBot="1" x14ac:dyDescent="0.25">
      <c r="B124" s="134"/>
      <c r="C124" s="47" t="s">
        <v>52</v>
      </c>
      <c r="D124" s="48"/>
      <c r="E124" s="49">
        <v>171521.31</v>
      </c>
      <c r="F124" s="39">
        <f t="shared" si="4"/>
        <v>171521.31</v>
      </c>
      <c r="G124" s="9">
        <f t="shared" si="3"/>
        <v>7.8135941872354356E-3</v>
      </c>
    </row>
    <row r="125" spans="2:7" ht="14.25" thickTop="1" thickBot="1" x14ac:dyDescent="0.25">
      <c r="B125" s="134"/>
      <c r="C125" s="47" t="s">
        <v>54</v>
      </c>
      <c r="D125" s="48">
        <v>65537.22</v>
      </c>
      <c r="E125" s="49"/>
      <c r="F125" s="39">
        <f t="shared" si="4"/>
        <v>65537.22</v>
      </c>
      <c r="G125" s="9">
        <f t="shared" si="3"/>
        <v>2.9855254792513536E-3</v>
      </c>
    </row>
    <row r="126" spans="2:7" ht="14.25" thickTop="1" thickBot="1" x14ac:dyDescent="0.25">
      <c r="B126" s="134"/>
      <c r="C126" s="47" t="s">
        <v>83</v>
      </c>
      <c r="D126" s="48"/>
      <c r="E126" s="49">
        <v>5484.19</v>
      </c>
      <c r="F126" s="39">
        <f t="shared" si="4"/>
        <v>5484.19</v>
      </c>
      <c r="G126" s="9">
        <f t="shared" si="3"/>
        <v>2.498303861234193E-4</v>
      </c>
    </row>
    <row r="127" spans="2:7" ht="14.25" thickTop="1" thickBot="1" x14ac:dyDescent="0.25">
      <c r="B127" s="134"/>
      <c r="C127" s="50" t="s">
        <v>63</v>
      </c>
      <c r="D127" s="51">
        <v>1132.71</v>
      </c>
      <c r="E127" s="52"/>
      <c r="F127" s="39">
        <f t="shared" si="4"/>
        <v>1132.71</v>
      </c>
      <c r="G127" s="9">
        <f t="shared" si="3"/>
        <v>5.1600213826628605E-5</v>
      </c>
    </row>
    <row r="128" spans="2:7" ht="13.5" thickTop="1" x14ac:dyDescent="0.2">
      <c r="B128" s="40"/>
      <c r="C128" s="10"/>
      <c r="D128" s="35">
        <f>SUM(D4:D127)</f>
        <v>9807657.7400000002</v>
      </c>
      <c r="E128" s="35">
        <f t="shared" ref="E128" si="5">SUM(E4:E127)</f>
        <v>12143995.479999999</v>
      </c>
      <c r="F128" s="35">
        <f>SUM(F4:F127)</f>
        <v>21951653.219999995</v>
      </c>
      <c r="G128" s="37">
        <f>SUM(G4:G127)</f>
        <v>1.0000000000000004</v>
      </c>
    </row>
  </sheetData>
  <mergeCells count="4">
    <mergeCell ref="B1:G1"/>
    <mergeCell ref="B3"/>
    <mergeCell ref="B105:B127"/>
    <mergeCell ref="B6:B103"/>
  </mergeCells>
  <conditionalFormatting sqref="G4:G127">
    <cfRule type="cellIs" dxfId="19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2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8"/>
  <sheetViews>
    <sheetView showGridLines="0" zoomScale="80" zoomScaleNormal="80" workbookViewId="0">
      <pane ySplit="1" topLeftCell="A2" activePane="bottomLeft" state="frozen"/>
      <selection activeCell="B1" sqref="B1:R1"/>
      <selection pane="bottomLeft"/>
    </sheetView>
  </sheetViews>
  <sheetFormatPr defaultRowHeight="12.75" x14ac:dyDescent="0.2"/>
  <cols>
    <col min="2" max="2" width="54.28515625" style="29" customWidth="1"/>
    <col min="3" max="3" width="34.28515625" style="29" customWidth="1"/>
    <col min="4" max="4" width="65.5703125" style="5" customWidth="1"/>
    <col min="5" max="5" width="23.28515625" hidden="1" customWidth="1"/>
    <col min="6" max="6" width="16.42578125" hidden="1" customWidth="1"/>
    <col min="7" max="7" width="16.28515625" bestFit="1" customWidth="1"/>
    <col min="8" max="8" width="11.7109375" customWidth="1"/>
  </cols>
  <sheetData>
    <row r="1" spans="2:8" s="42" customFormat="1" ht="58.5" customHeight="1" x14ac:dyDescent="0.2">
      <c r="B1" s="132" t="s">
        <v>179</v>
      </c>
      <c r="C1" s="132"/>
      <c r="D1" s="132"/>
      <c r="E1" s="132"/>
      <c r="F1" s="132"/>
      <c r="G1" s="132"/>
      <c r="H1" s="132"/>
    </row>
    <row r="3" spans="2:8" ht="14.25" customHeight="1" thickBot="1" x14ac:dyDescent="0.25">
      <c r="B3" s="28" t="s">
        <v>5</v>
      </c>
      <c r="C3" s="34" t="s">
        <v>4</v>
      </c>
      <c r="D3" s="11" t="s">
        <v>2</v>
      </c>
      <c r="E3" s="22" t="s">
        <v>11</v>
      </c>
      <c r="F3" s="12" t="s">
        <v>1</v>
      </c>
      <c r="G3" s="12" t="s">
        <v>3</v>
      </c>
      <c r="H3" s="12" t="s">
        <v>6</v>
      </c>
    </row>
    <row r="4" spans="2:8" ht="14.25" customHeight="1" thickTop="1" thickBot="1" x14ac:dyDescent="0.25">
      <c r="B4" s="136" t="s">
        <v>108</v>
      </c>
      <c r="C4" s="136" t="s">
        <v>109</v>
      </c>
      <c r="D4" s="43" t="s">
        <v>110</v>
      </c>
      <c r="E4" s="44">
        <v>7189615.4100000001</v>
      </c>
      <c r="F4" s="6"/>
      <c r="G4" s="6">
        <f>E4+F4</f>
        <v>7189615.4100000001</v>
      </c>
      <c r="H4" s="9">
        <f>G4/$G$55</f>
        <v>5.3156880120302015E-2</v>
      </c>
    </row>
    <row r="5" spans="2:8" ht="14.25" thickTop="1" thickBot="1" x14ac:dyDescent="0.25">
      <c r="B5" s="136"/>
      <c r="C5" s="136"/>
      <c r="D5" s="43" t="s">
        <v>180</v>
      </c>
      <c r="E5" s="44">
        <v>654029.28</v>
      </c>
      <c r="F5" s="3"/>
      <c r="G5" s="26">
        <f t="shared" ref="G5:G48" si="0">E5+F5</f>
        <v>654029.28</v>
      </c>
      <c r="H5" s="9">
        <f t="shared" ref="H5:H54" si="1">G5/$G$55</f>
        <v>4.8356071986509E-3</v>
      </c>
    </row>
    <row r="6" spans="2:8" ht="14.25" thickTop="1" thickBot="1" x14ac:dyDescent="0.25">
      <c r="B6" s="136"/>
      <c r="C6" s="136"/>
      <c r="D6" s="43" t="s">
        <v>111</v>
      </c>
      <c r="E6" s="44">
        <v>395635.81</v>
      </c>
      <c r="F6" s="3"/>
      <c r="G6" s="26">
        <f t="shared" si="0"/>
        <v>395635.81</v>
      </c>
      <c r="H6" s="9">
        <f t="shared" si="1"/>
        <v>2.9251585966916949E-3</v>
      </c>
    </row>
    <row r="7" spans="2:8" ht="14.25" thickTop="1" thickBot="1" x14ac:dyDescent="0.25">
      <c r="B7" s="136"/>
      <c r="C7" s="136"/>
      <c r="D7" s="43" t="s">
        <v>112</v>
      </c>
      <c r="E7" s="44">
        <v>65441.93</v>
      </c>
      <c r="F7" s="3"/>
      <c r="G7" s="26">
        <f t="shared" si="0"/>
        <v>65441.93</v>
      </c>
      <c r="H7" s="9">
        <f t="shared" si="1"/>
        <v>4.8384908363981546E-4</v>
      </c>
    </row>
    <row r="8" spans="2:8" ht="14.25" thickTop="1" thickBot="1" x14ac:dyDescent="0.25">
      <c r="B8" s="136"/>
      <c r="C8" s="136"/>
      <c r="D8" s="43" t="s">
        <v>113</v>
      </c>
      <c r="E8" s="44">
        <v>8683.32</v>
      </c>
      <c r="F8" s="3"/>
      <c r="G8" s="26">
        <f t="shared" si="0"/>
        <v>8683.32</v>
      </c>
      <c r="H8" s="9">
        <f t="shared" si="1"/>
        <v>6.4200680281759447E-5</v>
      </c>
    </row>
    <row r="9" spans="2:8" ht="14.25" thickTop="1" thickBot="1" x14ac:dyDescent="0.25">
      <c r="B9" s="136"/>
      <c r="C9" s="136"/>
      <c r="D9" s="43" t="s">
        <v>114</v>
      </c>
      <c r="E9" s="44">
        <v>1337215.21</v>
      </c>
      <c r="F9" s="3"/>
      <c r="G9" s="26">
        <f t="shared" si="0"/>
        <v>1337215.21</v>
      </c>
      <c r="H9" s="9">
        <f t="shared" si="1"/>
        <v>9.8867859488209371E-3</v>
      </c>
    </row>
    <row r="10" spans="2:8" ht="14.25" thickTop="1" thickBot="1" x14ac:dyDescent="0.25">
      <c r="B10" s="136"/>
      <c r="C10" s="136"/>
      <c r="D10" s="43" t="s">
        <v>181</v>
      </c>
      <c r="E10" s="44">
        <v>111580.9</v>
      </c>
      <c r="F10" s="3"/>
      <c r="G10" s="26">
        <f t="shared" si="0"/>
        <v>111580.9</v>
      </c>
      <c r="H10" s="9">
        <f t="shared" si="1"/>
        <v>8.2498050128878967E-4</v>
      </c>
    </row>
    <row r="11" spans="2:8" ht="14.25" thickTop="1" thickBot="1" x14ac:dyDescent="0.25">
      <c r="B11" s="136"/>
      <c r="C11" s="136"/>
      <c r="D11" s="43" t="s">
        <v>115</v>
      </c>
      <c r="E11" s="44">
        <v>0</v>
      </c>
      <c r="F11" s="3"/>
      <c r="G11" s="26">
        <f t="shared" si="0"/>
        <v>0</v>
      </c>
      <c r="H11" s="9">
        <f t="shared" si="1"/>
        <v>0</v>
      </c>
    </row>
    <row r="12" spans="2:8" ht="14.25" thickTop="1" thickBot="1" x14ac:dyDescent="0.25">
      <c r="B12" s="136"/>
      <c r="C12" s="136"/>
      <c r="D12" s="43" t="s">
        <v>116</v>
      </c>
      <c r="E12" s="44">
        <v>167503.14000000001</v>
      </c>
      <c r="F12" s="6"/>
      <c r="G12" s="26">
        <f t="shared" si="0"/>
        <v>167503.14000000001</v>
      </c>
      <c r="H12" s="9">
        <f t="shared" si="1"/>
        <v>1.2384451497043521E-3</v>
      </c>
    </row>
    <row r="13" spans="2:8" ht="14.25" thickTop="1" thickBot="1" x14ac:dyDescent="0.25">
      <c r="B13" s="136"/>
      <c r="C13" s="136"/>
      <c r="D13" s="43" t="s">
        <v>117</v>
      </c>
      <c r="E13" s="44">
        <v>307.02</v>
      </c>
      <c r="F13" s="3"/>
      <c r="G13" s="26">
        <f t="shared" si="0"/>
        <v>307.02</v>
      </c>
      <c r="H13" s="9">
        <f t="shared" si="1"/>
        <v>2.269971953136103E-6</v>
      </c>
    </row>
    <row r="14" spans="2:8" ht="14.25" thickTop="1" thickBot="1" x14ac:dyDescent="0.25">
      <c r="B14" s="136"/>
      <c r="C14" s="136"/>
      <c r="D14" s="43" t="s">
        <v>182</v>
      </c>
      <c r="E14" s="44">
        <v>29520.6</v>
      </c>
      <c r="F14" s="3"/>
      <c r="G14" s="26">
        <f t="shared" si="0"/>
        <v>29520.6</v>
      </c>
      <c r="H14" s="9">
        <f t="shared" si="1"/>
        <v>2.1826243905852922E-4</v>
      </c>
    </row>
    <row r="15" spans="2:8" ht="22.5" thickTop="1" thickBot="1" x14ac:dyDescent="0.25">
      <c r="B15" s="43" t="s">
        <v>118</v>
      </c>
      <c r="C15" s="43" t="s">
        <v>109</v>
      </c>
      <c r="D15" s="43" t="s">
        <v>119</v>
      </c>
      <c r="E15" s="44">
        <v>19065574.460000001</v>
      </c>
      <c r="F15" s="3"/>
      <c r="G15" s="6">
        <f t="shared" si="0"/>
        <v>19065574.460000001</v>
      </c>
      <c r="H15" s="9">
        <f t="shared" si="1"/>
        <v>0.14096254085931864</v>
      </c>
    </row>
    <row r="16" spans="2:8" ht="22.5" thickTop="1" thickBot="1" x14ac:dyDescent="0.25">
      <c r="B16" s="43" t="s">
        <v>120</v>
      </c>
      <c r="C16" s="43" t="s">
        <v>121</v>
      </c>
      <c r="D16" s="43" t="s">
        <v>122</v>
      </c>
      <c r="E16" s="44">
        <v>1071078.43</v>
      </c>
      <c r="F16" s="3"/>
      <c r="G16" s="26">
        <f t="shared" si="0"/>
        <v>1071078.43</v>
      </c>
      <c r="H16" s="9">
        <f t="shared" si="1"/>
        <v>7.9190866904730994E-3</v>
      </c>
    </row>
    <row r="17" spans="2:8" ht="14.25" thickTop="1" thickBot="1" x14ac:dyDescent="0.25">
      <c r="B17" s="136" t="s">
        <v>123</v>
      </c>
      <c r="C17" s="136" t="s">
        <v>109</v>
      </c>
      <c r="D17" s="43" t="s">
        <v>124</v>
      </c>
      <c r="E17" s="44">
        <v>2318878.34</v>
      </c>
      <c r="F17" s="3"/>
      <c r="G17" s="26">
        <f t="shared" si="0"/>
        <v>2318878.34</v>
      </c>
      <c r="H17" s="9">
        <f t="shared" si="1"/>
        <v>1.7144774915428325E-2</v>
      </c>
    </row>
    <row r="18" spans="2:8" ht="14.25" thickTop="1" thickBot="1" x14ac:dyDescent="0.25">
      <c r="B18" s="136"/>
      <c r="C18" s="136"/>
      <c r="D18" s="43" t="s">
        <v>125</v>
      </c>
      <c r="E18" s="44">
        <v>4886.62</v>
      </c>
      <c r="F18" s="3"/>
      <c r="G18" s="26">
        <f t="shared" si="0"/>
        <v>4886.62</v>
      </c>
      <c r="H18" s="9">
        <f t="shared" si="1"/>
        <v>3.6129536660914417E-5</v>
      </c>
    </row>
    <row r="19" spans="2:8" ht="14.25" thickTop="1" thickBot="1" x14ac:dyDescent="0.25">
      <c r="B19" s="136"/>
      <c r="C19" s="136"/>
      <c r="D19" s="43" t="s">
        <v>183</v>
      </c>
      <c r="E19" s="44">
        <v>720.1</v>
      </c>
      <c r="F19" s="3"/>
      <c r="G19" s="26">
        <f t="shared" si="0"/>
        <v>720.1</v>
      </c>
      <c r="H19" s="9">
        <f t="shared" si="1"/>
        <v>5.3241052812628102E-6</v>
      </c>
    </row>
    <row r="20" spans="2:8" ht="14.25" thickTop="1" thickBot="1" x14ac:dyDescent="0.25">
      <c r="B20" s="136"/>
      <c r="C20" s="136"/>
      <c r="D20" s="43" t="s">
        <v>126</v>
      </c>
      <c r="E20" s="44">
        <v>146038.87</v>
      </c>
      <c r="F20" s="6"/>
      <c r="G20" s="26">
        <f t="shared" si="0"/>
        <v>146038.87</v>
      </c>
      <c r="H20" s="9">
        <f t="shared" si="1"/>
        <v>1.0797477003702998E-3</v>
      </c>
    </row>
    <row r="21" spans="2:8" ht="14.25" thickTop="1" thickBot="1" x14ac:dyDescent="0.25">
      <c r="B21" s="136"/>
      <c r="C21" s="136"/>
      <c r="D21" s="43" t="s">
        <v>127</v>
      </c>
      <c r="E21" s="44">
        <v>223412.37</v>
      </c>
      <c r="F21" s="3"/>
      <c r="G21" s="26">
        <f t="shared" si="0"/>
        <v>223412.37</v>
      </c>
      <c r="H21" s="9">
        <f t="shared" si="1"/>
        <v>1.6518136078550771E-3</v>
      </c>
    </row>
    <row r="22" spans="2:8" ht="14.25" thickTop="1" thickBot="1" x14ac:dyDescent="0.25">
      <c r="B22" s="136"/>
      <c r="C22" s="136"/>
      <c r="D22" s="43" t="s">
        <v>128</v>
      </c>
      <c r="E22" s="44">
        <v>55625.21</v>
      </c>
      <c r="F22" s="3"/>
      <c r="G22" s="26">
        <f t="shared" si="0"/>
        <v>55625.21</v>
      </c>
      <c r="H22" s="9">
        <f t="shared" si="1"/>
        <v>4.112685381646339E-4</v>
      </c>
    </row>
    <row r="23" spans="2:8" ht="14.25" thickTop="1" thickBot="1" x14ac:dyDescent="0.25">
      <c r="B23" s="136"/>
      <c r="C23" s="136"/>
      <c r="D23" s="43" t="s">
        <v>129</v>
      </c>
      <c r="E23" s="44">
        <v>571723.94999999995</v>
      </c>
      <c r="F23" s="3"/>
      <c r="G23" s="26">
        <f t="shared" si="0"/>
        <v>571723.94999999995</v>
      </c>
      <c r="H23" s="9">
        <f t="shared" si="1"/>
        <v>4.2270774914865078E-3</v>
      </c>
    </row>
    <row r="24" spans="2:8" ht="14.25" thickTop="1" thickBot="1" x14ac:dyDescent="0.25">
      <c r="B24" s="136"/>
      <c r="C24" s="136"/>
      <c r="D24" s="43" t="s">
        <v>130</v>
      </c>
      <c r="E24" s="44">
        <v>46141513.5</v>
      </c>
      <c r="F24" s="3"/>
      <c r="G24" s="6">
        <f t="shared" si="0"/>
        <v>46141513.5</v>
      </c>
      <c r="H24" s="9">
        <f t="shared" si="1"/>
        <v>0.34115022317846028</v>
      </c>
    </row>
    <row r="25" spans="2:8" ht="14.25" thickTop="1" thickBot="1" x14ac:dyDescent="0.25">
      <c r="B25" s="136"/>
      <c r="C25" s="136"/>
      <c r="D25" s="43" t="s">
        <v>131</v>
      </c>
      <c r="E25" s="44">
        <v>17964.57</v>
      </c>
      <c r="F25" s="3"/>
      <c r="G25" s="26">
        <f t="shared" si="0"/>
        <v>17964.57</v>
      </c>
      <c r="H25" s="9">
        <f t="shared" si="1"/>
        <v>1.3282219415722182E-4</v>
      </c>
    </row>
    <row r="26" spans="2:8" ht="14.25" thickTop="1" thickBot="1" x14ac:dyDescent="0.25">
      <c r="B26" s="136"/>
      <c r="C26" s="136"/>
      <c r="D26" s="43" t="s">
        <v>132</v>
      </c>
      <c r="E26" s="44">
        <v>41543.35</v>
      </c>
      <c r="F26" s="3"/>
      <c r="G26" s="26">
        <f t="shared" si="0"/>
        <v>41543.35</v>
      </c>
      <c r="H26" s="9">
        <f t="shared" si="1"/>
        <v>3.0715340804936725E-4</v>
      </c>
    </row>
    <row r="27" spans="2:8" ht="14.25" thickTop="1" thickBot="1" x14ac:dyDescent="0.25">
      <c r="B27" s="136"/>
      <c r="C27" s="136"/>
      <c r="D27" s="43" t="s">
        <v>133</v>
      </c>
      <c r="E27" s="44">
        <v>163019.37</v>
      </c>
      <c r="F27" s="6"/>
      <c r="G27" s="26">
        <f t="shared" si="0"/>
        <v>163019.37</v>
      </c>
      <c r="H27" s="9">
        <f t="shared" si="1"/>
        <v>1.2052941102140482E-3</v>
      </c>
    </row>
    <row r="28" spans="2:8" ht="14.25" thickTop="1" thickBot="1" x14ac:dyDescent="0.25">
      <c r="B28" s="136"/>
      <c r="C28" s="136"/>
      <c r="D28" s="43" t="s">
        <v>134</v>
      </c>
      <c r="E28" s="44">
        <v>256615.91</v>
      </c>
      <c r="F28" s="6"/>
      <c r="G28" s="26">
        <f t="shared" si="0"/>
        <v>256615.91</v>
      </c>
      <c r="H28" s="9">
        <f t="shared" si="1"/>
        <v>1.8973060987183196E-3</v>
      </c>
    </row>
    <row r="29" spans="2:8" ht="14.25" thickTop="1" thickBot="1" x14ac:dyDescent="0.25">
      <c r="B29" s="136"/>
      <c r="C29" s="136"/>
      <c r="D29" s="43" t="s">
        <v>135</v>
      </c>
      <c r="E29" s="44">
        <v>21421.29</v>
      </c>
      <c r="F29" s="26"/>
      <c r="G29" s="26">
        <f t="shared" si="0"/>
        <v>21421.29</v>
      </c>
      <c r="H29" s="9">
        <f t="shared" si="1"/>
        <v>1.5837967396259162E-4</v>
      </c>
    </row>
    <row r="30" spans="2:8" ht="14.25" thickTop="1" thickBot="1" x14ac:dyDescent="0.25">
      <c r="B30" s="136"/>
      <c r="C30" s="136"/>
      <c r="D30" s="43" t="s">
        <v>136</v>
      </c>
      <c r="E30" s="44">
        <v>249236.25</v>
      </c>
      <c r="F30" s="26"/>
      <c r="G30" s="26">
        <f t="shared" si="0"/>
        <v>249236.25</v>
      </c>
      <c r="H30" s="9">
        <f t="shared" si="1"/>
        <v>1.8427441117999416E-3</v>
      </c>
    </row>
    <row r="31" spans="2:8" ht="14.25" thickTop="1" thickBot="1" x14ac:dyDescent="0.25">
      <c r="B31" s="136"/>
      <c r="C31" s="136"/>
      <c r="D31" s="43" t="s">
        <v>137</v>
      </c>
      <c r="E31" s="44">
        <v>359.22</v>
      </c>
      <c r="F31" s="26"/>
      <c r="G31" s="26">
        <f t="shared" si="0"/>
        <v>359.22</v>
      </c>
      <c r="H31" s="9">
        <f t="shared" si="1"/>
        <v>2.6559159826902188E-6</v>
      </c>
    </row>
    <row r="32" spans="2:8" ht="14.25" thickTop="1" thickBot="1" x14ac:dyDescent="0.25">
      <c r="B32" s="136"/>
      <c r="C32" s="136"/>
      <c r="D32" s="43" t="s">
        <v>138</v>
      </c>
      <c r="E32" s="44">
        <v>39887610.909999996</v>
      </c>
      <c r="F32" s="26"/>
      <c r="G32" s="6">
        <f t="shared" si="0"/>
        <v>39887610.909999996</v>
      </c>
      <c r="H32" s="9">
        <f t="shared" si="1"/>
        <v>0.29491159547686024</v>
      </c>
    </row>
    <row r="33" spans="2:8" ht="14.25" thickTop="1" thickBot="1" x14ac:dyDescent="0.25">
      <c r="B33" s="136"/>
      <c r="C33" s="136"/>
      <c r="D33" s="43" t="s">
        <v>139</v>
      </c>
      <c r="E33" s="44">
        <v>1089000.8500000001</v>
      </c>
      <c r="F33" s="26"/>
      <c r="G33" s="26">
        <f t="shared" si="0"/>
        <v>1089000.8500000001</v>
      </c>
      <c r="H33" s="9">
        <f t="shared" si="1"/>
        <v>8.0515972459168032E-3</v>
      </c>
    </row>
    <row r="34" spans="2:8" ht="14.25" thickTop="1" thickBot="1" x14ac:dyDescent="0.25">
      <c r="B34" s="136"/>
      <c r="C34" s="136"/>
      <c r="D34" s="43" t="s">
        <v>140</v>
      </c>
      <c r="E34" s="44">
        <v>2207567.5299999998</v>
      </c>
      <c r="F34" s="26"/>
      <c r="G34" s="26">
        <f t="shared" si="0"/>
        <v>2207567.5299999998</v>
      </c>
      <c r="H34" s="9">
        <f t="shared" si="1"/>
        <v>1.6321791341782108E-2</v>
      </c>
    </row>
    <row r="35" spans="2:8" ht="14.25" thickTop="1" thickBot="1" x14ac:dyDescent="0.25">
      <c r="B35" s="136"/>
      <c r="C35" s="136"/>
      <c r="D35" s="43" t="s">
        <v>141</v>
      </c>
      <c r="E35" s="44">
        <v>121565.31</v>
      </c>
      <c r="F35" s="26"/>
      <c r="G35" s="26">
        <f t="shared" si="0"/>
        <v>121565.31</v>
      </c>
      <c r="H35" s="9">
        <f t="shared" si="1"/>
        <v>8.988008734750044E-4</v>
      </c>
    </row>
    <row r="36" spans="2:8" ht="14.25" thickTop="1" thickBot="1" x14ac:dyDescent="0.25">
      <c r="B36" s="136"/>
      <c r="C36" s="136"/>
      <c r="D36" s="43" t="s">
        <v>142</v>
      </c>
      <c r="E36" s="44">
        <v>54854.29</v>
      </c>
      <c r="F36" s="26"/>
      <c r="G36" s="26">
        <f t="shared" si="0"/>
        <v>54854.29</v>
      </c>
      <c r="H36" s="9">
        <f t="shared" si="1"/>
        <v>4.0556869197183967E-4</v>
      </c>
    </row>
    <row r="37" spans="2:8" ht="14.25" thickTop="1" thickBot="1" x14ac:dyDescent="0.25">
      <c r="B37" s="136"/>
      <c r="C37" s="136"/>
      <c r="D37" s="43" t="s">
        <v>143</v>
      </c>
      <c r="E37" s="44">
        <v>4051826.34</v>
      </c>
      <c r="F37" s="26"/>
      <c r="G37" s="26">
        <f t="shared" si="0"/>
        <v>4051826.34</v>
      </c>
      <c r="H37" s="9">
        <f t="shared" si="1"/>
        <v>2.9957436488756786E-2</v>
      </c>
    </row>
    <row r="38" spans="2:8" ht="14.25" thickTop="1" thickBot="1" x14ac:dyDescent="0.25">
      <c r="B38" s="136"/>
      <c r="C38" s="136"/>
      <c r="D38" s="43" t="s">
        <v>144</v>
      </c>
      <c r="E38" s="44">
        <v>866709.52</v>
      </c>
      <c r="F38" s="26"/>
      <c r="G38" s="26">
        <f t="shared" si="0"/>
        <v>866709.52</v>
      </c>
      <c r="H38" s="9">
        <f t="shared" si="1"/>
        <v>6.4080721188067699E-3</v>
      </c>
    </row>
    <row r="39" spans="2:8" ht="14.25" thickTop="1" thickBot="1" x14ac:dyDescent="0.25">
      <c r="B39" s="136"/>
      <c r="C39" s="136"/>
      <c r="D39" s="43" t="s">
        <v>145</v>
      </c>
      <c r="E39" s="44">
        <v>49096.31</v>
      </c>
      <c r="F39" s="26"/>
      <c r="G39" s="26">
        <f t="shared" si="0"/>
        <v>49096.31</v>
      </c>
      <c r="H39" s="9">
        <f t="shared" si="1"/>
        <v>3.629966995716096E-4</v>
      </c>
    </row>
    <row r="40" spans="2:8" ht="14.25" thickTop="1" thickBot="1" x14ac:dyDescent="0.25">
      <c r="B40" s="136"/>
      <c r="C40" s="136"/>
      <c r="D40" s="43" t="s">
        <v>146</v>
      </c>
      <c r="E40" s="44">
        <v>341072.14</v>
      </c>
      <c r="F40" s="26"/>
      <c r="G40" s="26">
        <f t="shared" si="0"/>
        <v>341072.14</v>
      </c>
      <c r="H40" s="9">
        <f t="shared" si="1"/>
        <v>2.5217386222269249E-3</v>
      </c>
    </row>
    <row r="41" spans="2:8" ht="14.25" thickTop="1" thickBot="1" x14ac:dyDescent="0.25">
      <c r="B41" s="136"/>
      <c r="C41" s="136"/>
      <c r="D41" s="43" t="s">
        <v>115</v>
      </c>
      <c r="E41" s="44">
        <v>44788.78</v>
      </c>
      <c r="F41" s="26"/>
      <c r="G41" s="26">
        <f t="shared" si="0"/>
        <v>44788.78</v>
      </c>
      <c r="H41" s="9">
        <f t="shared" si="1"/>
        <v>3.3114870176269702E-4</v>
      </c>
    </row>
    <row r="42" spans="2:8" ht="14.25" thickTop="1" thickBot="1" x14ac:dyDescent="0.25">
      <c r="B42" s="136"/>
      <c r="C42" s="136"/>
      <c r="D42" s="43" t="s">
        <v>147</v>
      </c>
      <c r="E42" s="44">
        <v>115516.66</v>
      </c>
      <c r="F42" s="26"/>
      <c r="G42" s="26">
        <f t="shared" si="0"/>
        <v>115516.66</v>
      </c>
      <c r="H42" s="9">
        <f t="shared" si="1"/>
        <v>8.5407979388951586E-4</v>
      </c>
    </row>
    <row r="43" spans="2:8" ht="14.25" customHeight="1" thickTop="1" thickBot="1" x14ac:dyDescent="0.25">
      <c r="B43" s="136"/>
      <c r="C43" s="136"/>
      <c r="D43" s="43" t="s">
        <v>184</v>
      </c>
      <c r="E43" s="44">
        <v>3672.98</v>
      </c>
      <c r="F43" s="26"/>
      <c r="G43" s="26">
        <f t="shared" si="0"/>
        <v>3672.98</v>
      </c>
      <c r="H43" s="9">
        <f t="shared" si="1"/>
        <v>2.7156411909419075E-5</v>
      </c>
    </row>
    <row r="44" spans="2:8" ht="14.25" thickTop="1" thickBot="1" x14ac:dyDescent="0.25">
      <c r="B44" s="136"/>
      <c r="C44" s="136"/>
      <c r="D44" s="43" t="s">
        <v>148</v>
      </c>
      <c r="E44" s="44">
        <v>525971.77</v>
      </c>
      <c r="F44" s="26"/>
      <c r="G44" s="26">
        <f t="shared" si="0"/>
        <v>525971.77</v>
      </c>
      <c r="H44" s="9">
        <f t="shared" si="1"/>
        <v>3.8888058303737649E-3</v>
      </c>
    </row>
    <row r="45" spans="2:8" ht="14.25" customHeight="1" thickTop="1" thickBot="1" x14ac:dyDescent="0.25">
      <c r="B45" s="137" t="s">
        <v>149</v>
      </c>
      <c r="C45" s="137" t="s">
        <v>121</v>
      </c>
      <c r="D45" s="43" t="s">
        <v>150</v>
      </c>
      <c r="E45" s="44">
        <v>232757.68</v>
      </c>
      <c r="F45" s="26"/>
      <c r="G45" s="26">
        <f t="shared" si="0"/>
        <v>232757.68</v>
      </c>
      <c r="H45" s="9">
        <f t="shared" si="1"/>
        <v>1.7209087534265782E-3</v>
      </c>
    </row>
    <row r="46" spans="2:8" ht="14.25" thickTop="1" thickBot="1" x14ac:dyDescent="0.25">
      <c r="B46" s="137"/>
      <c r="C46" s="137"/>
      <c r="D46" s="43" t="s">
        <v>151</v>
      </c>
      <c r="E46" s="44">
        <v>23176.2</v>
      </c>
      <c r="F46" s="26"/>
      <c r="G46" s="26">
        <f t="shared" si="0"/>
        <v>23176.2</v>
      </c>
      <c r="H46" s="9">
        <f t="shared" si="1"/>
        <v>1.7135471298375662E-4</v>
      </c>
    </row>
    <row r="47" spans="2:8" ht="14.25" thickTop="1" thickBot="1" x14ac:dyDescent="0.25">
      <c r="B47" s="137"/>
      <c r="C47" s="137"/>
      <c r="D47" s="43" t="s">
        <v>152</v>
      </c>
      <c r="E47" s="44">
        <v>94842.240000000005</v>
      </c>
      <c r="F47" s="26"/>
      <c r="G47" s="26">
        <f t="shared" si="0"/>
        <v>94842.240000000005</v>
      </c>
      <c r="H47" s="9">
        <f t="shared" si="1"/>
        <v>7.0122215091069978E-4</v>
      </c>
    </row>
    <row r="48" spans="2:8" ht="14.25" thickTop="1" thickBot="1" x14ac:dyDescent="0.25">
      <c r="B48" s="137"/>
      <c r="C48" s="137"/>
      <c r="D48" s="43" t="s">
        <v>153</v>
      </c>
      <c r="E48" s="44">
        <v>1377.29</v>
      </c>
      <c r="F48" s="26"/>
      <c r="G48" s="26">
        <f t="shared" si="0"/>
        <v>1377.29</v>
      </c>
      <c r="H48" s="9">
        <f t="shared" si="1"/>
        <v>1.0183081464838849E-5</v>
      </c>
    </row>
    <row r="49" spans="2:8" ht="14.25" thickTop="1" thickBot="1" x14ac:dyDescent="0.25">
      <c r="B49" s="137"/>
      <c r="C49" s="137"/>
      <c r="D49" s="43" t="s">
        <v>154</v>
      </c>
      <c r="E49" s="44">
        <v>19118.259999999998</v>
      </c>
      <c r="F49" s="26"/>
      <c r="G49" s="26">
        <f t="shared" ref="G49:G54" si="2">E49+F49</f>
        <v>19118.259999999998</v>
      </c>
      <c r="H49" s="9">
        <f t="shared" si="1"/>
        <v>1.4135207475983268E-4</v>
      </c>
    </row>
    <row r="50" spans="2:8" ht="14.25" thickTop="1" thickBot="1" x14ac:dyDescent="0.25">
      <c r="B50" s="137"/>
      <c r="C50" s="137"/>
      <c r="D50" s="43" t="s">
        <v>155</v>
      </c>
      <c r="E50" s="44">
        <v>633541.65</v>
      </c>
      <c r="F50" s="26"/>
      <c r="G50" s="26">
        <f t="shared" si="2"/>
        <v>633541.65</v>
      </c>
      <c r="H50" s="9">
        <f t="shared" si="1"/>
        <v>4.6841305994514025E-3</v>
      </c>
    </row>
    <row r="51" spans="2:8" ht="14.25" thickTop="1" thickBot="1" x14ac:dyDescent="0.25">
      <c r="B51" s="137"/>
      <c r="C51" s="137"/>
      <c r="D51" s="43" t="s">
        <v>156</v>
      </c>
      <c r="E51" s="44">
        <v>3859638.8</v>
      </c>
      <c r="F51" s="26"/>
      <c r="G51" s="26">
        <f t="shared" si="2"/>
        <v>3859638.8</v>
      </c>
      <c r="H51" s="9">
        <f t="shared" si="1"/>
        <v>2.8536485653168801E-2</v>
      </c>
    </row>
    <row r="52" spans="2:8" ht="14.25" thickTop="1" thickBot="1" x14ac:dyDescent="0.25">
      <c r="B52" s="137"/>
      <c r="C52" s="137"/>
      <c r="D52" s="43" t="s">
        <v>157</v>
      </c>
      <c r="E52" s="44">
        <v>701621.76000000001</v>
      </c>
      <c r="F52" s="26"/>
      <c r="G52" s="26">
        <f t="shared" si="2"/>
        <v>701621.76000000001</v>
      </c>
      <c r="H52" s="9">
        <f t="shared" si="1"/>
        <v>5.1874852351963723E-3</v>
      </c>
    </row>
    <row r="53" spans="2:8" ht="14.25" thickTop="1" thickBot="1" x14ac:dyDescent="0.25">
      <c r="B53" s="137"/>
      <c r="C53" s="137"/>
      <c r="D53" s="43" t="s">
        <v>158</v>
      </c>
      <c r="E53" s="44">
        <v>13575</v>
      </c>
      <c r="F53" s="26"/>
      <c r="G53" s="26">
        <f t="shared" si="2"/>
        <v>13575</v>
      </c>
      <c r="H53" s="9">
        <f t="shared" si="1"/>
        <v>1.0036762837542375E-4</v>
      </c>
    </row>
    <row r="54" spans="2:8" ht="14.25" thickTop="1" thickBot="1" x14ac:dyDescent="0.25">
      <c r="B54" s="137"/>
      <c r="C54" s="137"/>
      <c r="D54" s="45" t="s">
        <v>150</v>
      </c>
      <c r="E54" s="46">
        <v>4725.7299999999996</v>
      </c>
      <c r="F54" s="26"/>
      <c r="G54" s="26">
        <f t="shared" si="2"/>
        <v>4725.7299999999996</v>
      </c>
      <c r="H54" s="9">
        <f t="shared" si="1"/>
        <v>3.4939986183616295E-5</v>
      </c>
    </row>
    <row r="55" spans="2:8" ht="13.5" thickTop="1" x14ac:dyDescent="0.2">
      <c r="B55" s="40"/>
      <c r="C55" s="10"/>
      <c r="D55" s="35"/>
      <c r="E55" s="35">
        <f>SUM(E4:E54)</f>
        <v>135252772.43000001</v>
      </c>
      <c r="F55" s="35">
        <f>SUM(F4:F54)</f>
        <v>0</v>
      </c>
      <c r="G55" s="36">
        <f>SUM(G4:G54)</f>
        <v>135252772.43000001</v>
      </c>
      <c r="H55" s="38">
        <f>SUM(H4:H54)</f>
        <v>1</v>
      </c>
    </row>
    <row r="56" spans="2:8" x14ac:dyDescent="0.2">
      <c r="B56" s="41"/>
    </row>
    <row r="57" spans="2:8" x14ac:dyDescent="0.2">
      <c r="B57" s="41"/>
    </row>
    <row r="58" spans="2:8" x14ac:dyDescent="0.2">
      <c r="B58" s="41"/>
    </row>
    <row r="59" spans="2:8" x14ac:dyDescent="0.2">
      <c r="B59" s="41"/>
    </row>
    <row r="60" spans="2:8" x14ac:dyDescent="0.2">
      <c r="B60" s="41"/>
    </row>
    <row r="61" spans="2:8" x14ac:dyDescent="0.2">
      <c r="B61" s="41"/>
    </row>
    <row r="62" spans="2:8" x14ac:dyDescent="0.2">
      <c r="B62" s="41"/>
    </row>
    <row r="63" spans="2:8" x14ac:dyDescent="0.2">
      <c r="B63" s="41"/>
    </row>
    <row r="64" spans="2:8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  <row r="131" spans="2:2" x14ac:dyDescent="0.2">
      <c r="B131" s="41"/>
    </row>
    <row r="132" spans="2:2" x14ac:dyDescent="0.2">
      <c r="B132" s="41"/>
    </row>
    <row r="133" spans="2:2" x14ac:dyDescent="0.2">
      <c r="B133" s="41"/>
    </row>
    <row r="134" spans="2:2" x14ac:dyDescent="0.2">
      <c r="B134" s="41"/>
    </row>
    <row r="135" spans="2:2" x14ac:dyDescent="0.2">
      <c r="B135" s="41"/>
    </row>
    <row r="136" spans="2:2" x14ac:dyDescent="0.2">
      <c r="B136" s="41"/>
    </row>
    <row r="137" spans="2:2" x14ac:dyDescent="0.2">
      <c r="B137" s="41"/>
    </row>
    <row r="138" spans="2:2" x14ac:dyDescent="0.2">
      <c r="B138" s="41"/>
    </row>
  </sheetData>
  <mergeCells count="7">
    <mergeCell ref="B1:H1"/>
    <mergeCell ref="B17:B44"/>
    <mergeCell ref="C17:C44"/>
    <mergeCell ref="B45:B54"/>
    <mergeCell ref="C45:C54"/>
    <mergeCell ref="B4:B14"/>
    <mergeCell ref="C4:C14"/>
  </mergeCells>
  <conditionalFormatting sqref="F4">
    <cfRule type="cellIs" dxfId="18" priority="5" operator="greaterThan">
      <formula>0.0499</formula>
    </cfRule>
    <cfRule type="cellIs" dxfId="17" priority="6" operator="greaterThan">
      <formula>0.0499</formula>
    </cfRule>
  </conditionalFormatting>
  <conditionalFormatting sqref="H4:H54">
    <cfRule type="cellIs" dxfId="16" priority="3" operator="greaterThan">
      <formula>0.0499</formula>
    </cfRule>
    <cfRule type="cellIs" dxfId="15" priority="4" operator="greaterThan">
      <formula>0.0499</formula>
    </cfRule>
  </conditionalFormatting>
  <conditionalFormatting sqref="F5:F54">
    <cfRule type="cellIs" dxfId="14" priority="1" operator="greaterThan">
      <formula>0.0499</formula>
    </cfRule>
    <cfRule type="cellIs" dxfId="13" priority="2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2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2"/>
  <sheetViews>
    <sheetView showGridLines="0" zoomScale="80" zoomScaleNormal="80" workbookViewId="0">
      <pane ySplit="1" topLeftCell="A2" activePane="bottomLeft" state="frozen"/>
      <selection activeCell="B1" sqref="B1:R1"/>
      <selection pane="bottomLeft"/>
    </sheetView>
  </sheetViews>
  <sheetFormatPr defaultRowHeight="12.75" x14ac:dyDescent="0.2"/>
  <cols>
    <col min="2" max="2" width="54.28515625" style="29" customWidth="1"/>
    <col min="3" max="3" width="66.85546875" style="5" bestFit="1" customWidth="1"/>
    <col min="4" max="5" width="14.85546875" hidden="1" customWidth="1"/>
    <col min="6" max="6" width="14" bestFit="1" customWidth="1"/>
    <col min="7" max="7" width="13.42578125" bestFit="1" customWidth="1"/>
    <col min="11" max="11" width="0" hidden="1" customWidth="1"/>
    <col min="12" max="12" width="12.42578125" hidden="1" customWidth="1"/>
    <col min="13" max="13" width="0" hidden="1" customWidth="1"/>
  </cols>
  <sheetData>
    <row r="1" spans="2:13" s="42" customFormat="1" ht="58.5" customHeight="1" x14ac:dyDescent="0.2">
      <c r="B1" s="132" t="s">
        <v>179</v>
      </c>
      <c r="C1" s="132"/>
      <c r="D1" s="132"/>
      <c r="E1" s="132"/>
      <c r="F1" s="132"/>
      <c r="G1" s="132"/>
    </row>
    <row r="3" spans="2:13" s="21" customFormat="1" ht="14.25" customHeight="1" thickBot="1" x14ac:dyDescent="0.25">
      <c r="B3" s="28" t="s">
        <v>5</v>
      </c>
      <c r="C3" s="11" t="s">
        <v>2</v>
      </c>
      <c r="D3" s="22" t="s">
        <v>0</v>
      </c>
      <c r="E3" s="12" t="s">
        <v>1</v>
      </c>
      <c r="F3" s="12" t="s">
        <v>3</v>
      </c>
      <c r="G3" s="12" t="s">
        <v>6</v>
      </c>
    </row>
    <row r="4" spans="2:13" ht="14.25" customHeight="1" thickTop="1" thickBot="1" x14ac:dyDescent="0.25">
      <c r="B4" s="53" t="s">
        <v>159</v>
      </c>
      <c r="C4" s="53" t="s">
        <v>160</v>
      </c>
      <c r="D4" s="54"/>
      <c r="E4" s="55">
        <v>272728.17</v>
      </c>
      <c r="F4" s="6">
        <f>D4+E4</f>
        <v>272728.17</v>
      </c>
      <c r="G4" s="9">
        <f>F4/$F$27</f>
        <v>8.2173293771496417E-2</v>
      </c>
      <c r="K4" t="str">
        <f>C4</f>
        <v>OBRAS EM ANDAMENTO</v>
      </c>
      <c r="L4" s="138">
        <f>F4+F5</f>
        <v>1543279.67</v>
      </c>
      <c r="M4" s="139">
        <f>L4/F27</f>
        <v>0.46499184038996794</v>
      </c>
    </row>
    <row r="5" spans="2:13" ht="14.25" thickTop="1" thickBot="1" x14ac:dyDescent="0.25">
      <c r="B5" s="135" t="s">
        <v>26</v>
      </c>
      <c r="C5" s="53" t="s">
        <v>160</v>
      </c>
      <c r="D5" s="54">
        <v>30047.64</v>
      </c>
      <c r="E5" s="55">
        <v>1240503.8600000001</v>
      </c>
      <c r="F5" s="6">
        <f t="shared" ref="F5:F26" si="0">D5+E5</f>
        <v>1270551.5</v>
      </c>
      <c r="G5" s="9">
        <f t="shared" ref="G5:G26" si="1">F5/$F$27</f>
        <v>0.38281854661847153</v>
      </c>
    </row>
    <row r="6" spans="2:13" ht="14.25" thickTop="1" thickBot="1" x14ac:dyDescent="0.25">
      <c r="B6" s="135"/>
      <c r="C6" s="53" t="s">
        <v>161</v>
      </c>
      <c r="D6" s="54">
        <v>31389.52</v>
      </c>
      <c r="E6" s="55">
        <v>474720.89</v>
      </c>
      <c r="F6" s="6">
        <f t="shared" si="0"/>
        <v>506110.41000000003</v>
      </c>
      <c r="G6" s="9">
        <f t="shared" si="1"/>
        <v>0.15249161610897219</v>
      </c>
    </row>
    <row r="7" spans="2:13" ht="14.25" thickTop="1" thickBot="1" x14ac:dyDescent="0.25">
      <c r="B7" s="135"/>
      <c r="C7" s="53" t="s">
        <v>162</v>
      </c>
      <c r="D7" s="54"/>
      <c r="E7" s="55">
        <v>14152</v>
      </c>
      <c r="F7" s="26">
        <f t="shared" si="0"/>
        <v>14152</v>
      </c>
      <c r="G7" s="9">
        <f t="shared" si="1"/>
        <v>4.2640129673961339E-3</v>
      </c>
    </row>
    <row r="8" spans="2:13" ht="14.25" thickTop="1" thickBot="1" x14ac:dyDescent="0.25">
      <c r="B8" s="135"/>
      <c r="C8" s="53" t="s">
        <v>163</v>
      </c>
      <c r="D8" s="54"/>
      <c r="E8" s="55">
        <v>1662.91</v>
      </c>
      <c r="F8" s="26">
        <f t="shared" si="0"/>
        <v>1662.91</v>
      </c>
      <c r="G8" s="9">
        <f t="shared" si="1"/>
        <v>5.0103658872333989E-4</v>
      </c>
    </row>
    <row r="9" spans="2:13" ht="14.25" customHeight="1" thickTop="1" thickBot="1" x14ac:dyDescent="0.25">
      <c r="B9" s="135"/>
      <c r="C9" s="53" t="s">
        <v>205</v>
      </c>
      <c r="D9" s="54"/>
      <c r="E9" s="55">
        <v>25632</v>
      </c>
      <c r="F9" s="26">
        <f t="shared" si="0"/>
        <v>25632</v>
      </c>
      <c r="G9" s="9">
        <f t="shared" si="1"/>
        <v>7.7229494333166835E-3</v>
      </c>
    </row>
    <row r="10" spans="2:13" ht="14.25" thickTop="1" thickBot="1" x14ac:dyDescent="0.25">
      <c r="B10" s="135"/>
      <c r="C10" s="53" t="s">
        <v>164</v>
      </c>
      <c r="D10" s="54"/>
      <c r="E10" s="55">
        <v>14842.86</v>
      </c>
      <c r="F10" s="26">
        <f t="shared" si="0"/>
        <v>14842.86</v>
      </c>
      <c r="G10" s="9">
        <f t="shared" si="1"/>
        <v>4.4721698355882833E-3</v>
      </c>
    </row>
    <row r="11" spans="2:13" ht="14.25" thickTop="1" thickBot="1" x14ac:dyDescent="0.25">
      <c r="B11" s="135"/>
      <c r="C11" s="53" t="s">
        <v>165</v>
      </c>
      <c r="D11" s="54"/>
      <c r="E11" s="55">
        <v>145212.87</v>
      </c>
      <c r="F11" s="26">
        <f t="shared" si="0"/>
        <v>145212.87</v>
      </c>
      <c r="G11" s="9">
        <f t="shared" si="1"/>
        <v>4.3752795414980852E-2</v>
      </c>
    </row>
    <row r="12" spans="2:13" ht="14.25" thickTop="1" thickBot="1" x14ac:dyDescent="0.25">
      <c r="B12" s="135"/>
      <c r="C12" s="53" t="s">
        <v>166</v>
      </c>
      <c r="D12" s="54"/>
      <c r="E12" s="55">
        <v>949.5</v>
      </c>
      <c r="F12" s="26">
        <f t="shared" si="0"/>
        <v>949.5</v>
      </c>
      <c r="G12" s="9">
        <f t="shared" si="1"/>
        <v>2.8608538104456113E-4</v>
      </c>
    </row>
    <row r="13" spans="2:13" ht="14.25" thickTop="1" thickBot="1" x14ac:dyDescent="0.25">
      <c r="B13" s="135"/>
      <c r="C13" s="53" t="s">
        <v>167</v>
      </c>
      <c r="D13" s="54"/>
      <c r="E13" s="55">
        <v>1073.3</v>
      </c>
      <c r="F13" s="26">
        <f t="shared" si="0"/>
        <v>1073.3</v>
      </c>
      <c r="G13" s="9">
        <f t="shared" si="1"/>
        <v>3.2338645547670084E-4</v>
      </c>
    </row>
    <row r="14" spans="2:13" ht="14.25" thickTop="1" thickBot="1" x14ac:dyDescent="0.25">
      <c r="B14" s="135"/>
      <c r="C14" s="53" t="s">
        <v>168</v>
      </c>
      <c r="D14" s="54">
        <v>16315</v>
      </c>
      <c r="E14" s="55">
        <v>16812</v>
      </c>
      <c r="F14" s="26">
        <f t="shared" si="0"/>
        <v>33127</v>
      </c>
      <c r="G14" s="9">
        <f t="shared" si="1"/>
        <v>9.9812010719991327E-3</v>
      </c>
    </row>
    <row r="15" spans="2:13" ht="14.25" thickTop="1" thickBot="1" x14ac:dyDescent="0.25">
      <c r="B15" s="135"/>
      <c r="C15" s="53" t="s">
        <v>169</v>
      </c>
      <c r="D15" s="54"/>
      <c r="E15" s="55">
        <v>9245</v>
      </c>
      <c r="F15" s="26">
        <f t="shared" si="0"/>
        <v>9245</v>
      </c>
      <c r="G15" s="9">
        <f t="shared" si="1"/>
        <v>2.7855285389752162E-3</v>
      </c>
    </row>
    <row r="16" spans="2:13" ht="14.25" thickTop="1" thickBot="1" x14ac:dyDescent="0.25">
      <c r="B16" s="135"/>
      <c r="C16" s="53" t="s">
        <v>170</v>
      </c>
      <c r="D16" s="54"/>
      <c r="E16" s="55">
        <v>50627</v>
      </c>
      <c r="F16" s="26">
        <f t="shared" si="0"/>
        <v>50627</v>
      </c>
      <c r="G16" s="9">
        <f t="shared" si="1"/>
        <v>1.5253970074926801E-2</v>
      </c>
    </row>
    <row r="17" spans="2:7" ht="14.25" thickTop="1" thickBot="1" x14ac:dyDescent="0.25">
      <c r="B17" s="135"/>
      <c r="C17" s="53" t="s">
        <v>171</v>
      </c>
      <c r="D17" s="54"/>
      <c r="E17" s="55">
        <v>56727.62</v>
      </c>
      <c r="F17" s="26">
        <f t="shared" si="0"/>
        <v>56727.62</v>
      </c>
      <c r="G17" s="9">
        <f t="shared" si="1"/>
        <v>1.7092093505477694E-2</v>
      </c>
    </row>
    <row r="18" spans="2:7" ht="14.25" thickTop="1" thickBot="1" x14ac:dyDescent="0.25">
      <c r="B18" s="135"/>
      <c r="C18" s="53" t="s">
        <v>172</v>
      </c>
      <c r="D18" s="54"/>
      <c r="E18" s="55">
        <v>2810</v>
      </c>
      <c r="F18" s="26">
        <f t="shared" si="0"/>
        <v>2810</v>
      </c>
      <c r="G18" s="9">
        <f t="shared" si="1"/>
        <v>8.4665605132724258E-4</v>
      </c>
    </row>
    <row r="19" spans="2:7" ht="14.25" thickTop="1" thickBot="1" x14ac:dyDescent="0.25">
      <c r="B19" s="135"/>
      <c r="C19" s="53" t="s">
        <v>173</v>
      </c>
      <c r="D19" s="54"/>
      <c r="E19" s="55">
        <v>2520</v>
      </c>
      <c r="F19" s="26">
        <f t="shared" si="0"/>
        <v>2520</v>
      </c>
      <c r="G19" s="9">
        <f t="shared" si="1"/>
        <v>7.5927873642158414E-4</v>
      </c>
    </row>
    <row r="20" spans="2:7" ht="14.25" thickTop="1" thickBot="1" x14ac:dyDescent="0.25">
      <c r="B20" s="135"/>
      <c r="C20" s="53" t="s">
        <v>174</v>
      </c>
      <c r="D20" s="54"/>
      <c r="E20" s="55">
        <v>31108.959999999999</v>
      </c>
      <c r="F20" s="26">
        <f t="shared" si="0"/>
        <v>31108.959999999999</v>
      </c>
      <c r="G20" s="9">
        <f t="shared" si="1"/>
        <v>9.3731634286466671E-3</v>
      </c>
    </row>
    <row r="21" spans="2:7" ht="14.25" thickTop="1" thickBot="1" x14ac:dyDescent="0.25">
      <c r="B21" s="135"/>
      <c r="C21" s="53" t="s">
        <v>175</v>
      </c>
      <c r="D21" s="54"/>
      <c r="E21" s="55">
        <v>615701.26</v>
      </c>
      <c r="F21" s="6">
        <f t="shared" si="0"/>
        <v>615701.26</v>
      </c>
      <c r="G21" s="9">
        <f t="shared" si="1"/>
        <v>0.18551145821665763</v>
      </c>
    </row>
    <row r="22" spans="2:7" ht="14.25" thickTop="1" thickBot="1" x14ac:dyDescent="0.25">
      <c r="B22" s="135"/>
      <c r="C22" s="53" t="s">
        <v>176</v>
      </c>
      <c r="D22" s="54">
        <v>1757.6</v>
      </c>
      <c r="E22" s="55">
        <v>182934.76</v>
      </c>
      <c r="F22" s="26">
        <f t="shared" si="0"/>
        <v>184692.36000000002</v>
      </c>
      <c r="G22" s="9">
        <f t="shared" si="1"/>
        <v>5.5648008622031876E-2</v>
      </c>
    </row>
    <row r="23" spans="2:7" ht="14.25" thickTop="1" thickBot="1" x14ac:dyDescent="0.25">
      <c r="B23" s="135"/>
      <c r="C23" s="53" t="s">
        <v>206</v>
      </c>
      <c r="D23" s="54">
        <v>7350</v>
      </c>
      <c r="E23" s="55"/>
      <c r="F23" s="26">
        <f t="shared" si="0"/>
        <v>7350</v>
      </c>
      <c r="G23" s="9">
        <f t="shared" si="1"/>
        <v>2.2145629812296203E-3</v>
      </c>
    </row>
    <row r="24" spans="2:7" ht="14.25" thickTop="1" thickBot="1" x14ac:dyDescent="0.25">
      <c r="B24" s="135"/>
      <c r="C24" s="53" t="s">
        <v>177</v>
      </c>
      <c r="D24" s="54"/>
      <c r="E24" s="55">
        <v>21997.63</v>
      </c>
      <c r="F24" s="26">
        <f t="shared" si="0"/>
        <v>21997.63</v>
      </c>
      <c r="G24" s="9">
        <f t="shared" si="1"/>
        <v>6.6279098058212426E-3</v>
      </c>
    </row>
    <row r="25" spans="2:7" ht="14.25" thickTop="1" thickBot="1" x14ac:dyDescent="0.25">
      <c r="B25" s="134" t="s">
        <v>68</v>
      </c>
      <c r="C25" s="53" t="s">
        <v>160</v>
      </c>
      <c r="D25" s="54"/>
      <c r="E25" s="55">
        <v>42203.34</v>
      </c>
      <c r="F25" s="26">
        <f t="shared" si="0"/>
        <v>42203.34</v>
      </c>
      <c r="G25" s="9">
        <f t="shared" si="1"/>
        <v>1.2715912169829561E-2</v>
      </c>
    </row>
    <row r="26" spans="2:7" ht="14.25" thickTop="1" thickBot="1" x14ac:dyDescent="0.25">
      <c r="B26" s="134"/>
      <c r="C26" s="56" t="s">
        <v>176</v>
      </c>
      <c r="D26" s="57"/>
      <c r="E26" s="58">
        <v>7913.56</v>
      </c>
      <c r="F26" s="26">
        <f t="shared" si="0"/>
        <v>7913.56</v>
      </c>
      <c r="G26" s="9">
        <f t="shared" si="1"/>
        <v>2.384364221189044E-3</v>
      </c>
    </row>
    <row r="27" spans="2:7" ht="13.5" thickTop="1" x14ac:dyDescent="0.2">
      <c r="B27" s="40"/>
      <c r="C27" s="10"/>
      <c r="D27" s="35">
        <f>SUM(D4:D26)</f>
        <v>86859.760000000009</v>
      </c>
      <c r="E27" s="35">
        <f t="shared" ref="E27:F27" si="2">SUM(E4:E26)</f>
        <v>3232079.4899999998</v>
      </c>
      <c r="F27" s="35">
        <f t="shared" si="2"/>
        <v>3318939.25</v>
      </c>
      <c r="G27" s="37">
        <f>SUM(G4:G26)</f>
        <v>1</v>
      </c>
    </row>
    <row r="28" spans="2:7" x14ac:dyDescent="0.2">
      <c r="B28" s="41"/>
    </row>
    <row r="29" spans="2:7" x14ac:dyDescent="0.2">
      <c r="B29" s="41"/>
    </row>
    <row r="30" spans="2:7" x14ac:dyDescent="0.2">
      <c r="B30" s="41"/>
    </row>
    <row r="31" spans="2:7" x14ac:dyDescent="0.2">
      <c r="B31" s="41"/>
    </row>
    <row r="32" spans="2:7" x14ac:dyDescent="0.2">
      <c r="B32" s="41"/>
    </row>
    <row r="33" spans="2:2" x14ac:dyDescent="0.2">
      <c r="B33" s="41"/>
    </row>
    <row r="34" spans="2:2" x14ac:dyDescent="0.2">
      <c r="B34" s="41"/>
    </row>
    <row r="35" spans="2:2" x14ac:dyDescent="0.2">
      <c r="B35" s="41"/>
    </row>
    <row r="36" spans="2:2" x14ac:dyDescent="0.2">
      <c r="B36" s="41"/>
    </row>
    <row r="37" spans="2:2" x14ac:dyDescent="0.2">
      <c r="B37" s="41"/>
    </row>
    <row r="38" spans="2:2" x14ac:dyDescent="0.2">
      <c r="B38" s="41"/>
    </row>
    <row r="39" spans="2:2" x14ac:dyDescent="0.2">
      <c r="B39" s="41"/>
    </row>
    <row r="40" spans="2:2" x14ac:dyDescent="0.2">
      <c r="B40" s="41"/>
    </row>
    <row r="41" spans="2:2" x14ac:dyDescent="0.2">
      <c r="B41" s="41"/>
    </row>
    <row r="42" spans="2:2" x14ac:dyDescent="0.2">
      <c r="B42" s="41"/>
    </row>
    <row r="43" spans="2:2" x14ac:dyDescent="0.2">
      <c r="B43" s="41"/>
    </row>
    <row r="44" spans="2:2" x14ac:dyDescent="0.2">
      <c r="B44" s="41"/>
    </row>
    <row r="45" spans="2:2" x14ac:dyDescent="0.2">
      <c r="B45" s="41"/>
    </row>
    <row r="46" spans="2:2" x14ac:dyDescent="0.2">
      <c r="B46" s="41"/>
    </row>
    <row r="47" spans="2:2" x14ac:dyDescent="0.2">
      <c r="B47" s="41"/>
    </row>
    <row r="48" spans="2:2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</sheetData>
  <mergeCells count="3">
    <mergeCell ref="B1:G1"/>
    <mergeCell ref="B25:B26"/>
    <mergeCell ref="B5:B24"/>
  </mergeCells>
  <conditionalFormatting sqref="G4:G26">
    <cfRule type="cellIs" dxfId="12" priority="1" operator="greaterThan">
      <formula>0.0599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2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0"/>
  <sheetViews>
    <sheetView showGridLines="0" zoomScale="80" zoomScaleNormal="80" workbookViewId="0">
      <pane ySplit="1" topLeftCell="A2" activePane="bottomLeft" state="frozen"/>
      <selection activeCell="B1" sqref="B1:R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2" customFormat="1" ht="58.5" customHeight="1" x14ac:dyDescent="0.2">
      <c r="B1" s="132" t="s">
        <v>179</v>
      </c>
      <c r="C1" s="132"/>
      <c r="D1" s="132"/>
      <c r="E1" s="132"/>
      <c r="F1" s="132"/>
      <c r="G1" s="132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22.5" thickTop="1" thickBot="1" x14ac:dyDescent="0.25">
      <c r="B4" s="59" t="s">
        <v>185</v>
      </c>
      <c r="C4" s="59" t="s">
        <v>186</v>
      </c>
      <c r="D4" s="60">
        <v>8435.5</v>
      </c>
      <c r="E4" s="61"/>
      <c r="F4" s="26">
        <f>SUM(D4:E4)</f>
        <v>8435.5</v>
      </c>
      <c r="G4" s="9">
        <f>F4/$F$56</f>
        <v>2.3290146141960442E-3</v>
      </c>
    </row>
    <row r="5" spans="2:7" ht="22.5" thickTop="1" thickBot="1" x14ac:dyDescent="0.25">
      <c r="B5" s="59" t="s">
        <v>187</v>
      </c>
      <c r="C5" s="59" t="s">
        <v>188</v>
      </c>
      <c r="D5" s="60">
        <v>52036</v>
      </c>
      <c r="E5" s="61"/>
      <c r="F5" s="26">
        <f t="shared" ref="F5:F55" si="0">SUM(D5:E5)</f>
        <v>52036</v>
      </c>
      <c r="G5" s="9">
        <f t="shared" ref="G5:G55" si="1">F5/$F$56</f>
        <v>1.4366973441325988E-2</v>
      </c>
    </row>
    <row r="6" spans="2:7" ht="14.25" customHeight="1" thickTop="1" thickBot="1" x14ac:dyDescent="0.25">
      <c r="B6" s="135" t="s">
        <v>26</v>
      </c>
      <c r="C6" s="59" t="s">
        <v>27</v>
      </c>
      <c r="D6" s="60">
        <v>49063.12</v>
      </c>
      <c r="E6" s="61"/>
      <c r="F6" s="26">
        <f t="shared" si="0"/>
        <v>49063.12</v>
      </c>
      <c r="G6" s="9">
        <f t="shared" si="1"/>
        <v>1.3546170766173225E-2</v>
      </c>
    </row>
    <row r="7" spans="2:7" ht="14.25" thickTop="1" thickBot="1" x14ac:dyDescent="0.25">
      <c r="B7" s="135"/>
      <c r="C7" s="59" t="s">
        <v>28</v>
      </c>
      <c r="D7" s="60">
        <v>2400</v>
      </c>
      <c r="E7" s="61"/>
      <c r="F7" s="26">
        <f t="shared" si="0"/>
        <v>2400</v>
      </c>
      <c r="G7" s="9">
        <f t="shared" si="1"/>
        <v>6.6263233644366147E-4</v>
      </c>
    </row>
    <row r="8" spans="2:7" ht="14.25" thickTop="1" thickBot="1" x14ac:dyDescent="0.25">
      <c r="B8" s="135"/>
      <c r="C8" s="59" t="s">
        <v>29</v>
      </c>
      <c r="D8" s="60">
        <v>176441.75</v>
      </c>
      <c r="E8" s="61"/>
      <c r="F8" s="26">
        <f t="shared" si="0"/>
        <v>176441.75</v>
      </c>
      <c r="G8" s="9">
        <f t="shared" si="1"/>
        <v>4.8715003770295175E-2</v>
      </c>
    </row>
    <row r="9" spans="2:7" ht="14.25" thickTop="1" thickBot="1" x14ac:dyDescent="0.25">
      <c r="B9" s="135"/>
      <c r="C9" s="59" t="s">
        <v>30</v>
      </c>
      <c r="D9" s="60"/>
      <c r="E9" s="61">
        <v>369065.41</v>
      </c>
      <c r="F9" s="6">
        <f t="shared" si="0"/>
        <v>369065.41</v>
      </c>
      <c r="G9" s="9">
        <f t="shared" si="1"/>
        <v>0.10189778122034911</v>
      </c>
    </row>
    <row r="10" spans="2:7" ht="14.25" thickTop="1" thickBot="1" x14ac:dyDescent="0.25">
      <c r="B10" s="135"/>
      <c r="C10" s="59" t="s">
        <v>189</v>
      </c>
      <c r="D10" s="60">
        <v>21069.14</v>
      </c>
      <c r="E10" s="61"/>
      <c r="F10" s="26">
        <f t="shared" si="0"/>
        <v>21069.14</v>
      </c>
      <c r="G10" s="9">
        <f t="shared" si="1"/>
        <v>5.8171222771077526E-3</v>
      </c>
    </row>
    <row r="11" spans="2:7" ht="14.25" thickTop="1" thickBot="1" x14ac:dyDescent="0.25">
      <c r="B11" s="135"/>
      <c r="C11" s="59" t="s">
        <v>31</v>
      </c>
      <c r="D11" s="60"/>
      <c r="E11" s="61">
        <v>1110.1600000000001</v>
      </c>
      <c r="F11" s="26">
        <f t="shared" si="0"/>
        <v>1110.1600000000001</v>
      </c>
      <c r="G11" s="9">
        <f t="shared" si="1"/>
        <v>3.0651163109428971E-4</v>
      </c>
    </row>
    <row r="12" spans="2:7" ht="14.25" thickTop="1" thickBot="1" x14ac:dyDescent="0.25">
      <c r="B12" s="135"/>
      <c r="C12" s="59" t="s">
        <v>35</v>
      </c>
      <c r="D12" s="60"/>
      <c r="E12" s="61">
        <v>53407.69</v>
      </c>
      <c r="F12" s="26">
        <f t="shared" si="0"/>
        <v>53407.69</v>
      </c>
      <c r="G12" s="9">
        <f t="shared" si="1"/>
        <v>1.4745692670316158E-2</v>
      </c>
    </row>
    <row r="13" spans="2:7" ht="14.25" thickTop="1" thickBot="1" x14ac:dyDescent="0.25">
      <c r="B13" s="135"/>
      <c r="C13" s="59" t="s">
        <v>92</v>
      </c>
      <c r="D13" s="60">
        <v>1239</v>
      </c>
      <c r="E13" s="61"/>
      <c r="F13" s="26">
        <f t="shared" si="0"/>
        <v>1239</v>
      </c>
      <c r="G13" s="9">
        <f t="shared" si="1"/>
        <v>3.4208394368904024E-4</v>
      </c>
    </row>
    <row r="14" spans="2:7" ht="14.25" thickTop="1" thickBot="1" x14ac:dyDescent="0.25">
      <c r="B14" s="135"/>
      <c r="C14" s="59" t="s">
        <v>41</v>
      </c>
      <c r="D14" s="60">
        <v>3900</v>
      </c>
      <c r="E14" s="61"/>
      <c r="F14" s="26">
        <f t="shared" si="0"/>
        <v>3900</v>
      </c>
      <c r="G14" s="9">
        <f t="shared" si="1"/>
        <v>1.0767775467209499E-3</v>
      </c>
    </row>
    <row r="15" spans="2:7" ht="14.25" thickTop="1" thickBot="1" x14ac:dyDescent="0.25">
      <c r="B15" s="135"/>
      <c r="C15" s="59" t="s">
        <v>36</v>
      </c>
      <c r="D15" s="60">
        <v>194569.17</v>
      </c>
      <c r="E15" s="61"/>
      <c r="F15" s="26">
        <f t="shared" si="0"/>
        <v>194569.17</v>
      </c>
      <c r="G15" s="9">
        <f t="shared" si="1"/>
        <v>5.3719926548751656E-2</v>
      </c>
    </row>
    <row r="16" spans="2:7" ht="14.25" thickTop="1" thickBot="1" x14ac:dyDescent="0.25">
      <c r="B16" s="135"/>
      <c r="C16" s="59" t="s">
        <v>37</v>
      </c>
      <c r="D16" s="60">
        <v>2771.02</v>
      </c>
      <c r="E16" s="61"/>
      <c r="F16" s="26">
        <f t="shared" si="0"/>
        <v>2771.02</v>
      </c>
      <c r="G16" s="9">
        <f t="shared" si="1"/>
        <v>7.6506977372171458E-4</v>
      </c>
    </row>
    <row r="17" spans="2:7" ht="14.25" thickTop="1" thickBot="1" x14ac:dyDescent="0.25">
      <c r="B17" s="135"/>
      <c r="C17" s="59" t="s">
        <v>39</v>
      </c>
      <c r="D17" s="60">
        <v>3242.9</v>
      </c>
      <c r="E17" s="61"/>
      <c r="F17" s="26">
        <f t="shared" si="0"/>
        <v>3242.9</v>
      </c>
      <c r="G17" s="9">
        <f t="shared" si="1"/>
        <v>8.9535433493881248E-4</v>
      </c>
    </row>
    <row r="18" spans="2:7" ht="14.25" thickTop="1" thickBot="1" x14ac:dyDescent="0.25">
      <c r="B18" s="135"/>
      <c r="C18" s="59" t="s">
        <v>40</v>
      </c>
      <c r="D18" s="60">
        <v>10118.549999999999</v>
      </c>
      <c r="E18" s="61">
        <v>30505.88</v>
      </c>
      <c r="F18" s="26">
        <f t="shared" si="0"/>
        <v>40624.43</v>
      </c>
      <c r="G18" s="9">
        <f t="shared" si="1"/>
        <v>1.1216275403163323E-2</v>
      </c>
    </row>
    <row r="19" spans="2:7" ht="14.25" thickTop="1" thickBot="1" x14ac:dyDescent="0.25">
      <c r="B19" s="135"/>
      <c r="C19" s="59" t="s">
        <v>42</v>
      </c>
      <c r="D19" s="60">
        <v>38903.9</v>
      </c>
      <c r="E19" s="61">
        <v>575039.23</v>
      </c>
      <c r="F19" s="6">
        <f t="shared" si="0"/>
        <v>613943.13</v>
      </c>
      <c r="G19" s="9">
        <f t="shared" si="1"/>
        <v>0.16950773778143108</v>
      </c>
    </row>
    <row r="20" spans="2:7" ht="14.25" thickTop="1" thickBot="1" x14ac:dyDescent="0.25">
      <c r="B20" s="135"/>
      <c r="C20" s="59" t="s">
        <v>96</v>
      </c>
      <c r="D20" s="60"/>
      <c r="E20" s="61">
        <v>11433.98</v>
      </c>
      <c r="F20" s="26">
        <f t="shared" si="0"/>
        <v>11433.98</v>
      </c>
      <c r="G20" s="9">
        <f t="shared" si="1"/>
        <v>3.156885367604207E-3</v>
      </c>
    </row>
    <row r="21" spans="2:7" ht="14.25" thickTop="1" thickBot="1" x14ac:dyDescent="0.25">
      <c r="B21" s="135"/>
      <c r="C21" s="59" t="s">
        <v>195</v>
      </c>
      <c r="D21" s="60"/>
      <c r="E21" s="61">
        <v>4000</v>
      </c>
      <c r="F21" s="26">
        <f t="shared" si="0"/>
        <v>4000</v>
      </c>
      <c r="G21" s="9">
        <f t="shared" si="1"/>
        <v>1.1043872274061025E-3</v>
      </c>
    </row>
    <row r="22" spans="2:7" ht="14.25" thickTop="1" thickBot="1" x14ac:dyDescent="0.25">
      <c r="B22" s="135"/>
      <c r="C22" s="59" t="s">
        <v>79</v>
      </c>
      <c r="D22" s="60">
        <v>19791.72</v>
      </c>
      <c r="E22" s="61">
        <v>5907.3</v>
      </c>
      <c r="F22" s="26">
        <f t="shared" si="0"/>
        <v>25699.02</v>
      </c>
      <c r="G22" s="9">
        <f t="shared" si="1"/>
        <v>7.0954173612134946E-3</v>
      </c>
    </row>
    <row r="23" spans="2:7" ht="14.25" thickTop="1" thickBot="1" x14ac:dyDescent="0.25">
      <c r="B23" s="135"/>
      <c r="C23" s="59" t="s">
        <v>43</v>
      </c>
      <c r="D23" s="60">
        <v>961.53</v>
      </c>
      <c r="E23" s="61">
        <v>20837.810000000001</v>
      </c>
      <c r="F23" s="26">
        <f t="shared" si="0"/>
        <v>21799.34</v>
      </c>
      <c r="G23" s="9">
        <f t="shared" si="1"/>
        <v>6.018728165470737E-3</v>
      </c>
    </row>
    <row r="24" spans="2:7" ht="14.25" thickTop="1" thickBot="1" x14ac:dyDescent="0.25">
      <c r="B24" s="135"/>
      <c r="C24" s="59" t="s">
        <v>44</v>
      </c>
      <c r="D24" s="60">
        <v>406009.82</v>
      </c>
      <c r="E24" s="61">
        <v>433276.09</v>
      </c>
      <c r="F24" s="6">
        <f t="shared" si="0"/>
        <v>839285.91</v>
      </c>
      <c r="G24" s="9">
        <f t="shared" si="1"/>
        <v>0.23172415978647692</v>
      </c>
    </row>
    <row r="25" spans="2:7" ht="14.25" thickTop="1" thickBot="1" x14ac:dyDescent="0.25">
      <c r="B25" s="135"/>
      <c r="C25" s="59" t="s">
        <v>196</v>
      </c>
      <c r="D25" s="60"/>
      <c r="E25" s="61">
        <v>26054.11</v>
      </c>
      <c r="F25" s="26">
        <f t="shared" si="0"/>
        <v>26054.11</v>
      </c>
      <c r="G25" s="9">
        <f t="shared" si="1"/>
        <v>7.1934565763584028E-3</v>
      </c>
    </row>
    <row r="26" spans="2:7" ht="14.25" thickTop="1" thickBot="1" x14ac:dyDescent="0.25">
      <c r="B26" s="135"/>
      <c r="C26" s="59" t="s">
        <v>95</v>
      </c>
      <c r="D26" s="60"/>
      <c r="E26" s="61">
        <v>14742.9</v>
      </c>
      <c r="F26" s="26">
        <f t="shared" si="0"/>
        <v>14742.9</v>
      </c>
      <c r="G26" s="9">
        <f t="shared" si="1"/>
        <v>4.0704676137313569E-3</v>
      </c>
    </row>
    <row r="27" spans="2:7" ht="14.25" thickTop="1" thickBot="1" x14ac:dyDescent="0.25">
      <c r="B27" s="135"/>
      <c r="C27" s="59" t="s">
        <v>45</v>
      </c>
      <c r="D27" s="60">
        <v>13498.34</v>
      </c>
      <c r="E27" s="61">
        <v>62842.77</v>
      </c>
      <c r="F27" s="26">
        <f t="shared" si="0"/>
        <v>76341.11</v>
      </c>
      <c r="G27" s="9">
        <f t="shared" si="1"/>
        <v>2.1077536702501072E-2</v>
      </c>
    </row>
    <row r="28" spans="2:7" ht="14.25" thickTop="1" thickBot="1" x14ac:dyDescent="0.25">
      <c r="B28" s="135"/>
      <c r="C28" s="59" t="s">
        <v>46</v>
      </c>
      <c r="D28" s="60"/>
      <c r="E28" s="61">
        <v>4905.32</v>
      </c>
      <c r="F28" s="26">
        <f t="shared" si="0"/>
        <v>4905.32</v>
      </c>
      <c r="G28" s="9">
        <f t="shared" si="1"/>
        <v>1.3543431885849255E-3</v>
      </c>
    </row>
    <row r="29" spans="2:7" ht="14.25" thickTop="1" thickBot="1" x14ac:dyDescent="0.25">
      <c r="B29" s="135"/>
      <c r="C29" s="59" t="s">
        <v>47</v>
      </c>
      <c r="D29" s="60">
        <v>6970.44</v>
      </c>
      <c r="E29" s="61">
        <v>13122.46</v>
      </c>
      <c r="F29" s="26">
        <f t="shared" si="0"/>
        <v>20092.899999999998</v>
      </c>
      <c r="G29" s="9">
        <f t="shared" si="1"/>
        <v>5.5475855303870189E-3</v>
      </c>
    </row>
    <row r="30" spans="2:7" ht="14.25" thickTop="1" thickBot="1" x14ac:dyDescent="0.25">
      <c r="B30" s="135"/>
      <c r="C30" s="59" t="s">
        <v>48</v>
      </c>
      <c r="D30" s="60">
        <v>68975.3</v>
      </c>
      <c r="E30" s="61">
        <v>79324</v>
      </c>
      <c r="F30" s="26">
        <f t="shared" si="0"/>
        <v>148299.29999999999</v>
      </c>
      <c r="G30" s="9">
        <f t="shared" si="1"/>
        <v>4.0944963188316454E-2</v>
      </c>
    </row>
    <row r="31" spans="2:7" ht="14.25" thickTop="1" thickBot="1" x14ac:dyDescent="0.25">
      <c r="B31" s="135"/>
      <c r="C31" s="59" t="s">
        <v>49</v>
      </c>
      <c r="D31" s="60">
        <v>6801.41</v>
      </c>
      <c r="E31" s="61">
        <v>18697.97</v>
      </c>
      <c r="F31" s="26">
        <f t="shared" si="0"/>
        <v>25499.38</v>
      </c>
      <c r="G31" s="9">
        <f t="shared" si="1"/>
        <v>7.0402973946936554E-3</v>
      </c>
    </row>
    <row r="32" spans="2:7" ht="14.25" thickTop="1" thickBot="1" x14ac:dyDescent="0.25">
      <c r="B32" s="135"/>
      <c r="C32" s="59" t="s">
        <v>50</v>
      </c>
      <c r="D32" s="60">
        <v>520</v>
      </c>
      <c r="E32" s="61">
        <v>80000</v>
      </c>
      <c r="F32" s="26">
        <f t="shared" si="0"/>
        <v>80520</v>
      </c>
      <c r="G32" s="9">
        <f t="shared" si="1"/>
        <v>2.2231314887684844E-2</v>
      </c>
    </row>
    <row r="33" spans="2:7" ht="14.25" thickTop="1" thickBot="1" x14ac:dyDescent="0.25">
      <c r="B33" s="135"/>
      <c r="C33" s="59" t="s">
        <v>51</v>
      </c>
      <c r="D33" s="60"/>
      <c r="E33" s="61">
        <v>573.62</v>
      </c>
      <c r="F33" s="26">
        <f t="shared" si="0"/>
        <v>573.62</v>
      </c>
      <c r="G33" s="9">
        <f t="shared" si="1"/>
        <v>1.5837465034617212E-4</v>
      </c>
    </row>
    <row r="34" spans="2:7" ht="14.25" thickTop="1" thickBot="1" x14ac:dyDescent="0.25">
      <c r="B34" s="135"/>
      <c r="C34" s="59" t="s">
        <v>52</v>
      </c>
      <c r="D34" s="60">
        <v>85900.64</v>
      </c>
      <c r="E34" s="61">
        <v>38411.97</v>
      </c>
      <c r="F34" s="26">
        <f t="shared" si="0"/>
        <v>124312.61</v>
      </c>
      <c r="G34" s="9">
        <f t="shared" si="1"/>
        <v>3.4322314672379034E-2</v>
      </c>
    </row>
    <row r="35" spans="2:7" ht="14.25" thickTop="1" thickBot="1" x14ac:dyDescent="0.25">
      <c r="B35" s="135"/>
      <c r="C35" s="59" t="s">
        <v>53</v>
      </c>
      <c r="D35" s="60">
        <v>45148.24</v>
      </c>
      <c r="E35" s="61">
        <v>68535.94</v>
      </c>
      <c r="F35" s="26">
        <f t="shared" si="0"/>
        <v>113684.18</v>
      </c>
      <c r="G35" s="9">
        <f t="shared" si="1"/>
        <v>3.1387839087534071E-2</v>
      </c>
    </row>
    <row r="36" spans="2:7" ht="14.25" thickTop="1" thickBot="1" x14ac:dyDescent="0.25">
      <c r="B36" s="135"/>
      <c r="C36" s="59" t="s">
        <v>54</v>
      </c>
      <c r="D36" s="60">
        <v>103110.61</v>
      </c>
      <c r="E36" s="61">
        <v>109166.26</v>
      </c>
      <c r="F36" s="6">
        <f t="shared" si="0"/>
        <v>212276.87</v>
      </c>
      <c r="G36" s="9">
        <f t="shared" si="1"/>
        <v>5.8608965975436411E-2</v>
      </c>
    </row>
    <row r="37" spans="2:7" ht="14.25" thickTop="1" thickBot="1" x14ac:dyDescent="0.25">
      <c r="B37" s="135"/>
      <c r="C37" s="59" t="s">
        <v>198</v>
      </c>
      <c r="D37" s="60"/>
      <c r="E37" s="61">
        <v>66938.78</v>
      </c>
      <c r="F37" s="26">
        <f t="shared" si="0"/>
        <v>66938.78</v>
      </c>
      <c r="G37" s="9">
        <f t="shared" si="1"/>
        <v>1.8481583412536765E-2</v>
      </c>
    </row>
    <row r="38" spans="2:7" ht="14.25" thickTop="1" thickBot="1" x14ac:dyDescent="0.25">
      <c r="B38" s="135"/>
      <c r="C38" s="59" t="s">
        <v>56</v>
      </c>
      <c r="D38" s="60">
        <v>41999.65</v>
      </c>
      <c r="E38" s="61"/>
      <c r="F38" s="26">
        <f t="shared" si="0"/>
        <v>41999.65</v>
      </c>
      <c r="G38" s="9">
        <f t="shared" si="1"/>
        <v>1.1595969253881679E-2</v>
      </c>
    </row>
    <row r="39" spans="2:7" ht="14.25" thickTop="1" thickBot="1" x14ac:dyDescent="0.25">
      <c r="B39" s="135"/>
      <c r="C39" s="59" t="s">
        <v>200</v>
      </c>
      <c r="D39" s="60"/>
      <c r="E39" s="61">
        <v>864.93</v>
      </c>
      <c r="F39" s="26">
        <f t="shared" si="0"/>
        <v>864.93</v>
      </c>
      <c r="G39" s="9">
        <f t="shared" si="1"/>
        <v>2.3880441115009003E-4</v>
      </c>
    </row>
    <row r="40" spans="2:7" ht="14.25" thickTop="1" thickBot="1" x14ac:dyDescent="0.25">
      <c r="B40" s="135"/>
      <c r="C40" s="59" t="s">
        <v>83</v>
      </c>
      <c r="D40" s="60">
        <v>10899.6</v>
      </c>
      <c r="E40" s="61"/>
      <c r="F40" s="26">
        <f t="shared" si="0"/>
        <v>10899.6</v>
      </c>
      <c r="G40" s="9">
        <f t="shared" si="1"/>
        <v>3.009344755958889E-3</v>
      </c>
    </row>
    <row r="41" spans="2:7" ht="14.25" thickTop="1" thickBot="1" x14ac:dyDescent="0.25">
      <c r="B41" s="135"/>
      <c r="C41" s="59" t="s">
        <v>57</v>
      </c>
      <c r="D41" s="60">
        <v>3749.33</v>
      </c>
      <c r="E41" s="61">
        <v>310.73</v>
      </c>
      <c r="F41" s="26">
        <f t="shared" si="0"/>
        <v>4060.06</v>
      </c>
      <c r="G41" s="9">
        <f t="shared" si="1"/>
        <v>1.1209696016256051E-3</v>
      </c>
    </row>
    <row r="42" spans="2:7" ht="14.25" thickTop="1" thickBot="1" x14ac:dyDescent="0.25">
      <c r="B42" s="135"/>
      <c r="C42" s="59" t="s">
        <v>58</v>
      </c>
      <c r="D42" s="60"/>
      <c r="E42" s="61">
        <v>4738</v>
      </c>
      <c r="F42" s="26">
        <f t="shared" si="0"/>
        <v>4738</v>
      </c>
      <c r="G42" s="9">
        <f t="shared" si="1"/>
        <v>1.3081466708625283E-3</v>
      </c>
    </row>
    <row r="43" spans="2:7" ht="14.25" thickTop="1" thickBot="1" x14ac:dyDescent="0.25">
      <c r="B43" s="135"/>
      <c r="C43" s="59" t="s">
        <v>202</v>
      </c>
      <c r="D43" s="60">
        <v>249.74</v>
      </c>
      <c r="E43" s="61"/>
      <c r="F43" s="26">
        <f t="shared" si="0"/>
        <v>249.74</v>
      </c>
      <c r="G43" s="9">
        <f t="shared" si="1"/>
        <v>6.8952416543100007E-5</v>
      </c>
    </row>
    <row r="44" spans="2:7" ht="14.25" thickTop="1" thickBot="1" x14ac:dyDescent="0.25">
      <c r="B44" s="135"/>
      <c r="C44" s="59" t="s">
        <v>60</v>
      </c>
      <c r="D44" s="60">
        <v>17748.849999999999</v>
      </c>
      <c r="E44" s="61"/>
      <c r="F44" s="26">
        <f t="shared" si="0"/>
        <v>17748.849999999999</v>
      </c>
      <c r="G44" s="9">
        <f t="shared" si="1"/>
        <v>4.9004008102866998E-3</v>
      </c>
    </row>
    <row r="45" spans="2:7" ht="14.25" thickTop="1" thickBot="1" x14ac:dyDescent="0.25">
      <c r="B45" s="135"/>
      <c r="C45" s="59" t="s">
        <v>61</v>
      </c>
      <c r="D45" s="60">
        <v>23626.44</v>
      </c>
      <c r="E45" s="61"/>
      <c r="F45" s="26">
        <f t="shared" si="0"/>
        <v>23626.44</v>
      </c>
      <c r="G45" s="9">
        <f t="shared" si="1"/>
        <v>6.5231846412691589E-3</v>
      </c>
    </row>
    <row r="46" spans="2:7" ht="14.25" thickTop="1" thickBot="1" x14ac:dyDescent="0.25">
      <c r="B46" s="135"/>
      <c r="C46" s="59" t="s">
        <v>62</v>
      </c>
      <c r="D46" s="60">
        <v>3549.77</v>
      </c>
      <c r="E46" s="61"/>
      <c r="F46" s="26">
        <f t="shared" si="0"/>
        <v>3549.77</v>
      </c>
      <c r="G46" s="9">
        <f t="shared" si="1"/>
        <v>9.8008016205734013E-4</v>
      </c>
    </row>
    <row r="47" spans="2:7" ht="14.25" thickTop="1" thickBot="1" x14ac:dyDescent="0.25">
      <c r="B47" s="135"/>
      <c r="C47" s="59" t="s">
        <v>63</v>
      </c>
      <c r="D47" s="60">
        <v>3956.78</v>
      </c>
      <c r="E47" s="61"/>
      <c r="F47" s="26">
        <f t="shared" si="0"/>
        <v>3956.78</v>
      </c>
      <c r="G47" s="9">
        <f t="shared" si="1"/>
        <v>1.0924543234139797E-3</v>
      </c>
    </row>
    <row r="48" spans="2:7" ht="14.25" thickTop="1" thickBot="1" x14ac:dyDescent="0.25">
      <c r="B48" s="135"/>
      <c r="C48" s="59" t="s">
        <v>204</v>
      </c>
      <c r="D48" s="60">
        <v>20705.38</v>
      </c>
      <c r="E48" s="61"/>
      <c r="F48" s="26">
        <f t="shared" si="0"/>
        <v>20705.38</v>
      </c>
      <c r="G48" s="9">
        <f t="shared" si="1"/>
        <v>5.7166893026474423E-3</v>
      </c>
    </row>
    <row r="49" spans="2:7" ht="14.25" thickTop="1" thickBot="1" x14ac:dyDescent="0.25">
      <c r="B49" s="135"/>
      <c r="C49" s="59" t="s">
        <v>64</v>
      </c>
      <c r="D49" s="60">
        <v>16023.34</v>
      </c>
      <c r="E49" s="61"/>
      <c r="F49" s="26">
        <f t="shared" si="0"/>
        <v>16023.34</v>
      </c>
      <c r="G49" s="9">
        <f t="shared" si="1"/>
        <v>4.4239930090963246E-3</v>
      </c>
    </row>
    <row r="50" spans="2:7" ht="14.25" thickTop="1" thickBot="1" x14ac:dyDescent="0.25">
      <c r="B50" s="135"/>
      <c r="C50" s="59" t="s">
        <v>97</v>
      </c>
      <c r="D50" s="60">
        <v>929.14</v>
      </c>
      <c r="E50" s="61"/>
      <c r="F50" s="26">
        <f t="shared" si="0"/>
        <v>929.14</v>
      </c>
      <c r="G50" s="9">
        <f t="shared" si="1"/>
        <v>2.5653258711802652E-4</v>
      </c>
    </row>
    <row r="51" spans="2:7" ht="14.25" thickTop="1" thickBot="1" x14ac:dyDescent="0.25">
      <c r="B51" s="135"/>
      <c r="C51" s="59" t="s">
        <v>59</v>
      </c>
      <c r="D51" s="60">
        <v>1944</v>
      </c>
      <c r="E51" s="61"/>
      <c r="F51" s="26">
        <f t="shared" si="0"/>
        <v>1944</v>
      </c>
      <c r="G51" s="9">
        <f t="shared" si="1"/>
        <v>5.3673219251936584E-4</v>
      </c>
    </row>
    <row r="52" spans="2:7" ht="14.25" thickTop="1" thickBot="1" x14ac:dyDescent="0.25">
      <c r="B52" s="135"/>
      <c r="C52" s="59" t="s">
        <v>65</v>
      </c>
      <c r="D52" s="60">
        <v>83.52</v>
      </c>
      <c r="E52" s="61"/>
      <c r="F52" s="26">
        <f t="shared" si="0"/>
        <v>83.52</v>
      </c>
      <c r="G52" s="9">
        <f t="shared" si="1"/>
        <v>2.3059605308239419E-5</v>
      </c>
    </row>
    <row r="53" spans="2:7" ht="14.25" thickTop="1" thickBot="1" x14ac:dyDescent="0.25">
      <c r="B53" s="135"/>
      <c r="C53" s="59" t="s">
        <v>91</v>
      </c>
      <c r="D53" s="60">
        <v>3280</v>
      </c>
      <c r="E53" s="61"/>
      <c r="F53" s="26">
        <f t="shared" si="0"/>
        <v>3280</v>
      </c>
      <c r="G53" s="9">
        <f t="shared" si="1"/>
        <v>9.0559752647300404E-4</v>
      </c>
    </row>
    <row r="54" spans="2:7" ht="22.5" thickTop="1" thickBot="1" x14ac:dyDescent="0.25">
      <c r="B54" s="59" t="s">
        <v>66</v>
      </c>
      <c r="C54" s="59" t="s">
        <v>67</v>
      </c>
      <c r="D54" s="60">
        <v>55559</v>
      </c>
      <c r="E54" s="61"/>
      <c r="F54" s="26">
        <f t="shared" si="0"/>
        <v>55559</v>
      </c>
      <c r="G54" s="9">
        <f t="shared" si="1"/>
        <v>1.5339662491863913E-2</v>
      </c>
    </row>
    <row r="55" spans="2:7" ht="22.5" thickTop="1" thickBot="1" x14ac:dyDescent="0.25">
      <c r="B55" s="62" t="s">
        <v>68</v>
      </c>
      <c r="C55" s="62" t="s">
        <v>78</v>
      </c>
      <c r="D55" s="63">
        <v>1922.07</v>
      </c>
      <c r="E55" s="64"/>
      <c r="F55" s="26">
        <f t="shared" si="0"/>
        <v>1922.07</v>
      </c>
      <c r="G55" s="9">
        <f t="shared" si="1"/>
        <v>5.3067738954511179E-4</v>
      </c>
    </row>
    <row r="56" spans="2:7" ht="13.5" thickTop="1" x14ac:dyDescent="0.2">
      <c r="B56" s="40"/>
      <c r="C56" s="10"/>
      <c r="D56" s="35">
        <f>SUM(D4:D55)</f>
        <v>1528104.71</v>
      </c>
      <c r="E56" s="35">
        <f t="shared" ref="E56:F56" si="2">SUM(E4:E55)</f>
        <v>2093813.31</v>
      </c>
      <c r="F56" s="35">
        <f t="shared" si="2"/>
        <v>3621918.0199999996</v>
      </c>
      <c r="G56" s="37">
        <f>SUM(G4:G55)</f>
        <v>1.0000000000000002</v>
      </c>
    </row>
    <row r="57" spans="2:7" x14ac:dyDescent="0.2">
      <c r="B57" s="41"/>
    </row>
    <row r="58" spans="2:7" x14ac:dyDescent="0.2">
      <c r="B58" s="41"/>
    </row>
    <row r="59" spans="2:7" x14ac:dyDescent="0.2">
      <c r="B59" s="41"/>
    </row>
    <row r="60" spans="2:7" x14ac:dyDescent="0.2">
      <c r="B60" s="41"/>
    </row>
    <row r="61" spans="2:7" x14ac:dyDescent="0.2">
      <c r="B61" s="41"/>
    </row>
    <row r="62" spans="2:7" x14ac:dyDescent="0.2">
      <c r="B62" s="41"/>
    </row>
    <row r="63" spans="2:7" x14ac:dyDescent="0.2">
      <c r="B63" s="41"/>
    </row>
    <row r="64" spans="2:7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</sheetData>
  <mergeCells count="2">
    <mergeCell ref="B1:G1"/>
    <mergeCell ref="B6:B53"/>
  </mergeCells>
  <conditionalFormatting sqref="G4:G55">
    <cfRule type="cellIs" dxfId="1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2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8"/>
  <sheetViews>
    <sheetView showGridLines="0" zoomScale="80" zoomScaleNormal="80" workbookViewId="0">
      <pane ySplit="1" topLeftCell="A2" activePane="bottomLeft" state="frozen"/>
      <selection activeCell="B1" sqref="B1:R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2" customFormat="1" ht="58.5" customHeight="1" x14ac:dyDescent="0.2">
      <c r="B1" s="132" t="s">
        <v>179</v>
      </c>
      <c r="C1" s="132"/>
      <c r="D1" s="132"/>
      <c r="E1" s="132"/>
      <c r="F1" s="132"/>
      <c r="G1" s="132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135" t="s">
        <v>26</v>
      </c>
      <c r="C4" s="65" t="s">
        <v>27</v>
      </c>
      <c r="D4" s="66">
        <v>1141.44</v>
      </c>
      <c r="E4" s="67"/>
      <c r="F4" s="26">
        <f>SUM(D4:E4)</f>
        <v>1141.44</v>
      </c>
      <c r="G4" s="9">
        <f>F4/$F$40</f>
        <v>1.1631447106645433E-3</v>
      </c>
    </row>
    <row r="5" spans="2:7" ht="14.25" thickTop="1" thickBot="1" x14ac:dyDescent="0.25">
      <c r="B5" s="135"/>
      <c r="C5" s="65" t="s">
        <v>28</v>
      </c>
      <c r="D5" s="66">
        <v>6500</v>
      </c>
      <c r="E5" s="67"/>
      <c r="F5" s="26">
        <f t="shared" ref="F5:F39" si="0">SUM(D5:E5)</f>
        <v>6500</v>
      </c>
      <c r="G5" s="9">
        <f t="shared" ref="G5:G39" si="1">F5/$F$40</f>
        <v>6.6235988044220729E-3</v>
      </c>
    </row>
    <row r="6" spans="2:7" ht="14.25" thickTop="1" thickBot="1" x14ac:dyDescent="0.25">
      <c r="B6" s="135"/>
      <c r="C6" s="65" t="s">
        <v>85</v>
      </c>
      <c r="D6" s="66">
        <v>3185.82</v>
      </c>
      <c r="E6" s="67"/>
      <c r="F6" s="26">
        <f t="shared" si="0"/>
        <v>3185.82</v>
      </c>
      <c r="G6" s="9">
        <f t="shared" si="1"/>
        <v>3.2463990066313735E-3</v>
      </c>
    </row>
    <row r="7" spans="2:7" ht="14.25" thickTop="1" thickBot="1" x14ac:dyDescent="0.25">
      <c r="B7" s="135"/>
      <c r="C7" s="65" t="s">
        <v>69</v>
      </c>
      <c r="D7" s="66"/>
      <c r="E7" s="67">
        <v>2017.69</v>
      </c>
      <c r="F7" s="26">
        <f t="shared" si="0"/>
        <v>2017.69</v>
      </c>
      <c r="G7" s="9">
        <f t="shared" si="1"/>
        <v>2.0560567802606726E-3</v>
      </c>
    </row>
    <row r="8" spans="2:7" ht="14.25" thickTop="1" thickBot="1" x14ac:dyDescent="0.25">
      <c r="B8" s="135"/>
      <c r="C8" s="65" t="s">
        <v>31</v>
      </c>
      <c r="D8" s="66">
        <v>2898.95</v>
      </c>
      <c r="E8" s="67"/>
      <c r="F8" s="26">
        <f t="shared" si="0"/>
        <v>2898.95</v>
      </c>
      <c r="G8" s="9">
        <f t="shared" si="1"/>
        <v>2.9540741160122104E-3</v>
      </c>
    </row>
    <row r="9" spans="2:7" ht="14.25" thickTop="1" thickBot="1" x14ac:dyDescent="0.25">
      <c r="B9" s="135"/>
      <c r="C9" s="65" t="s">
        <v>192</v>
      </c>
      <c r="D9" s="66"/>
      <c r="E9" s="67">
        <v>376.89</v>
      </c>
      <c r="F9" s="26">
        <f t="shared" si="0"/>
        <v>376.89</v>
      </c>
      <c r="G9" s="9">
        <f t="shared" si="1"/>
        <v>3.8405663898440534E-4</v>
      </c>
    </row>
    <row r="10" spans="2:7" ht="14.25" thickTop="1" thickBot="1" x14ac:dyDescent="0.25">
      <c r="B10" s="135"/>
      <c r="C10" s="65" t="s">
        <v>70</v>
      </c>
      <c r="D10" s="66"/>
      <c r="E10" s="67">
        <v>4740</v>
      </c>
      <c r="F10" s="26">
        <f t="shared" si="0"/>
        <v>4740</v>
      </c>
      <c r="G10" s="9">
        <f t="shared" si="1"/>
        <v>4.8301320512247111E-3</v>
      </c>
    </row>
    <row r="11" spans="2:7" ht="14.25" thickTop="1" thickBot="1" x14ac:dyDescent="0.25">
      <c r="B11" s="135"/>
      <c r="C11" s="65" t="s">
        <v>94</v>
      </c>
      <c r="D11" s="66">
        <v>2255.9</v>
      </c>
      <c r="E11" s="67"/>
      <c r="F11" s="26">
        <f t="shared" si="0"/>
        <v>2255.9</v>
      </c>
      <c r="G11" s="9">
        <f t="shared" si="1"/>
        <v>2.2987963912147313E-3</v>
      </c>
    </row>
    <row r="12" spans="2:7" ht="14.25" thickTop="1" thickBot="1" x14ac:dyDescent="0.25">
      <c r="B12" s="135"/>
      <c r="C12" s="65" t="s">
        <v>71</v>
      </c>
      <c r="D12" s="66"/>
      <c r="E12" s="67">
        <v>1817.8</v>
      </c>
      <c r="F12" s="26">
        <f t="shared" si="0"/>
        <v>1817.8</v>
      </c>
      <c r="G12" s="9">
        <f t="shared" si="1"/>
        <v>1.8523658317966835E-3</v>
      </c>
    </row>
    <row r="13" spans="2:7" ht="14.25" thickTop="1" thickBot="1" x14ac:dyDescent="0.25">
      <c r="B13" s="135"/>
      <c r="C13" s="65" t="s">
        <v>73</v>
      </c>
      <c r="D13" s="66">
        <v>4333</v>
      </c>
      <c r="E13" s="67"/>
      <c r="F13" s="26">
        <f t="shared" si="0"/>
        <v>4333</v>
      </c>
      <c r="G13" s="9">
        <f t="shared" si="1"/>
        <v>4.415392864547822E-3</v>
      </c>
    </row>
    <row r="14" spans="2:7" ht="14.25" thickTop="1" thickBot="1" x14ac:dyDescent="0.25">
      <c r="B14" s="135"/>
      <c r="C14" s="65" t="s">
        <v>74</v>
      </c>
      <c r="D14" s="66"/>
      <c r="E14" s="67">
        <v>1684.88</v>
      </c>
      <c r="F14" s="26">
        <f t="shared" si="0"/>
        <v>1684.88</v>
      </c>
      <c r="G14" s="9">
        <f t="shared" si="1"/>
        <v>1.7169183313222559E-3</v>
      </c>
    </row>
    <row r="15" spans="2:7" ht="14.25" thickTop="1" thickBot="1" x14ac:dyDescent="0.25">
      <c r="B15" s="135"/>
      <c r="C15" s="65" t="s">
        <v>98</v>
      </c>
      <c r="D15" s="66">
        <v>207.34</v>
      </c>
      <c r="E15" s="67"/>
      <c r="F15" s="26">
        <f t="shared" si="0"/>
        <v>207.34</v>
      </c>
      <c r="G15" s="9">
        <f t="shared" si="1"/>
        <v>2.1128261170905732E-4</v>
      </c>
    </row>
    <row r="16" spans="2:7" ht="14.25" thickTop="1" thickBot="1" x14ac:dyDescent="0.25">
      <c r="B16" s="135"/>
      <c r="C16" s="65" t="s">
        <v>92</v>
      </c>
      <c r="D16" s="66">
        <v>2124</v>
      </c>
      <c r="E16" s="67"/>
      <c r="F16" s="26">
        <f t="shared" si="0"/>
        <v>2124</v>
      </c>
      <c r="G16" s="9">
        <f t="shared" si="1"/>
        <v>2.1643882862449975E-3</v>
      </c>
    </row>
    <row r="17" spans="2:7" ht="14.25" thickTop="1" thickBot="1" x14ac:dyDescent="0.25">
      <c r="B17" s="135"/>
      <c r="C17" s="65" t="s">
        <v>78</v>
      </c>
      <c r="D17" s="66">
        <v>23948.17</v>
      </c>
      <c r="E17" s="67">
        <v>53220.73</v>
      </c>
      <c r="F17" s="6">
        <f t="shared" si="0"/>
        <v>77168.899999999994</v>
      </c>
      <c r="G17" s="9">
        <f t="shared" si="1"/>
        <v>7.8636282119779452E-2</v>
      </c>
    </row>
    <row r="18" spans="2:7" ht="14.25" thickTop="1" thickBot="1" x14ac:dyDescent="0.25">
      <c r="B18" s="135"/>
      <c r="C18" s="65" t="s">
        <v>53</v>
      </c>
      <c r="D18" s="66">
        <v>33718.94</v>
      </c>
      <c r="E18" s="67">
        <v>180180.54</v>
      </c>
      <c r="F18" s="6">
        <f t="shared" si="0"/>
        <v>213899.48</v>
      </c>
      <c r="G18" s="9">
        <f t="shared" si="1"/>
        <v>0.21796682153761587</v>
      </c>
    </row>
    <row r="19" spans="2:7" ht="14.25" thickTop="1" thickBot="1" x14ac:dyDescent="0.25">
      <c r="B19" s="135"/>
      <c r="C19" s="65" t="s">
        <v>38</v>
      </c>
      <c r="D19" s="66"/>
      <c r="E19" s="67">
        <v>101487.03999999999</v>
      </c>
      <c r="F19" s="6">
        <f t="shared" si="0"/>
        <v>101487.03999999999</v>
      </c>
      <c r="G19" s="9">
        <f t="shared" si="1"/>
        <v>0.10341683643205155</v>
      </c>
    </row>
    <row r="20" spans="2:7" ht="14.25" thickTop="1" thickBot="1" x14ac:dyDescent="0.25">
      <c r="B20" s="135"/>
      <c r="C20" s="65" t="s">
        <v>41</v>
      </c>
      <c r="D20" s="66">
        <v>304</v>
      </c>
      <c r="E20" s="67"/>
      <c r="F20" s="26">
        <f t="shared" si="0"/>
        <v>304</v>
      </c>
      <c r="G20" s="9">
        <f t="shared" si="1"/>
        <v>3.0978062100681694E-4</v>
      </c>
    </row>
    <row r="21" spans="2:7" ht="14.25" thickTop="1" thickBot="1" x14ac:dyDescent="0.25">
      <c r="B21" s="135"/>
      <c r="C21" s="65" t="s">
        <v>79</v>
      </c>
      <c r="D21" s="66">
        <v>18207.25</v>
      </c>
      <c r="E21" s="67">
        <v>95358</v>
      </c>
      <c r="F21" s="6">
        <f t="shared" si="0"/>
        <v>113565.25</v>
      </c>
      <c r="G21" s="9">
        <f t="shared" si="1"/>
        <v>0.11572471601906058</v>
      </c>
    </row>
    <row r="22" spans="2:7" ht="14.25" thickTop="1" thickBot="1" x14ac:dyDescent="0.25">
      <c r="B22" s="135"/>
      <c r="C22" s="65" t="s">
        <v>43</v>
      </c>
      <c r="D22" s="66">
        <v>144.31</v>
      </c>
      <c r="E22" s="67">
        <v>21681.58</v>
      </c>
      <c r="F22" s="26">
        <f t="shared" si="0"/>
        <v>21825.890000000003</v>
      </c>
      <c r="G22" s="9">
        <f t="shared" si="1"/>
        <v>2.2240913678376568E-2</v>
      </c>
    </row>
    <row r="23" spans="2:7" ht="14.25" thickTop="1" thickBot="1" x14ac:dyDescent="0.25">
      <c r="B23" s="135"/>
      <c r="C23" s="65" t="s">
        <v>44</v>
      </c>
      <c r="D23" s="66">
        <v>550</v>
      </c>
      <c r="E23" s="67"/>
      <c r="F23" s="26">
        <f t="shared" si="0"/>
        <v>550</v>
      </c>
      <c r="G23" s="9">
        <f t="shared" si="1"/>
        <v>5.6045836037417539E-4</v>
      </c>
    </row>
    <row r="24" spans="2:7" ht="14.25" thickTop="1" thickBot="1" x14ac:dyDescent="0.25">
      <c r="B24" s="135"/>
      <c r="C24" s="65" t="s">
        <v>95</v>
      </c>
      <c r="D24" s="66"/>
      <c r="E24" s="67">
        <v>193192.78</v>
      </c>
      <c r="F24" s="6">
        <f t="shared" si="0"/>
        <v>193192.78</v>
      </c>
      <c r="G24" s="9">
        <f t="shared" si="1"/>
        <v>0.1968663794816887</v>
      </c>
    </row>
    <row r="25" spans="2:7" ht="14.25" thickTop="1" thickBot="1" x14ac:dyDescent="0.25">
      <c r="B25" s="135"/>
      <c r="C25" s="65" t="s">
        <v>45</v>
      </c>
      <c r="D25" s="66">
        <v>4550.38</v>
      </c>
      <c r="E25" s="67">
        <v>104620.34</v>
      </c>
      <c r="F25" s="6">
        <f t="shared" si="0"/>
        <v>109170.72</v>
      </c>
      <c r="G25" s="9">
        <f t="shared" si="1"/>
        <v>0.11124662314921491</v>
      </c>
    </row>
    <row r="26" spans="2:7" ht="14.25" thickTop="1" thickBot="1" x14ac:dyDescent="0.25">
      <c r="B26" s="135"/>
      <c r="C26" s="65" t="s">
        <v>47</v>
      </c>
      <c r="D26" s="66"/>
      <c r="E26" s="67">
        <v>477.7</v>
      </c>
      <c r="F26" s="26">
        <f t="shared" si="0"/>
        <v>477.7</v>
      </c>
      <c r="G26" s="9">
        <f t="shared" si="1"/>
        <v>4.8678356136498831E-4</v>
      </c>
    </row>
    <row r="27" spans="2:7" ht="14.25" thickTop="1" thickBot="1" x14ac:dyDescent="0.25">
      <c r="B27" s="135"/>
      <c r="C27" s="65" t="s">
        <v>49</v>
      </c>
      <c r="D27" s="66"/>
      <c r="E27" s="67">
        <v>1848.13</v>
      </c>
      <c r="F27" s="26">
        <f t="shared" si="0"/>
        <v>1848.13</v>
      </c>
      <c r="G27" s="9">
        <f t="shared" si="1"/>
        <v>1.8832725628333178E-3</v>
      </c>
    </row>
    <row r="28" spans="2:7" ht="14.25" thickTop="1" thickBot="1" x14ac:dyDescent="0.25">
      <c r="B28" s="135"/>
      <c r="C28" s="65" t="s">
        <v>50</v>
      </c>
      <c r="D28" s="66"/>
      <c r="E28" s="67">
        <v>3957</v>
      </c>
      <c r="F28" s="26">
        <f t="shared" si="0"/>
        <v>3957</v>
      </c>
      <c r="G28" s="9">
        <f t="shared" si="1"/>
        <v>4.0322431490920222E-3</v>
      </c>
    </row>
    <row r="29" spans="2:7" ht="14.25" thickTop="1" thickBot="1" x14ac:dyDescent="0.25">
      <c r="B29" s="135"/>
      <c r="C29" s="65" t="s">
        <v>51</v>
      </c>
      <c r="D29" s="66">
        <v>5000</v>
      </c>
      <c r="E29" s="67"/>
      <c r="F29" s="26">
        <f t="shared" si="0"/>
        <v>5000</v>
      </c>
      <c r="G29" s="9">
        <f t="shared" si="1"/>
        <v>5.0950760034015946E-3</v>
      </c>
    </row>
    <row r="30" spans="2:7" ht="14.25" thickTop="1" thickBot="1" x14ac:dyDescent="0.25">
      <c r="B30" s="135"/>
      <c r="C30" s="65" t="s">
        <v>53</v>
      </c>
      <c r="D30" s="66"/>
      <c r="E30" s="67">
        <v>4537.76</v>
      </c>
      <c r="F30" s="26">
        <f t="shared" si="0"/>
        <v>4537.76</v>
      </c>
      <c r="G30" s="9">
        <f t="shared" si="1"/>
        <v>4.6240464170391243E-3</v>
      </c>
    </row>
    <row r="31" spans="2:7" ht="14.25" thickTop="1" thickBot="1" x14ac:dyDescent="0.25">
      <c r="B31" s="135"/>
      <c r="C31" s="65" t="s">
        <v>80</v>
      </c>
      <c r="D31" s="66">
        <v>5010</v>
      </c>
      <c r="E31" s="67"/>
      <c r="F31" s="26">
        <f t="shared" si="0"/>
        <v>5010</v>
      </c>
      <c r="G31" s="9">
        <f t="shared" si="1"/>
        <v>5.1052661554083978E-3</v>
      </c>
    </row>
    <row r="32" spans="2:7" ht="14.25" thickTop="1" thickBot="1" x14ac:dyDescent="0.25">
      <c r="B32" s="135"/>
      <c r="C32" s="65" t="s">
        <v>57</v>
      </c>
      <c r="D32" s="66">
        <v>7298.55</v>
      </c>
      <c r="E32" s="67">
        <v>1598.22</v>
      </c>
      <c r="F32" s="26">
        <f t="shared" si="0"/>
        <v>8896.77</v>
      </c>
      <c r="G32" s="9">
        <f t="shared" si="1"/>
        <v>9.0659438669566418E-3</v>
      </c>
    </row>
    <row r="33" spans="2:7" ht="14.25" thickTop="1" thickBot="1" x14ac:dyDescent="0.25">
      <c r="B33" s="135"/>
      <c r="C33" s="65" t="s">
        <v>59</v>
      </c>
      <c r="D33" s="66">
        <v>655.81</v>
      </c>
      <c r="E33" s="67"/>
      <c r="F33" s="26">
        <f t="shared" si="0"/>
        <v>655.81</v>
      </c>
      <c r="G33" s="9">
        <f t="shared" si="1"/>
        <v>6.6828035875815984E-4</v>
      </c>
    </row>
    <row r="34" spans="2:7" ht="14.25" thickTop="1" thickBot="1" x14ac:dyDescent="0.25">
      <c r="B34" s="135"/>
      <c r="C34" s="65" t="s">
        <v>203</v>
      </c>
      <c r="D34" s="66">
        <v>4425.7</v>
      </c>
      <c r="E34" s="67"/>
      <c r="F34" s="26">
        <f t="shared" si="0"/>
        <v>4425.7</v>
      </c>
      <c r="G34" s="9">
        <f t="shared" si="1"/>
        <v>4.5098555736508873E-3</v>
      </c>
    </row>
    <row r="35" spans="2:7" ht="14.25" thickTop="1" thickBot="1" x14ac:dyDescent="0.25">
      <c r="B35" s="135"/>
      <c r="C35" s="65" t="s">
        <v>55</v>
      </c>
      <c r="D35" s="66"/>
      <c r="E35" s="67">
        <v>15570</v>
      </c>
      <c r="F35" s="26">
        <f t="shared" si="0"/>
        <v>15570</v>
      </c>
      <c r="G35" s="9">
        <f t="shared" si="1"/>
        <v>1.5866066674592564E-2</v>
      </c>
    </row>
    <row r="36" spans="2:7" ht="14.25" thickTop="1" thickBot="1" x14ac:dyDescent="0.25">
      <c r="B36" s="135"/>
      <c r="C36" s="65" t="s">
        <v>65</v>
      </c>
      <c r="D36" s="66"/>
      <c r="E36" s="67">
        <v>133.41</v>
      </c>
      <c r="F36" s="26">
        <f t="shared" si="0"/>
        <v>133.41</v>
      </c>
      <c r="G36" s="9">
        <f t="shared" si="1"/>
        <v>1.3594681792276133E-4</v>
      </c>
    </row>
    <row r="37" spans="2:7" ht="14.25" thickTop="1" thickBot="1" x14ac:dyDescent="0.25">
      <c r="B37" s="135"/>
      <c r="C37" s="65" t="s">
        <v>91</v>
      </c>
      <c r="D37" s="66">
        <v>34.909999999999997</v>
      </c>
      <c r="E37" s="67"/>
      <c r="F37" s="26">
        <f t="shared" si="0"/>
        <v>34.909999999999997</v>
      </c>
      <c r="G37" s="9">
        <f t="shared" si="1"/>
        <v>3.5573820655749926E-5</v>
      </c>
    </row>
    <row r="38" spans="2:7" ht="14.25" thickTop="1" thickBot="1" x14ac:dyDescent="0.25">
      <c r="B38" s="134" t="s">
        <v>68</v>
      </c>
      <c r="C38" s="65" t="s">
        <v>28</v>
      </c>
      <c r="D38" s="66">
        <v>24000</v>
      </c>
      <c r="E38" s="67"/>
      <c r="F38" s="26">
        <f t="shared" si="0"/>
        <v>24000</v>
      </c>
      <c r="G38" s="9">
        <f t="shared" si="1"/>
        <v>2.4456364816327653E-2</v>
      </c>
    </row>
    <row r="39" spans="2:7" ht="14.25" thickTop="1" thickBot="1" x14ac:dyDescent="0.25">
      <c r="B39" s="134"/>
      <c r="C39" s="68" t="s">
        <v>95</v>
      </c>
      <c r="D39" s="69">
        <v>31870.57</v>
      </c>
      <c r="E39" s="70">
        <v>10474.1</v>
      </c>
      <c r="F39" s="26">
        <f t="shared" si="0"/>
        <v>42344.67</v>
      </c>
      <c r="G39" s="9">
        <f t="shared" si="1"/>
        <v>4.314986239779188E-2</v>
      </c>
    </row>
    <row r="40" spans="2:7" ht="13.5" thickTop="1" x14ac:dyDescent="0.2">
      <c r="B40" s="40"/>
      <c r="C40" s="10"/>
      <c r="D40" s="35">
        <f>SUM(D4:D39)</f>
        <v>182365.04</v>
      </c>
      <c r="E40" s="35">
        <f t="shared" ref="E40:F40" si="2">SUM(E4:E39)</f>
        <v>798974.59</v>
      </c>
      <c r="F40" s="35">
        <f t="shared" si="2"/>
        <v>981339.63000000012</v>
      </c>
      <c r="G40" s="37">
        <f>SUM(G4:G39)</f>
        <v>1.0000000000000002</v>
      </c>
    </row>
    <row r="41" spans="2:7" x14ac:dyDescent="0.2">
      <c r="B41" s="41"/>
    </row>
    <row r="42" spans="2:7" x14ac:dyDescent="0.2">
      <c r="B42" s="41"/>
    </row>
    <row r="43" spans="2:7" x14ac:dyDescent="0.2">
      <c r="B43" s="41"/>
    </row>
    <row r="44" spans="2:7" x14ac:dyDescent="0.2">
      <c r="B44" s="41"/>
    </row>
    <row r="45" spans="2:7" x14ac:dyDescent="0.2">
      <c r="B45" s="41"/>
    </row>
    <row r="46" spans="2:7" x14ac:dyDescent="0.2">
      <c r="B46" s="41"/>
    </row>
    <row r="47" spans="2:7" x14ac:dyDescent="0.2">
      <c r="B47" s="41"/>
    </row>
    <row r="48" spans="2:7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</sheetData>
  <mergeCells count="3">
    <mergeCell ref="B1:G1"/>
    <mergeCell ref="B4:B37"/>
    <mergeCell ref="B38:B39"/>
  </mergeCells>
  <conditionalFormatting sqref="G4:G39">
    <cfRule type="cellIs" dxfId="1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2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6"/>
  <sheetViews>
    <sheetView showGridLines="0" zoomScale="80" zoomScaleNormal="80" workbookViewId="0">
      <pane ySplit="1" topLeftCell="A2" activePane="bottomLeft" state="frozen"/>
      <selection activeCell="B1" sqref="B1:R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2" customFormat="1" ht="58.5" customHeight="1" x14ac:dyDescent="0.2">
      <c r="B1" s="132" t="s">
        <v>179</v>
      </c>
      <c r="C1" s="132"/>
      <c r="D1" s="132"/>
      <c r="E1" s="132"/>
      <c r="F1" s="132"/>
      <c r="G1" s="132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135" t="s">
        <v>26</v>
      </c>
      <c r="C4" s="71" t="s">
        <v>27</v>
      </c>
      <c r="D4" s="72">
        <v>3667.32</v>
      </c>
      <c r="E4" s="73"/>
      <c r="F4" s="26">
        <f>SUM(D4:E4)</f>
        <v>3667.32</v>
      </c>
      <c r="G4" s="9">
        <f>F4/$F$53</f>
        <v>1.0830416449021463E-3</v>
      </c>
    </row>
    <row r="5" spans="2:7" ht="14.25" thickTop="1" thickBot="1" x14ac:dyDescent="0.25">
      <c r="B5" s="135"/>
      <c r="C5" s="71" t="s">
        <v>28</v>
      </c>
      <c r="D5" s="72">
        <v>22100</v>
      </c>
      <c r="E5" s="73"/>
      <c r="F5" s="26">
        <f t="shared" ref="F5:F37" si="0">SUM(D5:E5)</f>
        <v>22100</v>
      </c>
      <c r="G5" s="9">
        <f t="shared" ref="G5:G52" si="1">F5/$F$53</f>
        <v>6.5266244430094537E-3</v>
      </c>
    </row>
    <row r="6" spans="2:7" ht="14.25" thickTop="1" thickBot="1" x14ac:dyDescent="0.25">
      <c r="B6" s="135"/>
      <c r="C6" s="71" t="s">
        <v>29</v>
      </c>
      <c r="D6" s="72">
        <v>14594.58</v>
      </c>
      <c r="E6" s="73"/>
      <c r="F6" s="26">
        <f t="shared" si="0"/>
        <v>14594.58</v>
      </c>
      <c r="G6" s="9">
        <f t="shared" si="1"/>
        <v>4.310105998346467E-3</v>
      </c>
    </row>
    <row r="7" spans="2:7" ht="14.25" thickTop="1" thickBot="1" x14ac:dyDescent="0.25">
      <c r="B7" s="135"/>
      <c r="C7" s="71" t="s">
        <v>81</v>
      </c>
      <c r="D7" s="72">
        <v>38814.35</v>
      </c>
      <c r="E7" s="73">
        <v>35941.57</v>
      </c>
      <c r="F7" s="26">
        <f t="shared" si="0"/>
        <v>74755.92</v>
      </c>
      <c r="G7" s="9">
        <f t="shared" si="1"/>
        <v>2.2077095689215353E-2</v>
      </c>
    </row>
    <row r="8" spans="2:7" ht="14.25" thickTop="1" thickBot="1" x14ac:dyDescent="0.25">
      <c r="B8" s="135"/>
      <c r="C8" s="71" t="s">
        <v>85</v>
      </c>
      <c r="D8" s="72">
        <v>139264.41</v>
      </c>
      <c r="E8" s="73"/>
      <c r="F8" s="26">
        <f t="shared" si="0"/>
        <v>139264.41</v>
      </c>
      <c r="G8" s="9">
        <f t="shared" si="1"/>
        <v>4.1127896033814039E-2</v>
      </c>
    </row>
    <row r="9" spans="2:7" ht="14.25" thickTop="1" thickBot="1" x14ac:dyDescent="0.25">
      <c r="B9" s="135"/>
      <c r="C9" s="71" t="s">
        <v>190</v>
      </c>
      <c r="D9" s="72"/>
      <c r="E9" s="73">
        <v>13191.31</v>
      </c>
      <c r="F9" s="26">
        <f t="shared" si="0"/>
        <v>13191.31</v>
      </c>
      <c r="G9" s="9">
        <f t="shared" si="1"/>
        <v>3.8956889720052051E-3</v>
      </c>
    </row>
    <row r="10" spans="2:7" ht="14.25" thickTop="1" thickBot="1" x14ac:dyDescent="0.25">
      <c r="B10" s="135"/>
      <c r="C10" s="71" t="s">
        <v>192</v>
      </c>
      <c r="D10" s="72"/>
      <c r="E10" s="73">
        <v>3164.69</v>
      </c>
      <c r="F10" s="26">
        <f t="shared" si="0"/>
        <v>3164.69</v>
      </c>
      <c r="G10" s="9">
        <f t="shared" si="1"/>
        <v>9.3460376056776426E-4</v>
      </c>
    </row>
    <row r="11" spans="2:7" ht="14.25" thickTop="1" thickBot="1" x14ac:dyDescent="0.25">
      <c r="B11" s="135"/>
      <c r="C11" s="71" t="s">
        <v>70</v>
      </c>
      <c r="D11" s="72"/>
      <c r="E11" s="73">
        <v>3090.58</v>
      </c>
      <c r="F11" s="26">
        <f t="shared" si="0"/>
        <v>3090.58</v>
      </c>
      <c r="G11" s="9">
        <f t="shared" si="1"/>
        <v>9.1271741950570845E-4</v>
      </c>
    </row>
    <row r="12" spans="2:7" ht="14.25" thickTop="1" thickBot="1" x14ac:dyDescent="0.25">
      <c r="B12" s="135"/>
      <c r="C12" s="71" t="s">
        <v>71</v>
      </c>
      <c r="D12" s="72">
        <v>11193.42</v>
      </c>
      <c r="E12" s="73"/>
      <c r="F12" s="26">
        <f t="shared" si="0"/>
        <v>11193.42</v>
      </c>
      <c r="G12" s="9">
        <f t="shared" si="1"/>
        <v>3.3056673562385014E-3</v>
      </c>
    </row>
    <row r="13" spans="2:7" ht="14.25" thickTop="1" thickBot="1" x14ac:dyDescent="0.25">
      <c r="B13" s="135"/>
      <c r="C13" s="71" t="s">
        <v>72</v>
      </c>
      <c r="D13" s="72">
        <v>1864.56</v>
      </c>
      <c r="E13" s="73"/>
      <c r="F13" s="26">
        <f t="shared" si="0"/>
        <v>1864.56</v>
      </c>
      <c r="G13" s="9">
        <f t="shared" si="1"/>
        <v>5.5064628377636678E-4</v>
      </c>
    </row>
    <row r="14" spans="2:7" ht="14.25" thickTop="1" thickBot="1" x14ac:dyDescent="0.25">
      <c r="B14" s="135"/>
      <c r="C14" s="71" t="s">
        <v>32</v>
      </c>
      <c r="D14" s="72"/>
      <c r="E14" s="73">
        <v>18722.57</v>
      </c>
      <c r="F14" s="26">
        <f t="shared" si="0"/>
        <v>18722.57</v>
      </c>
      <c r="G14" s="9">
        <f t="shared" si="1"/>
        <v>5.5291938008124666E-3</v>
      </c>
    </row>
    <row r="15" spans="2:7" ht="14.25" thickTop="1" thickBot="1" x14ac:dyDescent="0.25">
      <c r="B15" s="135"/>
      <c r="C15" s="71" t="s">
        <v>33</v>
      </c>
      <c r="D15" s="72"/>
      <c r="E15" s="73">
        <v>13056.77</v>
      </c>
      <c r="F15" s="26">
        <f t="shared" si="0"/>
        <v>13056.77</v>
      </c>
      <c r="G15" s="9">
        <f t="shared" si="1"/>
        <v>3.8559562999435542E-3</v>
      </c>
    </row>
    <row r="16" spans="2:7" ht="14.25" thickTop="1" thickBot="1" x14ac:dyDescent="0.25">
      <c r="B16" s="135"/>
      <c r="C16" s="71" t="s">
        <v>73</v>
      </c>
      <c r="D16" s="72">
        <v>46545.95</v>
      </c>
      <c r="E16" s="73">
        <v>160684.54</v>
      </c>
      <c r="F16" s="6">
        <f t="shared" si="0"/>
        <v>207230.49</v>
      </c>
      <c r="G16" s="9">
        <f t="shared" si="1"/>
        <v>6.1199800062028333E-2</v>
      </c>
    </row>
    <row r="17" spans="2:7" ht="14.25" thickTop="1" thickBot="1" x14ac:dyDescent="0.25">
      <c r="B17" s="135"/>
      <c r="C17" s="71" t="s">
        <v>74</v>
      </c>
      <c r="D17" s="72"/>
      <c r="E17" s="73">
        <v>330</v>
      </c>
      <c r="F17" s="26">
        <f t="shared" si="0"/>
        <v>330</v>
      </c>
      <c r="G17" s="9">
        <f t="shared" si="1"/>
        <v>9.7456383085661524E-5</v>
      </c>
    </row>
    <row r="18" spans="2:7" ht="14.25" thickTop="1" thickBot="1" x14ac:dyDescent="0.25">
      <c r="B18" s="135"/>
      <c r="C18" s="71" t="s">
        <v>76</v>
      </c>
      <c r="D18" s="72"/>
      <c r="E18" s="73">
        <v>5613.56</v>
      </c>
      <c r="F18" s="26">
        <f t="shared" si="0"/>
        <v>5613.56</v>
      </c>
      <c r="G18" s="9">
        <f t="shared" si="1"/>
        <v>1.6578098601040792E-3</v>
      </c>
    </row>
    <row r="19" spans="2:7" ht="14.25" thickTop="1" thickBot="1" x14ac:dyDescent="0.25">
      <c r="B19" s="135"/>
      <c r="C19" s="71" t="s">
        <v>78</v>
      </c>
      <c r="D19" s="72"/>
      <c r="E19" s="73">
        <v>330229.90999999997</v>
      </c>
      <c r="F19" s="6">
        <f t="shared" si="0"/>
        <v>330229.90999999997</v>
      </c>
      <c r="G19" s="9">
        <f t="shared" si="1"/>
        <v>9.752428065243493E-2</v>
      </c>
    </row>
    <row r="20" spans="2:7" ht="14.25" thickTop="1" thickBot="1" x14ac:dyDescent="0.25">
      <c r="B20" s="135"/>
      <c r="C20" s="71" t="s">
        <v>53</v>
      </c>
      <c r="D20" s="72">
        <v>382935.14</v>
      </c>
      <c r="E20" s="73">
        <v>50588.77</v>
      </c>
      <c r="F20" s="6">
        <f t="shared" si="0"/>
        <v>433523.91000000003</v>
      </c>
      <c r="G20" s="9">
        <f t="shared" si="1"/>
        <v>0.12802930984773894</v>
      </c>
    </row>
    <row r="21" spans="2:7" ht="14.25" thickTop="1" thickBot="1" x14ac:dyDescent="0.25">
      <c r="B21" s="135"/>
      <c r="C21" s="71" t="s">
        <v>88</v>
      </c>
      <c r="D21" s="72">
        <v>45285.66</v>
      </c>
      <c r="E21" s="73"/>
      <c r="F21" s="26">
        <f t="shared" si="0"/>
        <v>45285.66</v>
      </c>
      <c r="G21" s="9">
        <f t="shared" si="1"/>
        <v>1.3373868573475816E-2</v>
      </c>
    </row>
    <row r="22" spans="2:7" ht="14.25" thickTop="1" thickBot="1" x14ac:dyDescent="0.25">
      <c r="B22" s="135"/>
      <c r="C22" s="71" t="s">
        <v>79</v>
      </c>
      <c r="D22" s="72"/>
      <c r="E22" s="73">
        <v>41272.83</v>
      </c>
      <c r="F22" s="26">
        <f t="shared" si="0"/>
        <v>41272.83</v>
      </c>
      <c r="G22" s="9">
        <f t="shared" si="1"/>
        <v>1.2188790095482982E-2</v>
      </c>
    </row>
    <row r="23" spans="2:7" ht="14.25" thickTop="1" thickBot="1" x14ac:dyDescent="0.25">
      <c r="B23" s="135"/>
      <c r="C23" s="71" t="s">
        <v>43</v>
      </c>
      <c r="D23" s="72">
        <v>2533.1</v>
      </c>
      <c r="E23" s="73">
        <v>69742.94</v>
      </c>
      <c r="F23" s="26">
        <f t="shared" si="0"/>
        <v>72276.040000000008</v>
      </c>
      <c r="G23" s="9">
        <f t="shared" si="1"/>
        <v>2.1344731642892717E-2</v>
      </c>
    </row>
    <row r="24" spans="2:7" ht="14.25" thickTop="1" thickBot="1" x14ac:dyDescent="0.25">
      <c r="B24" s="135"/>
      <c r="C24" s="71" t="s">
        <v>102</v>
      </c>
      <c r="D24" s="72"/>
      <c r="E24" s="73">
        <v>5475</v>
      </c>
      <c r="F24" s="26">
        <f t="shared" si="0"/>
        <v>5475</v>
      </c>
      <c r="G24" s="9">
        <f t="shared" si="1"/>
        <v>1.6168899921030209E-3</v>
      </c>
    </row>
    <row r="25" spans="2:7" ht="14.25" thickTop="1" thickBot="1" x14ac:dyDescent="0.25">
      <c r="B25" s="135"/>
      <c r="C25" s="71" t="s">
        <v>45</v>
      </c>
      <c r="D25" s="72"/>
      <c r="E25" s="73">
        <v>301472.09999999998</v>
      </c>
      <c r="F25" s="6">
        <f t="shared" si="0"/>
        <v>301472.09999999998</v>
      </c>
      <c r="G25" s="9">
        <f t="shared" si="1"/>
        <v>8.9031455961329872E-2</v>
      </c>
    </row>
    <row r="26" spans="2:7" ht="14.25" thickTop="1" thickBot="1" x14ac:dyDescent="0.25">
      <c r="B26" s="135"/>
      <c r="C26" s="71" t="s">
        <v>46</v>
      </c>
      <c r="D26" s="72"/>
      <c r="E26" s="73">
        <v>808.85</v>
      </c>
      <c r="F26" s="26">
        <f t="shared" si="0"/>
        <v>808.85</v>
      </c>
      <c r="G26" s="9">
        <f t="shared" si="1"/>
        <v>2.3887150139041615E-4</v>
      </c>
    </row>
    <row r="27" spans="2:7" ht="14.25" thickTop="1" thickBot="1" x14ac:dyDescent="0.25">
      <c r="B27" s="135"/>
      <c r="C27" s="71" t="s">
        <v>47</v>
      </c>
      <c r="D27" s="72">
        <v>0</v>
      </c>
      <c r="E27" s="73">
        <v>897.03</v>
      </c>
      <c r="F27" s="26">
        <f t="shared" si="0"/>
        <v>897.03</v>
      </c>
      <c r="G27" s="9">
        <f t="shared" si="1"/>
        <v>2.6491302824039687E-4</v>
      </c>
    </row>
    <row r="28" spans="2:7" ht="14.25" thickTop="1" thickBot="1" x14ac:dyDescent="0.25">
      <c r="B28" s="135"/>
      <c r="C28" s="71" t="s">
        <v>49</v>
      </c>
      <c r="D28" s="72">
        <v>2917.55</v>
      </c>
      <c r="E28" s="73">
        <v>1461.07</v>
      </c>
      <c r="F28" s="26">
        <f t="shared" si="0"/>
        <v>4378.62</v>
      </c>
      <c r="G28" s="9">
        <f t="shared" si="1"/>
        <v>1.2931044488076948E-3</v>
      </c>
    </row>
    <row r="29" spans="2:7" ht="14.25" thickTop="1" thickBot="1" x14ac:dyDescent="0.25">
      <c r="B29" s="135"/>
      <c r="C29" s="71" t="s">
        <v>99</v>
      </c>
      <c r="D29" s="72"/>
      <c r="E29" s="73">
        <v>2388</v>
      </c>
      <c r="F29" s="26">
        <f t="shared" si="0"/>
        <v>2388</v>
      </c>
      <c r="G29" s="9">
        <f t="shared" si="1"/>
        <v>7.0522982669260525E-4</v>
      </c>
    </row>
    <row r="30" spans="2:7" ht="14.25" thickTop="1" thickBot="1" x14ac:dyDescent="0.25">
      <c r="B30" s="135"/>
      <c r="C30" s="71" t="s">
        <v>50</v>
      </c>
      <c r="D30" s="72">
        <v>323.52</v>
      </c>
      <c r="E30" s="73">
        <v>2970.2</v>
      </c>
      <c r="F30" s="26">
        <f t="shared" si="0"/>
        <v>3293.72</v>
      </c>
      <c r="G30" s="9">
        <f t="shared" si="1"/>
        <v>9.7270920635425778E-4</v>
      </c>
    </row>
    <row r="31" spans="2:7" ht="14.25" thickTop="1" thickBot="1" x14ac:dyDescent="0.25">
      <c r="B31" s="135"/>
      <c r="C31" s="71" t="s">
        <v>52</v>
      </c>
      <c r="D31" s="72">
        <v>51104.29</v>
      </c>
      <c r="E31" s="73">
        <v>201094.67</v>
      </c>
      <c r="F31" s="6">
        <f t="shared" si="0"/>
        <v>252198.96000000002</v>
      </c>
      <c r="G31" s="9">
        <f t="shared" si="1"/>
        <v>7.4479995332016463E-2</v>
      </c>
    </row>
    <row r="32" spans="2:7" ht="14.25" thickTop="1" thickBot="1" x14ac:dyDescent="0.25">
      <c r="B32" s="135"/>
      <c r="C32" s="71" t="s">
        <v>53</v>
      </c>
      <c r="D32" s="72">
        <v>5220</v>
      </c>
      <c r="E32" s="73">
        <v>7600</v>
      </c>
      <c r="F32" s="26">
        <f t="shared" si="0"/>
        <v>12820</v>
      </c>
      <c r="G32" s="9">
        <f t="shared" si="1"/>
        <v>3.786032821691457E-3</v>
      </c>
    </row>
    <row r="33" spans="2:7" ht="14.25" thickTop="1" thickBot="1" x14ac:dyDescent="0.25">
      <c r="B33" s="135"/>
      <c r="C33" s="71" t="s">
        <v>54</v>
      </c>
      <c r="D33" s="72">
        <v>87522.06</v>
      </c>
      <c r="E33" s="73">
        <v>90301.18</v>
      </c>
      <c r="F33" s="6">
        <f t="shared" si="0"/>
        <v>177823.24</v>
      </c>
      <c r="G33" s="9">
        <f t="shared" si="1"/>
        <v>5.2515181209010699E-2</v>
      </c>
    </row>
    <row r="34" spans="2:7" ht="14.25" thickTop="1" thickBot="1" x14ac:dyDescent="0.25">
      <c r="B34" s="135"/>
      <c r="C34" s="71" t="s">
        <v>83</v>
      </c>
      <c r="D34" s="72"/>
      <c r="E34" s="73">
        <v>33705</v>
      </c>
      <c r="F34" s="26">
        <f t="shared" si="0"/>
        <v>33705</v>
      </c>
      <c r="G34" s="9">
        <f t="shared" si="1"/>
        <v>9.9538405815218847E-3</v>
      </c>
    </row>
    <row r="35" spans="2:7" ht="14.25" thickTop="1" thickBot="1" x14ac:dyDescent="0.25">
      <c r="B35" s="135"/>
      <c r="C35" s="71" t="s">
        <v>84</v>
      </c>
      <c r="D35" s="72">
        <v>650.86</v>
      </c>
      <c r="E35" s="73">
        <v>1530</v>
      </c>
      <c r="F35" s="26">
        <f t="shared" si="0"/>
        <v>2180.86</v>
      </c>
      <c r="G35" s="9">
        <f t="shared" si="1"/>
        <v>6.4405675035210852E-4</v>
      </c>
    </row>
    <row r="36" spans="2:7" ht="14.25" thickTop="1" thickBot="1" x14ac:dyDescent="0.25">
      <c r="B36" s="135"/>
      <c r="C36" s="71" t="s">
        <v>57</v>
      </c>
      <c r="D36" s="72">
        <v>9431.2099999999991</v>
      </c>
      <c r="E36" s="73"/>
      <c r="F36" s="26">
        <f t="shared" si="0"/>
        <v>9431.2099999999991</v>
      </c>
      <c r="G36" s="9">
        <f t="shared" si="1"/>
        <v>2.7852473173373389E-3</v>
      </c>
    </row>
    <row r="37" spans="2:7" ht="14.25" thickTop="1" thickBot="1" x14ac:dyDescent="0.25">
      <c r="B37" s="135"/>
      <c r="C37" s="71" t="s">
        <v>59</v>
      </c>
      <c r="D37" s="72">
        <v>4107.18</v>
      </c>
      <c r="E37" s="73"/>
      <c r="F37" s="26">
        <f t="shared" si="0"/>
        <v>4107.18</v>
      </c>
      <c r="G37" s="9">
        <f t="shared" si="1"/>
        <v>1.2129421438841434E-3</v>
      </c>
    </row>
    <row r="38" spans="2:7" ht="14.25" thickTop="1" thickBot="1" x14ac:dyDescent="0.25">
      <c r="B38" s="135"/>
      <c r="C38" s="71" t="s">
        <v>60</v>
      </c>
      <c r="D38" s="72">
        <v>62.24</v>
      </c>
      <c r="E38" s="73">
        <v>126.39</v>
      </c>
      <c r="F38" s="26">
        <f t="shared" ref="F38:F52" si="2">SUM(D38:E38)</f>
        <v>188.63</v>
      </c>
      <c r="G38" s="9">
        <f t="shared" si="1"/>
        <v>5.5706659216510099E-5</v>
      </c>
    </row>
    <row r="39" spans="2:7" ht="14.25" thickTop="1" thickBot="1" x14ac:dyDescent="0.25">
      <c r="B39" s="135"/>
      <c r="C39" s="71" t="s">
        <v>63</v>
      </c>
      <c r="D39" s="72">
        <v>180</v>
      </c>
      <c r="E39" s="73"/>
      <c r="F39" s="26">
        <f t="shared" si="2"/>
        <v>180</v>
      </c>
      <c r="G39" s="9">
        <f t="shared" si="1"/>
        <v>5.3158027137633559E-5</v>
      </c>
    </row>
    <row r="40" spans="2:7" ht="14.25" thickTop="1" thickBot="1" x14ac:dyDescent="0.25">
      <c r="B40" s="135"/>
      <c r="C40" s="71" t="s">
        <v>55</v>
      </c>
      <c r="D40" s="72"/>
      <c r="E40" s="73">
        <v>7527.69</v>
      </c>
      <c r="F40" s="26">
        <f t="shared" si="2"/>
        <v>7527.69</v>
      </c>
      <c r="G40" s="9">
        <f t="shared" si="1"/>
        <v>2.2230952739094043E-3</v>
      </c>
    </row>
    <row r="41" spans="2:7" ht="14.25" thickTop="1" thickBot="1" x14ac:dyDescent="0.25">
      <c r="B41" s="135"/>
      <c r="C41" s="71" t="s">
        <v>65</v>
      </c>
      <c r="D41" s="72">
        <v>95.63</v>
      </c>
      <c r="E41" s="73"/>
      <c r="F41" s="26">
        <f t="shared" si="2"/>
        <v>95.63</v>
      </c>
      <c r="G41" s="9">
        <f t="shared" si="1"/>
        <v>2.8241678528732762E-5</v>
      </c>
    </row>
    <row r="42" spans="2:7" ht="14.25" thickTop="1" thickBot="1" x14ac:dyDescent="0.25">
      <c r="B42" s="134" t="s">
        <v>68</v>
      </c>
      <c r="C42" s="71" t="s">
        <v>28</v>
      </c>
      <c r="D42" s="72">
        <v>111440</v>
      </c>
      <c r="E42" s="73"/>
      <c r="F42" s="26">
        <f t="shared" si="2"/>
        <v>111440</v>
      </c>
      <c r="G42" s="9">
        <f t="shared" si="1"/>
        <v>3.2910725245654915E-2</v>
      </c>
    </row>
    <row r="43" spans="2:7" ht="14.25" thickTop="1" thickBot="1" x14ac:dyDescent="0.25">
      <c r="B43" s="134"/>
      <c r="C43" s="71" t="s">
        <v>85</v>
      </c>
      <c r="D43" s="72">
        <v>155213.29</v>
      </c>
      <c r="E43" s="73">
        <v>7.48</v>
      </c>
      <c r="F43" s="26">
        <f t="shared" si="2"/>
        <v>155220.77000000002</v>
      </c>
      <c r="G43" s="9">
        <f t="shared" si="1"/>
        <v>4.5840166133246547E-2</v>
      </c>
    </row>
    <row r="44" spans="2:7" ht="14.25" thickTop="1" thickBot="1" x14ac:dyDescent="0.25">
      <c r="B44" s="134"/>
      <c r="C44" s="71" t="s">
        <v>71</v>
      </c>
      <c r="D44" s="72"/>
      <c r="E44" s="73">
        <v>17407.32</v>
      </c>
      <c r="F44" s="26">
        <f t="shared" si="2"/>
        <v>17407.32</v>
      </c>
      <c r="G44" s="9">
        <f t="shared" si="1"/>
        <v>5.1407710497415084E-3</v>
      </c>
    </row>
    <row r="45" spans="2:7" ht="14.25" thickTop="1" thickBot="1" x14ac:dyDescent="0.25">
      <c r="B45" s="134"/>
      <c r="C45" s="71" t="s">
        <v>75</v>
      </c>
      <c r="D45" s="72"/>
      <c r="E45" s="73">
        <v>1130</v>
      </c>
      <c r="F45" s="26">
        <f t="shared" si="2"/>
        <v>1130</v>
      </c>
      <c r="G45" s="9">
        <f t="shared" si="1"/>
        <v>3.3371428147514401E-4</v>
      </c>
    </row>
    <row r="46" spans="2:7" ht="14.25" thickTop="1" thickBot="1" x14ac:dyDescent="0.25">
      <c r="B46" s="134"/>
      <c r="C46" s="71" t="s">
        <v>78</v>
      </c>
      <c r="D46" s="72">
        <v>4623.6499999999996</v>
      </c>
      <c r="E46" s="73">
        <v>25290.05</v>
      </c>
      <c r="F46" s="26">
        <f t="shared" si="2"/>
        <v>29913.699999999997</v>
      </c>
      <c r="G46" s="9">
        <f t="shared" si="1"/>
        <v>8.8341848688168276E-3</v>
      </c>
    </row>
    <row r="47" spans="2:7" ht="14.25" thickTop="1" thickBot="1" x14ac:dyDescent="0.25">
      <c r="B47" s="134"/>
      <c r="C47" s="71" t="s">
        <v>53</v>
      </c>
      <c r="D47" s="72"/>
      <c r="E47" s="73">
        <v>70289.83</v>
      </c>
      <c r="F47" s="26">
        <f t="shared" si="2"/>
        <v>70289.83</v>
      </c>
      <c r="G47" s="9">
        <f t="shared" si="1"/>
        <v>2.0758159392442497E-2</v>
      </c>
    </row>
    <row r="48" spans="2:7" ht="14.25" thickTop="1" thickBot="1" x14ac:dyDescent="0.25">
      <c r="B48" s="134"/>
      <c r="C48" s="71" t="s">
        <v>100</v>
      </c>
      <c r="D48" s="72"/>
      <c r="E48" s="73">
        <v>188540.25</v>
      </c>
      <c r="F48" s="6">
        <f t="shared" si="2"/>
        <v>188540.25</v>
      </c>
      <c r="G48" s="9">
        <f t="shared" si="1"/>
        <v>5.5680154033534532E-2</v>
      </c>
    </row>
    <row r="49" spans="2:7" ht="14.25" thickTop="1" thickBot="1" x14ac:dyDescent="0.25">
      <c r="B49" s="134"/>
      <c r="C49" s="71" t="s">
        <v>79</v>
      </c>
      <c r="D49" s="72"/>
      <c r="E49" s="73">
        <v>301688.49</v>
      </c>
      <c r="F49" s="6">
        <f t="shared" si="2"/>
        <v>301688.49</v>
      </c>
      <c r="G49" s="9">
        <f t="shared" si="1"/>
        <v>8.9095360769620505E-2</v>
      </c>
    </row>
    <row r="50" spans="2:7" ht="14.25" thickTop="1" thickBot="1" x14ac:dyDescent="0.25">
      <c r="B50" s="134"/>
      <c r="C50" s="71" t="s">
        <v>105</v>
      </c>
      <c r="D50" s="72"/>
      <c r="E50" s="73">
        <v>41.04</v>
      </c>
      <c r="F50" s="26">
        <f t="shared" si="2"/>
        <v>41.04</v>
      </c>
      <c r="G50" s="9">
        <f t="shared" si="1"/>
        <v>1.2120030187380452E-5</v>
      </c>
    </row>
    <row r="51" spans="2:7" ht="14.25" thickTop="1" thickBot="1" x14ac:dyDescent="0.25">
      <c r="B51" s="134"/>
      <c r="C51" s="71" t="s">
        <v>52</v>
      </c>
      <c r="D51" s="72"/>
      <c r="E51" s="73">
        <v>171521.31</v>
      </c>
      <c r="F51" s="6">
        <f t="shared" si="2"/>
        <v>171521.31</v>
      </c>
      <c r="G51" s="9">
        <f t="shared" si="1"/>
        <v>5.065408028701366E-2</v>
      </c>
    </row>
    <row r="52" spans="2:7" ht="14.25" thickTop="1" thickBot="1" x14ac:dyDescent="0.25">
      <c r="B52" s="134"/>
      <c r="C52" s="74" t="s">
        <v>54</v>
      </c>
      <c r="D52" s="75">
        <v>65537.22</v>
      </c>
      <c r="E52" s="76"/>
      <c r="F52" s="26">
        <f t="shared" si="2"/>
        <v>65537.22</v>
      </c>
      <c r="G52" s="9">
        <f t="shared" si="1"/>
        <v>1.9354607329361451E-2</v>
      </c>
    </row>
    <row r="53" spans="2:7" ht="13.5" thickTop="1" x14ac:dyDescent="0.2">
      <c r="B53" s="40"/>
      <c r="C53" s="10"/>
      <c r="D53" s="35">
        <f>SUM(D4:D52)</f>
        <v>1207227.19</v>
      </c>
      <c r="E53" s="35">
        <f t="shared" ref="E53" si="3">SUM(E4:E52)</f>
        <v>2178902.9900000002</v>
      </c>
      <c r="F53" s="35">
        <f>SUM(F4:F52)</f>
        <v>3386130.1799999997</v>
      </c>
      <c r="G53" s="37">
        <f>SUM(G4:G52)</f>
        <v>1.0000000000000004</v>
      </c>
    </row>
    <row r="54" spans="2:7" x14ac:dyDescent="0.2">
      <c r="B54" s="41"/>
    </row>
    <row r="55" spans="2:7" x14ac:dyDescent="0.2">
      <c r="B55" s="41"/>
    </row>
    <row r="56" spans="2:7" x14ac:dyDescent="0.2">
      <c r="B56" s="41"/>
    </row>
    <row r="57" spans="2:7" x14ac:dyDescent="0.2">
      <c r="B57" s="41"/>
    </row>
    <row r="58" spans="2:7" x14ac:dyDescent="0.2">
      <c r="B58" s="41"/>
    </row>
    <row r="59" spans="2:7" x14ac:dyDescent="0.2">
      <c r="B59" s="41"/>
    </row>
    <row r="60" spans="2:7" x14ac:dyDescent="0.2">
      <c r="B60" s="41"/>
    </row>
    <row r="61" spans="2:7" x14ac:dyDescent="0.2">
      <c r="B61" s="41"/>
    </row>
    <row r="62" spans="2:7" x14ac:dyDescent="0.2">
      <c r="B62" s="41"/>
    </row>
    <row r="63" spans="2:7" x14ac:dyDescent="0.2">
      <c r="B63" s="41"/>
    </row>
    <row r="64" spans="2:7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</sheetData>
  <mergeCells count="3">
    <mergeCell ref="B1:G1"/>
    <mergeCell ref="B4:B41"/>
    <mergeCell ref="B42:B52"/>
  </mergeCells>
  <conditionalFormatting sqref="G4:G52">
    <cfRule type="cellIs" dxfId="9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2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0"/>
  <sheetViews>
    <sheetView showGridLines="0" zoomScale="80" zoomScaleNormal="80" workbookViewId="0">
      <pane ySplit="1" topLeftCell="A2" activePane="bottomLeft" state="frozen"/>
      <selection activeCell="B1" sqref="B1:R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2" customFormat="1" ht="58.5" customHeight="1" x14ac:dyDescent="0.2">
      <c r="B1" s="132" t="s">
        <v>179</v>
      </c>
      <c r="C1" s="132"/>
      <c r="D1" s="132"/>
      <c r="E1" s="132"/>
      <c r="F1" s="132"/>
      <c r="G1" s="132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135" t="s">
        <v>26</v>
      </c>
      <c r="C4" s="77" t="s">
        <v>27</v>
      </c>
      <c r="D4" s="78">
        <v>11105.83</v>
      </c>
      <c r="E4" s="79"/>
      <c r="F4" s="26">
        <f>SUM(D4:E4)</f>
        <v>11105.83</v>
      </c>
      <c r="G4" s="9">
        <f>F4/$F$65</f>
        <v>3.2190897063367275E-3</v>
      </c>
    </row>
    <row r="5" spans="2:7" ht="14.25" thickTop="1" thickBot="1" x14ac:dyDescent="0.25">
      <c r="B5" s="135"/>
      <c r="C5" s="77" t="s">
        <v>28</v>
      </c>
      <c r="D5" s="78">
        <v>25100</v>
      </c>
      <c r="E5" s="79"/>
      <c r="F5" s="26">
        <f t="shared" ref="F5:F46" si="0">SUM(D5:E5)</f>
        <v>25100</v>
      </c>
      <c r="G5" s="9">
        <f t="shared" ref="G5:G64" si="1">F5/$F$65</f>
        <v>7.2753816355060237E-3</v>
      </c>
    </row>
    <row r="6" spans="2:7" ht="14.25" thickTop="1" thickBot="1" x14ac:dyDescent="0.25">
      <c r="B6" s="135"/>
      <c r="C6" s="77" t="s">
        <v>86</v>
      </c>
      <c r="D6" s="78">
        <v>22800</v>
      </c>
      <c r="E6" s="79"/>
      <c r="F6" s="26">
        <f t="shared" si="0"/>
        <v>22800</v>
      </c>
      <c r="G6" s="9">
        <f t="shared" si="1"/>
        <v>6.6087131987863481E-3</v>
      </c>
    </row>
    <row r="7" spans="2:7" ht="14.25" thickTop="1" thickBot="1" x14ac:dyDescent="0.25">
      <c r="B7" s="135"/>
      <c r="C7" s="77" t="s">
        <v>101</v>
      </c>
      <c r="D7" s="78">
        <v>832</v>
      </c>
      <c r="E7" s="79"/>
      <c r="F7" s="26">
        <f t="shared" si="0"/>
        <v>832</v>
      </c>
      <c r="G7" s="9">
        <f t="shared" si="1"/>
        <v>2.4116006058729132E-4</v>
      </c>
    </row>
    <row r="8" spans="2:7" ht="14.25" thickTop="1" thickBot="1" x14ac:dyDescent="0.25">
      <c r="B8" s="135"/>
      <c r="C8" s="77" t="s">
        <v>81</v>
      </c>
      <c r="D8" s="78">
        <v>124862</v>
      </c>
      <c r="E8" s="79">
        <v>70151.8</v>
      </c>
      <c r="F8" s="6">
        <f t="shared" si="0"/>
        <v>195013.8</v>
      </c>
      <c r="G8" s="9">
        <f t="shared" si="1"/>
        <v>5.6525889210766712E-2</v>
      </c>
    </row>
    <row r="9" spans="2:7" ht="14.25" thickTop="1" thickBot="1" x14ac:dyDescent="0.25">
      <c r="B9" s="135"/>
      <c r="C9" s="77" t="s">
        <v>85</v>
      </c>
      <c r="D9" s="78">
        <v>0</v>
      </c>
      <c r="E9" s="79"/>
      <c r="F9" s="26">
        <f t="shared" si="0"/>
        <v>0</v>
      </c>
      <c r="G9" s="9">
        <f t="shared" si="1"/>
        <v>0</v>
      </c>
    </row>
    <row r="10" spans="2:7" ht="14.25" thickTop="1" thickBot="1" x14ac:dyDescent="0.25">
      <c r="B10" s="135"/>
      <c r="C10" s="77" t="s">
        <v>87</v>
      </c>
      <c r="D10" s="78"/>
      <c r="E10" s="79">
        <v>682.42</v>
      </c>
      <c r="F10" s="26">
        <f t="shared" si="0"/>
        <v>682.42</v>
      </c>
      <c r="G10" s="9">
        <f t="shared" si="1"/>
        <v>1.9780342373314824E-4</v>
      </c>
    </row>
    <row r="11" spans="2:7" ht="14.25" thickTop="1" thickBot="1" x14ac:dyDescent="0.25">
      <c r="B11" s="135"/>
      <c r="C11" s="77" t="s">
        <v>69</v>
      </c>
      <c r="D11" s="78"/>
      <c r="E11" s="79">
        <v>2187.0300000000002</v>
      </c>
      <c r="F11" s="26">
        <f t="shared" si="0"/>
        <v>2187.0300000000002</v>
      </c>
      <c r="G11" s="9">
        <f t="shared" si="1"/>
        <v>6.3392342224305735E-4</v>
      </c>
    </row>
    <row r="12" spans="2:7" ht="14.25" thickTop="1" thickBot="1" x14ac:dyDescent="0.25">
      <c r="B12" s="135"/>
      <c r="C12" s="77" t="s">
        <v>190</v>
      </c>
      <c r="D12" s="78">
        <v>4322.34</v>
      </c>
      <c r="E12" s="79"/>
      <c r="F12" s="26">
        <f t="shared" si="0"/>
        <v>4322.34</v>
      </c>
      <c r="G12" s="9">
        <f t="shared" si="1"/>
        <v>1.2528555003351836E-3</v>
      </c>
    </row>
    <row r="13" spans="2:7" ht="14.25" thickTop="1" thickBot="1" x14ac:dyDescent="0.25">
      <c r="B13" s="135"/>
      <c r="C13" s="77" t="s">
        <v>191</v>
      </c>
      <c r="D13" s="78">
        <v>56.96</v>
      </c>
      <c r="E13" s="79"/>
      <c r="F13" s="26">
        <f t="shared" si="0"/>
        <v>56.96</v>
      </c>
      <c r="G13" s="9">
        <f t="shared" si="1"/>
        <v>1.6510188763283792E-5</v>
      </c>
    </row>
    <row r="14" spans="2:7" ht="14.25" thickTop="1" thickBot="1" x14ac:dyDescent="0.25">
      <c r="B14" s="135"/>
      <c r="C14" s="77" t="s">
        <v>31</v>
      </c>
      <c r="D14" s="78">
        <v>20419.169999999998</v>
      </c>
      <c r="E14" s="79"/>
      <c r="F14" s="26">
        <f t="shared" si="0"/>
        <v>20419.169999999998</v>
      </c>
      <c r="G14" s="9">
        <f t="shared" si="1"/>
        <v>5.918615714353607E-3</v>
      </c>
    </row>
    <row r="15" spans="2:7" ht="14.25" thickTop="1" thickBot="1" x14ac:dyDescent="0.25">
      <c r="B15" s="135"/>
      <c r="C15" s="77" t="s">
        <v>192</v>
      </c>
      <c r="D15" s="78"/>
      <c r="E15" s="79">
        <v>115</v>
      </c>
      <c r="F15" s="26">
        <f t="shared" si="0"/>
        <v>115</v>
      </c>
      <c r="G15" s="9">
        <f t="shared" si="1"/>
        <v>3.3333421835983774E-5</v>
      </c>
    </row>
    <row r="16" spans="2:7" ht="14.25" thickTop="1" thickBot="1" x14ac:dyDescent="0.25">
      <c r="B16" s="135"/>
      <c r="C16" s="77" t="s">
        <v>70</v>
      </c>
      <c r="D16" s="78"/>
      <c r="E16" s="79">
        <v>9480</v>
      </c>
      <c r="F16" s="26">
        <f t="shared" si="0"/>
        <v>9480</v>
      </c>
      <c r="G16" s="9">
        <f t="shared" si="1"/>
        <v>2.7478333826532714E-3</v>
      </c>
    </row>
    <row r="17" spans="2:7" ht="14.25" thickTop="1" thickBot="1" x14ac:dyDescent="0.25">
      <c r="B17" s="135"/>
      <c r="C17" s="77" t="s">
        <v>94</v>
      </c>
      <c r="D17" s="78"/>
      <c r="E17" s="79">
        <v>390</v>
      </c>
      <c r="F17" s="26">
        <f t="shared" si="0"/>
        <v>390</v>
      </c>
      <c r="G17" s="9">
        <f t="shared" si="1"/>
        <v>1.130437784002928E-4</v>
      </c>
    </row>
    <row r="18" spans="2:7" ht="14.25" thickTop="1" thickBot="1" x14ac:dyDescent="0.25">
      <c r="B18" s="135"/>
      <c r="C18" s="77" t="s">
        <v>71</v>
      </c>
      <c r="D18" s="78">
        <v>3801.03</v>
      </c>
      <c r="E18" s="79"/>
      <c r="F18" s="26">
        <f t="shared" si="0"/>
        <v>3801.03</v>
      </c>
      <c r="G18" s="9">
        <f t="shared" si="1"/>
        <v>1.1017507513150385E-3</v>
      </c>
    </row>
    <row r="19" spans="2:7" ht="14.25" thickTop="1" thickBot="1" x14ac:dyDescent="0.25">
      <c r="B19" s="135"/>
      <c r="C19" s="77" t="s">
        <v>32</v>
      </c>
      <c r="D19" s="78">
        <v>27402.240000000002</v>
      </c>
      <c r="E19" s="79"/>
      <c r="F19" s="26">
        <f t="shared" si="0"/>
        <v>27402.240000000002</v>
      </c>
      <c r="G19" s="9">
        <f t="shared" si="1"/>
        <v>7.9426993493118964E-3</v>
      </c>
    </row>
    <row r="20" spans="2:7" ht="14.25" thickTop="1" thickBot="1" x14ac:dyDescent="0.25">
      <c r="B20" s="135"/>
      <c r="C20" s="77" t="s">
        <v>103</v>
      </c>
      <c r="D20" s="78">
        <v>17110</v>
      </c>
      <c r="E20" s="79"/>
      <c r="F20" s="26">
        <f t="shared" si="0"/>
        <v>17110</v>
      </c>
      <c r="G20" s="9">
        <f t="shared" si="1"/>
        <v>4.9594334575102815E-3</v>
      </c>
    </row>
    <row r="21" spans="2:7" ht="14.25" thickTop="1" thickBot="1" x14ac:dyDescent="0.25">
      <c r="B21" s="135"/>
      <c r="C21" s="77" t="s">
        <v>34</v>
      </c>
      <c r="D21" s="78">
        <v>1110</v>
      </c>
      <c r="E21" s="79"/>
      <c r="F21" s="26">
        <f t="shared" si="0"/>
        <v>1110</v>
      </c>
      <c r="G21" s="9">
        <f t="shared" si="1"/>
        <v>3.2173998467775641E-4</v>
      </c>
    </row>
    <row r="22" spans="2:7" ht="14.25" thickTop="1" thickBot="1" x14ac:dyDescent="0.25">
      <c r="B22" s="135"/>
      <c r="C22" s="77" t="s">
        <v>73</v>
      </c>
      <c r="D22" s="78">
        <v>46332.36</v>
      </c>
      <c r="E22" s="79">
        <v>9540</v>
      </c>
      <c r="F22" s="26">
        <f t="shared" si="0"/>
        <v>55872.36</v>
      </c>
      <c r="G22" s="9">
        <f t="shared" si="1"/>
        <v>1.6194929955234316E-2</v>
      </c>
    </row>
    <row r="23" spans="2:7" ht="14.25" thickTop="1" thickBot="1" x14ac:dyDescent="0.25">
      <c r="B23" s="135"/>
      <c r="C23" s="77" t="s">
        <v>74</v>
      </c>
      <c r="D23" s="78"/>
      <c r="E23" s="79">
        <v>1750.41</v>
      </c>
      <c r="F23" s="26">
        <f t="shared" si="0"/>
        <v>1750.41</v>
      </c>
      <c r="G23" s="9">
        <f t="shared" si="1"/>
        <v>5.0736656448629883E-4</v>
      </c>
    </row>
    <row r="24" spans="2:7" ht="14.25" thickTop="1" thickBot="1" x14ac:dyDescent="0.25">
      <c r="B24" s="135"/>
      <c r="C24" s="77" t="s">
        <v>82</v>
      </c>
      <c r="D24" s="78"/>
      <c r="E24" s="79">
        <v>3610</v>
      </c>
      <c r="F24" s="26">
        <f t="shared" si="0"/>
        <v>3610</v>
      </c>
      <c r="G24" s="9">
        <f t="shared" si="1"/>
        <v>1.0463795898078385E-3</v>
      </c>
    </row>
    <row r="25" spans="2:7" ht="14.25" thickTop="1" thickBot="1" x14ac:dyDescent="0.25">
      <c r="B25" s="135"/>
      <c r="C25" s="77" t="s">
        <v>76</v>
      </c>
      <c r="D25" s="78">
        <v>599.98</v>
      </c>
      <c r="E25" s="79"/>
      <c r="F25" s="26">
        <f t="shared" si="0"/>
        <v>599.98</v>
      </c>
      <c r="G25" s="9">
        <f t="shared" si="1"/>
        <v>1.7390770811437866E-4</v>
      </c>
    </row>
    <row r="26" spans="2:7" ht="14.25" thickTop="1" thickBot="1" x14ac:dyDescent="0.25">
      <c r="B26" s="135"/>
      <c r="C26" s="77" t="s">
        <v>193</v>
      </c>
      <c r="D26" s="78"/>
      <c r="E26" s="79">
        <v>14495.15</v>
      </c>
      <c r="F26" s="26">
        <f t="shared" si="0"/>
        <v>14495.15</v>
      </c>
      <c r="G26" s="9">
        <f t="shared" si="1"/>
        <v>4.2015039089205236E-3</v>
      </c>
    </row>
    <row r="27" spans="2:7" ht="14.25" thickTop="1" thickBot="1" x14ac:dyDescent="0.25">
      <c r="B27" s="135"/>
      <c r="C27" s="77" t="s">
        <v>92</v>
      </c>
      <c r="D27" s="78">
        <v>449</v>
      </c>
      <c r="E27" s="79"/>
      <c r="F27" s="26">
        <f t="shared" si="0"/>
        <v>449</v>
      </c>
      <c r="G27" s="9">
        <f t="shared" si="1"/>
        <v>1.3014527308136275E-4</v>
      </c>
    </row>
    <row r="28" spans="2:7" ht="14.25" thickTop="1" thickBot="1" x14ac:dyDescent="0.25">
      <c r="B28" s="135"/>
      <c r="C28" s="77" t="s">
        <v>78</v>
      </c>
      <c r="D28" s="78">
        <v>197907.31</v>
      </c>
      <c r="E28" s="79">
        <v>40891.480000000003</v>
      </c>
      <c r="F28" s="6">
        <f t="shared" si="0"/>
        <v>238798.79</v>
      </c>
      <c r="G28" s="9">
        <f t="shared" si="1"/>
        <v>6.9217224356456553E-2</v>
      </c>
    </row>
    <row r="29" spans="2:7" ht="14.25" thickTop="1" thickBot="1" x14ac:dyDescent="0.25">
      <c r="B29" s="135"/>
      <c r="C29" s="77" t="s">
        <v>53</v>
      </c>
      <c r="D29" s="78">
        <v>20569.23</v>
      </c>
      <c r="E29" s="79"/>
      <c r="F29" s="26">
        <f t="shared" si="0"/>
        <v>20569.23</v>
      </c>
      <c r="G29" s="9">
        <f t="shared" si="1"/>
        <v>5.9621114820119347E-3</v>
      </c>
    </row>
    <row r="30" spans="2:7" ht="14.25" thickTop="1" thickBot="1" x14ac:dyDescent="0.25">
      <c r="B30" s="135"/>
      <c r="C30" s="77" t="s">
        <v>38</v>
      </c>
      <c r="D30" s="78">
        <v>153781.07999999999</v>
      </c>
      <c r="E30" s="79">
        <v>38445.269999999997</v>
      </c>
      <c r="F30" s="6">
        <f t="shared" si="0"/>
        <v>192226.34999999998</v>
      </c>
      <c r="G30" s="9">
        <f t="shared" si="1"/>
        <v>5.5717930543838771E-2</v>
      </c>
    </row>
    <row r="31" spans="2:7" ht="14.25" thickTop="1" thickBot="1" x14ac:dyDescent="0.25">
      <c r="B31" s="135"/>
      <c r="C31" s="77" t="s">
        <v>88</v>
      </c>
      <c r="D31" s="78">
        <v>76225.710000000006</v>
      </c>
      <c r="E31" s="79">
        <v>38699.449999999997</v>
      </c>
      <c r="F31" s="26">
        <f t="shared" si="0"/>
        <v>114925.16</v>
      </c>
      <c r="G31" s="9">
        <f t="shared" si="1"/>
        <v>3.3311729024764598E-2</v>
      </c>
    </row>
    <row r="32" spans="2:7" ht="14.25" thickTop="1" thickBot="1" x14ac:dyDescent="0.25">
      <c r="B32" s="135"/>
      <c r="C32" s="77" t="s">
        <v>41</v>
      </c>
      <c r="D32" s="78"/>
      <c r="E32" s="79">
        <v>64450</v>
      </c>
      <c r="F32" s="26">
        <f t="shared" si="0"/>
        <v>64450</v>
      </c>
      <c r="G32" s="9">
        <f t="shared" si="1"/>
        <v>1.8681209020253515E-2</v>
      </c>
    </row>
    <row r="33" spans="2:7" ht="14.25" thickTop="1" thickBot="1" x14ac:dyDescent="0.25">
      <c r="B33" s="135"/>
      <c r="C33" s="77" t="s">
        <v>79</v>
      </c>
      <c r="D33" s="78"/>
      <c r="E33" s="79">
        <v>255179.24</v>
      </c>
      <c r="F33" s="6">
        <f t="shared" si="0"/>
        <v>255179.24</v>
      </c>
      <c r="G33" s="9">
        <f t="shared" si="1"/>
        <v>7.396519348439777E-2</v>
      </c>
    </row>
    <row r="34" spans="2:7" ht="14.25" thickTop="1" thickBot="1" x14ac:dyDescent="0.25">
      <c r="B34" s="135"/>
      <c r="C34" s="77" t="s">
        <v>43</v>
      </c>
      <c r="D34" s="78">
        <v>62112.75</v>
      </c>
      <c r="E34" s="79">
        <v>76921.039999999994</v>
      </c>
      <c r="F34" s="26">
        <f t="shared" si="0"/>
        <v>139033.78999999998</v>
      </c>
      <c r="G34" s="9">
        <f t="shared" si="1"/>
        <v>4.0299756274135491E-2</v>
      </c>
    </row>
    <row r="35" spans="2:7" ht="14.25" thickTop="1" thickBot="1" x14ac:dyDescent="0.25">
      <c r="B35" s="135"/>
      <c r="C35" s="77" t="s">
        <v>102</v>
      </c>
      <c r="D35" s="78">
        <v>4535</v>
      </c>
      <c r="E35" s="79"/>
      <c r="F35" s="26">
        <f t="shared" si="0"/>
        <v>4535</v>
      </c>
      <c r="G35" s="9">
        <f t="shared" si="1"/>
        <v>1.3144962437059689E-3</v>
      </c>
    </row>
    <row r="36" spans="2:7" ht="14.25" thickTop="1" thickBot="1" x14ac:dyDescent="0.25">
      <c r="B36" s="135"/>
      <c r="C36" s="77" t="s">
        <v>45</v>
      </c>
      <c r="D36" s="78">
        <v>51810.77</v>
      </c>
      <c r="E36" s="79">
        <v>132915.35</v>
      </c>
      <c r="F36" s="6">
        <f t="shared" si="0"/>
        <v>184726.12</v>
      </c>
      <c r="G36" s="9">
        <f t="shared" si="1"/>
        <v>5.3543945061604863E-2</v>
      </c>
    </row>
    <row r="37" spans="2:7" ht="14.25" thickTop="1" thickBot="1" x14ac:dyDescent="0.25">
      <c r="B37" s="135"/>
      <c r="C37" s="77" t="s">
        <v>46</v>
      </c>
      <c r="D37" s="78"/>
      <c r="E37" s="79">
        <v>547.69000000000005</v>
      </c>
      <c r="F37" s="26">
        <f t="shared" si="0"/>
        <v>547.69000000000005</v>
      </c>
      <c r="G37" s="9">
        <f t="shared" si="1"/>
        <v>1.5875114613347788E-4</v>
      </c>
    </row>
    <row r="38" spans="2:7" ht="14.25" thickTop="1" thickBot="1" x14ac:dyDescent="0.25">
      <c r="B38" s="135"/>
      <c r="C38" s="77" t="s">
        <v>47</v>
      </c>
      <c r="D38" s="78">
        <v>346.84</v>
      </c>
      <c r="E38" s="79">
        <v>185.28</v>
      </c>
      <c r="F38" s="26">
        <f t="shared" si="0"/>
        <v>532.12</v>
      </c>
      <c r="G38" s="9">
        <f t="shared" si="1"/>
        <v>1.5423809067272772E-4</v>
      </c>
    </row>
    <row r="39" spans="2:7" ht="14.25" thickTop="1" thickBot="1" x14ac:dyDescent="0.25">
      <c r="B39" s="135"/>
      <c r="C39" s="77" t="s">
        <v>105</v>
      </c>
      <c r="D39" s="78"/>
      <c r="E39" s="79">
        <v>28925</v>
      </c>
      <c r="F39" s="26">
        <f t="shared" si="0"/>
        <v>28925</v>
      </c>
      <c r="G39" s="9">
        <f t="shared" si="1"/>
        <v>8.3840802313550501E-3</v>
      </c>
    </row>
    <row r="40" spans="2:7" ht="14.25" thickTop="1" thickBot="1" x14ac:dyDescent="0.25">
      <c r="B40" s="135"/>
      <c r="C40" s="77" t="s">
        <v>50</v>
      </c>
      <c r="D40" s="78"/>
      <c r="E40" s="79">
        <v>5466</v>
      </c>
      <c r="F40" s="26">
        <f t="shared" si="0"/>
        <v>5466</v>
      </c>
      <c r="G40" s="9">
        <f t="shared" si="1"/>
        <v>1.5843520326564115E-3</v>
      </c>
    </row>
    <row r="41" spans="2:7" ht="14.25" thickTop="1" thickBot="1" x14ac:dyDescent="0.25">
      <c r="B41" s="135"/>
      <c r="C41" s="77" t="s">
        <v>197</v>
      </c>
      <c r="D41" s="78">
        <v>15982.6</v>
      </c>
      <c r="E41" s="79"/>
      <c r="F41" s="26">
        <f t="shared" si="0"/>
        <v>15982.6</v>
      </c>
      <c r="G41" s="9">
        <f t="shared" si="1"/>
        <v>4.6326499811808197E-3</v>
      </c>
    </row>
    <row r="42" spans="2:7" ht="14.25" thickTop="1" thickBot="1" x14ac:dyDescent="0.25">
      <c r="B42" s="135"/>
      <c r="C42" s="77" t="s">
        <v>53</v>
      </c>
      <c r="D42" s="78">
        <v>5070</v>
      </c>
      <c r="E42" s="79">
        <v>3609.88</v>
      </c>
      <c r="F42" s="26">
        <f t="shared" si="0"/>
        <v>8679.880000000001</v>
      </c>
      <c r="G42" s="9">
        <f t="shared" si="1"/>
        <v>2.5159139263105988E-3</v>
      </c>
    </row>
    <row r="43" spans="2:7" ht="14.25" thickTop="1" thickBot="1" x14ac:dyDescent="0.25">
      <c r="B43" s="135"/>
      <c r="C43" s="77" t="s">
        <v>89</v>
      </c>
      <c r="D43" s="78">
        <v>2643.9</v>
      </c>
      <c r="E43" s="79">
        <v>5287.8</v>
      </c>
      <c r="F43" s="26">
        <f t="shared" si="0"/>
        <v>7931.7000000000007</v>
      </c>
      <c r="G43" s="9">
        <f t="shared" si="1"/>
        <v>2.2990495824041089E-3</v>
      </c>
    </row>
    <row r="44" spans="2:7" ht="14.25" thickTop="1" thickBot="1" x14ac:dyDescent="0.25">
      <c r="B44" s="135"/>
      <c r="C44" s="77" t="s">
        <v>90</v>
      </c>
      <c r="D44" s="78"/>
      <c r="E44" s="79">
        <v>1052</v>
      </c>
      <c r="F44" s="26">
        <f t="shared" si="0"/>
        <v>1052</v>
      </c>
      <c r="G44" s="9">
        <f t="shared" si="1"/>
        <v>3.0492834583873855E-4</v>
      </c>
    </row>
    <row r="45" spans="2:7" ht="14.25" thickTop="1" thickBot="1" x14ac:dyDescent="0.25">
      <c r="B45" s="135"/>
      <c r="C45" s="77" t="s">
        <v>201</v>
      </c>
      <c r="D45" s="78">
        <v>16230</v>
      </c>
      <c r="E45" s="79"/>
      <c r="F45" s="26">
        <f t="shared" si="0"/>
        <v>16230</v>
      </c>
      <c r="G45" s="9">
        <f t="shared" si="1"/>
        <v>4.7043603165044931E-3</v>
      </c>
    </row>
    <row r="46" spans="2:7" ht="14.25" thickTop="1" thickBot="1" x14ac:dyDescent="0.25">
      <c r="B46" s="135"/>
      <c r="C46" s="77" t="s">
        <v>83</v>
      </c>
      <c r="D46" s="78"/>
      <c r="E46" s="79">
        <v>3536</v>
      </c>
      <c r="F46" s="26">
        <f t="shared" si="0"/>
        <v>3536</v>
      </c>
      <c r="G46" s="9">
        <f t="shared" si="1"/>
        <v>1.0249302574959881E-3</v>
      </c>
    </row>
    <row r="47" spans="2:7" ht="14.25" thickTop="1" thickBot="1" x14ac:dyDescent="0.25">
      <c r="B47" s="135"/>
      <c r="C47" s="77" t="s">
        <v>80</v>
      </c>
      <c r="D47" s="78">
        <v>8716.4</v>
      </c>
      <c r="E47" s="79"/>
      <c r="F47" s="26">
        <f t="shared" ref="F47:F64" si="2">SUM(D47:E47)</f>
        <v>8716.4</v>
      </c>
      <c r="G47" s="9">
        <f t="shared" si="1"/>
        <v>2.5264994616623388E-3</v>
      </c>
    </row>
    <row r="48" spans="2:7" ht="14.25" thickTop="1" thickBot="1" x14ac:dyDescent="0.25">
      <c r="B48" s="135"/>
      <c r="C48" s="77" t="s">
        <v>84</v>
      </c>
      <c r="D48" s="78">
        <v>4958.46</v>
      </c>
      <c r="E48" s="79">
        <v>22519</v>
      </c>
      <c r="F48" s="26">
        <f t="shared" si="2"/>
        <v>27477.46</v>
      </c>
      <c r="G48" s="9">
        <f t="shared" si="1"/>
        <v>7.9645023057510495E-3</v>
      </c>
    </row>
    <row r="49" spans="2:7" ht="14.25" thickTop="1" thickBot="1" x14ac:dyDescent="0.25">
      <c r="B49" s="135"/>
      <c r="C49" s="77" t="s">
        <v>57</v>
      </c>
      <c r="D49" s="78">
        <v>5880.58</v>
      </c>
      <c r="E49" s="79"/>
      <c r="F49" s="26">
        <f t="shared" si="2"/>
        <v>5880.58</v>
      </c>
      <c r="G49" s="9">
        <f t="shared" si="1"/>
        <v>1.7045204676543432E-3</v>
      </c>
    </row>
    <row r="50" spans="2:7" ht="14.25" thickTop="1" thickBot="1" x14ac:dyDescent="0.25">
      <c r="B50" s="135"/>
      <c r="C50" s="77" t="s">
        <v>60</v>
      </c>
      <c r="D50" s="78">
        <v>1403.17</v>
      </c>
      <c r="E50" s="79">
        <v>432.84</v>
      </c>
      <c r="F50" s="26">
        <f t="shared" si="2"/>
        <v>1836.01</v>
      </c>
      <c r="G50" s="9">
        <f t="shared" si="1"/>
        <v>5.3217822456595276E-4</v>
      </c>
    </row>
    <row r="51" spans="2:7" ht="14.25" thickTop="1" thickBot="1" x14ac:dyDescent="0.25">
      <c r="B51" s="135"/>
      <c r="C51" s="77" t="s">
        <v>61</v>
      </c>
      <c r="D51" s="78">
        <v>3460</v>
      </c>
      <c r="E51" s="79"/>
      <c r="F51" s="26">
        <f t="shared" si="2"/>
        <v>3460</v>
      </c>
      <c r="G51" s="9">
        <f t="shared" si="1"/>
        <v>1.0029012135000335E-3</v>
      </c>
    </row>
    <row r="52" spans="2:7" ht="14.25" thickTop="1" thickBot="1" x14ac:dyDescent="0.25">
      <c r="B52" s="135"/>
      <c r="C52" s="77" t="s">
        <v>63</v>
      </c>
      <c r="D52" s="78">
        <v>5068.59</v>
      </c>
      <c r="E52" s="79"/>
      <c r="F52" s="26">
        <f t="shared" si="2"/>
        <v>5068.59</v>
      </c>
      <c r="G52" s="9">
        <f t="shared" si="1"/>
        <v>1.4691604224665131E-3</v>
      </c>
    </row>
    <row r="53" spans="2:7" ht="14.25" thickTop="1" thickBot="1" x14ac:dyDescent="0.25">
      <c r="B53" s="135"/>
      <c r="C53" s="77" t="s">
        <v>65</v>
      </c>
      <c r="D53" s="78"/>
      <c r="E53" s="79">
        <v>1438.74</v>
      </c>
      <c r="F53" s="26">
        <f t="shared" si="2"/>
        <v>1438.74</v>
      </c>
      <c r="G53" s="9">
        <f t="shared" si="1"/>
        <v>4.1702719419394173E-4</v>
      </c>
    </row>
    <row r="54" spans="2:7" ht="14.25" thickTop="1" thickBot="1" x14ac:dyDescent="0.25">
      <c r="B54" s="134" t="s">
        <v>68</v>
      </c>
      <c r="C54" s="77" t="s">
        <v>28</v>
      </c>
      <c r="D54" s="78">
        <v>173759</v>
      </c>
      <c r="E54" s="79"/>
      <c r="F54" s="6">
        <f t="shared" si="2"/>
        <v>173759</v>
      </c>
      <c r="G54" s="9">
        <f t="shared" si="1"/>
        <v>5.0365061259119173E-2</v>
      </c>
    </row>
    <row r="55" spans="2:7" ht="14.25" thickTop="1" thickBot="1" x14ac:dyDescent="0.25">
      <c r="B55" s="134"/>
      <c r="C55" s="77" t="s">
        <v>101</v>
      </c>
      <c r="D55" s="78">
        <v>5542.68</v>
      </c>
      <c r="E55" s="79">
        <v>25519.200000000001</v>
      </c>
      <c r="F55" s="26">
        <f t="shared" si="2"/>
        <v>31061.88</v>
      </c>
      <c r="G55" s="9">
        <f t="shared" si="1"/>
        <v>9.0034673831191972E-3</v>
      </c>
    </row>
    <row r="56" spans="2:7" ht="14.25" thickTop="1" thickBot="1" x14ac:dyDescent="0.25">
      <c r="B56" s="134"/>
      <c r="C56" s="77" t="s">
        <v>85</v>
      </c>
      <c r="D56" s="78">
        <v>33450</v>
      </c>
      <c r="E56" s="79">
        <v>383897.13</v>
      </c>
      <c r="F56" s="6">
        <f t="shared" si="2"/>
        <v>417347.13</v>
      </c>
      <c r="G56" s="9">
        <f t="shared" si="1"/>
        <v>0.12097050379414921</v>
      </c>
    </row>
    <row r="57" spans="2:7" ht="14.25" thickTop="1" thickBot="1" x14ac:dyDescent="0.25">
      <c r="B57" s="134"/>
      <c r="C57" s="77" t="s">
        <v>78</v>
      </c>
      <c r="D57" s="78">
        <v>120325.18</v>
      </c>
      <c r="E57" s="79">
        <v>72771.53</v>
      </c>
      <c r="F57" s="6">
        <f t="shared" si="2"/>
        <v>193096.71</v>
      </c>
      <c r="G57" s="9">
        <f t="shared" si="1"/>
        <v>5.5970209474527181E-2</v>
      </c>
    </row>
    <row r="58" spans="2:7" ht="14.25" thickTop="1" thickBot="1" x14ac:dyDescent="0.25">
      <c r="B58" s="134"/>
      <c r="C58" s="77" t="s">
        <v>53</v>
      </c>
      <c r="D58" s="78">
        <v>137547.75</v>
      </c>
      <c r="E58" s="79">
        <v>80361.09</v>
      </c>
      <c r="F58" s="6">
        <f t="shared" si="2"/>
        <v>217908.84</v>
      </c>
      <c r="G58" s="9">
        <f t="shared" si="1"/>
        <v>6.3162150308781695E-2</v>
      </c>
    </row>
    <row r="59" spans="2:7" ht="14.25" thickTop="1" thickBot="1" x14ac:dyDescent="0.25">
      <c r="B59" s="134"/>
      <c r="C59" s="77" t="s">
        <v>38</v>
      </c>
      <c r="D59" s="78">
        <v>30887.83</v>
      </c>
      <c r="E59" s="79">
        <v>38040</v>
      </c>
      <c r="F59" s="26">
        <f t="shared" si="2"/>
        <v>68927.83</v>
      </c>
      <c r="G59" s="9">
        <f t="shared" si="1"/>
        <v>1.997913420546937E-2</v>
      </c>
    </row>
    <row r="60" spans="2:7" ht="14.25" thickTop="1" thickBot="1" x14ac:dyDescent="0.25">
      <c r="B60" s="134"/>
      <c r="C60" s="77" t="s">
        <v>88</v>
      </c>
      <c r="D60" s="78"/>
      <c r="E60" s="79">
        <v>77562.73</v>
      </c>
      <c r="F60" s="26">
        <f t="shared" si="2"/>
        <v>77562.73</v>
      </c>
      <c r="G60" s="9">
        <f t="shared" si="1"/>
        <v>2.2482010416004467E-2</v>
      </c>
    </row>
    <row r="61" spans="2:7" ht="14.25" thickTop="1" thickBot="1" x14ac:dyDescent="0.25">
      <c r="B61" s="134"/>
      <c r="C61" s="77" t="s">
        <v>100</v>
      </c>
      <c r="D61" s="78">
        <v>329630.21999999997</v>
      </c>
      <c r="E61" s="79"/>
      <c r="F61" s="6">
        <f t="shared" si="2"/>
        <v>329630.21999999997</v>
      </c>
      <c r="G61" s="9">
        <f t="shared" si="1"/>
        <v>9.5545244983896827E-2</v>
      </c>
    </row>
    <row r="62" spans="2:7" ht="14.25" thickTop="1" thickBot="1" x14ac:dyDescent="0.25">
      <c r="B62" s="134"/>
      <c r="C62" s="77" t="s">
        <v>79</v>
      </c>
      <c r="D62" s="78"/>
      <c r="E62" s="79">
        <v>61460.23</v>
      </c>
      <c r="F62" s="26">
        <f t="shared" si="2"/>
        <v>61460.23</v>
      </c>
      <c r="G62" s="9">
        <f t="shared" si="1"/>
        <v>1.7814606719361609E-2</v>
      </c>
    </row>
    <row r="63" spans="2:7" ht="14.25" thickTop="1" thickBot="1" x14ac:dyDescent="0.25">
      <c r="B63" s="134"/>
      <c r="C63" s="77" t="s">
        <v>45</v>
      </c>
      <c r="D63" s="78"/>
      <c r="E63" s="79">
        <v>102194.39</v>
      </c>
      <c r="F63" s="26">
        <f t="shared" si="2"/>
        <v>102194.39</v>
      </c>
      <c r="G63" s="9">
        <f t="shared" si="1"/>
        <v>2.9621640966443843E-2</v>
      </c>
    </row>
    <row r="64" spans="2:7" ht="14.25" thickTop="1" thickBot="1" x14ac:dyDescent="0.25">
      <c r="B64" s="134"/>
      <c r="C64" s="80" t="s">
        <v>63</v>
      </c>
      <c r="D64" s="81">
        <v>1132.71</v>
      </c>
      <c r="E64" s="82"/>
      <c r="F64" s="26">
        <f t="shared" si="2"/>
        <v>1132.71</v>
      </c>
      <c r="G64" s="9">
        <f t="shared" si="1"/>
        <v>3.2832261085075808E-4</v>
      </c>
    </row>
    <row r="65" spans="2:7" ht="13.5" thickTop="1" x14ac:dyDescent="0.2">
      <c r="B65" s="40"/>
      <c r="C65" s="10"/>
      <c r="D65" s="35">
        <f>SUM(D4:D64)</f>
        <v>1775280.6699999997</v>
      </c>
      <c r="E65" s="35">
        <f t="shared" ref="E65" si="3">SUM(E4:E64)</f>
        <v>1674710.17</v>
      </c>
      <c r="F65" s="35">
        <f>SUM(F4:F64)</f>
        <v>3449990.84</v>
      </c>
      <c r="G65" s="37">
        <f>SUM(G4:G64)</f>
        <v>1</v>
      </c>
    </row>
    <row r="66" spans="2:7" x14ac:dyDescent="0.2">
      <c r="B66" s="41"/>
    </row>
    <row r="67" spans="2:7" x14ac:dyDescent="0.2">
      <c r="B67" s="41"/>
    </row>
    <row r="68" spans="2:7" x14ac:dyDescent="0.2">
      <c r="B68" s="41"/>
    </row>
    <row r="69" spans="2:7" x14ac:dyDescent="0.2">
      <c r="B69" s="41"/>
    </row>
    <row r="70" spans="2:7" x14ac:dyDescent="0.2">
      <c r="B70" s="41"/>
    </row>
    <row r="71" spans="2:7" x14ac:dyDescent="0.2">
      <c r="B71" s="41"/>
    </row>
    <row r="72" spans="2:7" x14ac:dyDescent="0.2">
      <c r="B72" s="41"/>
    </row>
    <row r="73" spans="2:7" x14ac:dyDescent="0.2">
      <c r="B73" s="41"/>
    </row>
    <row r="74" spans="2:7" x14ac:dyDescent="0.2">
      <c r="B74" s="41"/>
    </row>
    <row r="75" spans="2:7" x14ac:dyDescent="0.2">
      <c r="B75" s="41"/>
    </row>
    <row r="76" spans="2:7" x14ac:dyDescent="0.2">
      <c r="B76" s="41"/>
    </row>
    <row r="77" spans="2:7" x14ac:dyDescent="0.2">
      <c r="B77" s="41"/>
    </row>
    <row r="78" spans="2:7" x14ac:dyDescent="0.2">
      <c r="B78" s="41"/>
    </row>
    <row r="79" spans="2:7" x14ac:dyDescent="0.2">
      <c r="B79" s="41"/>
    </row>
    <row r="80" spans="2:7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</sheetData>
  <mergeCells count="3">
    <mergeCell ref="B1:G1"/>
    <mergeCell ref="B4:B53"/>
    <mergeCell ref="B54:B64"/>
  </mergeCells>
  <conditionalFormatting sqref="G4:G64">
    <cfRule type="cellIs" dxfId="8" priority="1" operator="greaterThan">
      <formula>0.0499</formula>
    </cfRule>
    <cfRule type="cellIs" dxfId="7" priority="2" operator="greaterThan">
      <formula>4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2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8"/>
  <sheetViews>
    <sheetView showGridLines="0" zoomScale="80" zoomScaleNormal="80" workbookViewId="0">
      <pane ySplit="1" topLeftCell="A2" activePane="bottomLeft" state="frozen"/>
      <selection activeCell="B1" sqref="B1:R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2" customFormat="1" ht="58.5" customHeight="1" x14ac:dyDescent="0.2">
      <c r="B1" s="132" t="s">
        <v>179</v>
      </c>
      <c r="C1" s="132"/>
      <c r="D1" s="132"/>
      <c r="E1" s="132"/>
      <c r="F1" s="132"/>
      <c r="G1" s="132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135" t="s">
        <v>26</v>
      </c>
      <c r="C4" s="83" t="s">
        <v>27</v>
      </c>
      <c r="D4" s="84">
        <v>6998.19</v>
      </c>
      <c r="E4" s="85"/>
      <c r="F4" s="26">
        <f>SUM(D4:E4)</f>
        <v>6998.19</v>
      </c>
      <c r="G4" s="9">
        <f>F4/$F$42</f>
        <v>4.514958843506175E-3</v>
      </c>
    </row>
    <row r="5" spans="2:7" ht="14.25" thickTop="1" thickBot="1" x14ac:dyDescent="0.25">
      <c r="B5" s="135"/>
      <c r="C5" s="83" t="s">
        <v>28</v>
      </c>
      <c r="D5" s="84">
        <v>3700</v>
      </c>
      <c r="E5" s="85">
        <v>800</v>
      </c>
      <c r="F5" s="26">
        <f t="shared" ref="F5:F29" si="0">SUM(D5:E5)</f>
        <v>4500</v>
      </c>
      <c r="G5" s="9">
        <f t="shared" ref="G5:G41" si="1">F5/$F$42</f>
        <v>2.9032242330913833E-3</v>
      </c>
    </row>
    <row r="6" spans="2:7" ht="14.25" thickTop="1" thickBot="1" x14ac:dyDescent="0.25">
      <c r="B6" s="135"/>
      <c r="C6" s="83" t="s">
        <v>86</v>
      </c>
      <c r="D6" s="84">
        <v>4000</v>
      </c>
      <c r="E6" s="85"/>
      <c r="F6" s="26">
        <f t="shared" si="0"/>
        <v>4000</v>
      </c>
      <c r="G6" s="9">
        <f t="shared" si="1"/>
        <v>2.5806437627478962E-3</v>
      </c>
    </row>
    <row r="7" spans="2:7" ht="14.25" thickTop="1" thickBot="1" x14ac:dyDescent="0.25">
      <c r="B7" s="135"/>
      <c r="C7" s="83" t="s">
        <v>29</v>
      </c>
      <c r="D7" s="84">
        <v>4915.8999999999996</v>
      </c>
      <c r="E7" s="85"/>
      <c r="F7" s="26">
        <f t="shared" si="0"/>
        <v>4915.8999999999996</v>
      </c>
      <c r="G7" s="9">
        <f t="shared" si="1"/>
        <v>3.1715466683230956E-3</v>
      </c>
    </row>
    <row r="8" spans="2:7" ht="14.25" thickTop="1" thickBot="1" x14ac:dyDescent="0.25">
      <c r="B8" s="135"/>
      <c r="C8" s="83" t="s">
        <v>81</v>
      </c>
      <c r="D8" s="84">
        <v>19218.900000000001</v>
      </c>
      <c r="E8" s="85"/>
      <c r="F8" s="26">
        <f t="shared" si="0"/>
        <v>19218.900000000001</v>
      </c>
      <c r="G8" s="9">
        <f t="shared" si="1"/>
        <v>1.2399283602968887E-2</v>
      </c>
    </row>
    <row r="9" spans="2:7" ht="14.25" thickTop="1" thickBot="1" x14ac:dyDescent="0.25">
      <c r="B9" s="135"/>
      <c r="C9" s="83" t="s">
        <v>85</v>
      </c>
      <c r="D9" s="84">
        <v>4602.5600000000004</v>
      </c>
      <c r="E9" s="85"/>
      <c r="F9" s="26">
        <f t="shared" si="0"/>
        <v>4602.5600000000004</v>
      </c>
      <c r="G9" s="9">
        <f t="shared" si="1"/>
        <v>2.9693919391682393E-3</v>
      </c>
    </row>
    <row r="10" spans="2:7" ht="14.25" thickTop="1" thickBot="1" x14ac:dyDescent="0.25">
      <c r="B10" s="135"/>
      <c r="C10" s="83" t="s">
        <v>69</v>
      </c>
      <c r="D10" s="84"/>
      <c r="E10" s="85">
        <v>3371.86</v>
      </c>
      <c r="F10" s="26">
        <f t="shared" si="0"/>
        <v>3371.86</v>
      </c>
      <c r="G10" s="9">
        <f t="shared" si="1"/>
        <v>2.1753923694647803E-3</v>
      </c>
    </row>
    <row r="11" spans="2:7" ht="14.25" thickTop="1" thickBot="1" x14ac:dyDescent="0.25">
      <c r="B11" s="135"/>
      <c r="C11" s="83" t="s">
        <v>31</v>
      </c>
      <c r="D11" s="84">
        <v>23147</v>
      </c>
      <c r="E11" s="85"/>
      <c r="F11" s="26">
        <f t="shared" si="0"/>
        <v>23147</v>
      </c>
      <c r="G11" s="9">
        <f t="shared" si="1"/>
        <v>1.4933540294081388E-2</v>
      </c>
    </row>
    <row r="12" spans="2:7" ht="14.25" thickTop="1" thickBot="1" x14ac:dyDescent="0.25">
      <c r="B12" s="135"/>
      <c r="C12" s="83" t="s">
        <v>70</v>
      </c>
      <c r="D12" s="84">
        <v>4868.6000000000004</v>
      </c>
      <c r="E12" s="85"/>
      <c r="F12" s="26">
        <f t="shared" si="0"/>
        <v>4868.6000000000004</v>
      </c>
      <c r="G12" s="9">
        <f t="shared" si="1"/>
        <v>3.1410305558286023E-3</v>
      </c>
    </row>
    <row r="13" spans="2:7" ht="14.25" thickTop="1" thickBot="1" x14ac:dyDescent="0.25">
      <c r="B13" s="135"/>
      <c r="C13" s="83" t="s">
        <v>71</v>
      </c>
      <c r="D13" s="84"/>
      <c r="E13" s="85">
        <v>900</v>
      </c>
      <c r="F13" s="26">
        <f t="shared" si="0"/>
        <v>900</v>
      </c>
      <c r="G13" s="9">
        <f t="shared" si="1"/>
        <v>5.8064484661827663E-4</v>
      </c>
    </row>
    <row r="14" spans="2:7" ht="14.25" thickTop="1" thickBot="1" x14ac:dyDescent="0.25">
      <c r="B14" s="135"/>
      <c r="C14" s="83" t="s">
        <v>32</v>
      </c>
      <c r="D14" s="84"/>
      <c r="E14" s="85">
        <v>3917.63</v>
      </c>
      <c r="F14" s="26">
        <f t="shared" si="0"/>
        <v>3917.63</v>
      </c>
      <c r="G14" s="9">
        <f t="shared" si="1"/>
        <v>2.5275018560635102E-3</v>
      </c>
    </row>
    <row r="15" spans="2:7" ht="14.25" thickTop="1" thickBot="1" x14ac:dyDescent="0.25">
      <c r="B15" s="135"/>
      <c r="C15" s="83" t="s">
        <v>103</v>
      </c>
      <c r="D15" s="84">
        <v>3716.95</v>
      </c>
      <c r="E15" s="85"/>
      <c r="F15" s="26">
        <f t="shared" si="0"/>
        <v>3716.95</v>
      </c>
      <c r="G15" s="9">
        <f t="shared" si="1"/>
        <v>2.398030958486448E-3</v>
      </c>
    </row>
    <row r="16" spans="2:7" ht="14.25" thickTop="1" thickBot="1" x14ac:dyDescent="0.25">
      <c r="B16" s="135"/>
      <c r="C16" s="83" t="s">
        <v>73</v>
      </c>
      <c r="D16" s="84">
        <v>21532.7</v>
      </c>
      <c r="E16" s="85"/>
      <c r="F16" s="26">
        <f t="shared" si="0"/>
        <v>21532.7</v>
      </c>
      <c r="G16" s="9">
        <f t="shared" si="1"/>
        <v>1.3892056987530406E-2</v>
      </c>
    </row>
    <row r="17" spans="2:7" ht="14.25" thickTop="1" thickBot="1" x14ac:dyDescent="0.25">
      <c r="B17" s="135"/>
      <c r="C17" s="83" t="s">
        <v>82</v>
      </c>
      <c r="D17" s="84">
        <v>1500</v>
      </c>
      <c r="E17" s="85"/>
      <c r="F17" s="26">
        <f t="shared" si="0"/>
        <v>1500</v>
      </c>
      <c r="G17" s="9">
        <f t="shared" si="1"/>
        <v>9.6774141103046101E-4</v>
      </c>
    </row>
    <row r="18" spans="2:7" ht="14.25" thickTop="1" thickBot="1" x14ac:dyDescent="0.25">
      <c r="B18" s="135"/>
      <c r="C18" s="83" t="s">
        <v>78</v>
      </c>
      <c r="D18" s="84">
        <v>8011.51</v>
      </c>
      <c r="E18" s="85">
        <v>131154.31</v>
      </c>
      <c r="F18" s="6">
        <f t="shared" si="0"/>
        <v>139165.82</v>
      </c>
      <c r="G18" s="9">
        <f t="shared" si="1"/>
        <v>8.978435134267411E-2</v>
      </c>
    </row>
    <row r="19" spans="2:7" ht="14.25" thickTop="1" thickBot="1" x14ac:dyDescent="0.25">
      <c r="B19" s="135"/>
      <c r="C19" s="83" t="s">
        <v>53</v>
      </c>
      <c r="D19" s="84">
        <v>62230.5</v>
      </c>
      <c r="E19" s="85">
        <v>225971.76</v>
      </c>
      <c r="F19" s="6">
        <f t="shared" si="0"/>
        <v>288202.26</v>
      </c>
      <c r="G19" s="9">
        <f t="shared" si="1"/>
        <v>0.18593684116971188</v>
      </c>
    </row>
    <row r="20" spans="2:7" ht="14.25" thickTop="1" thickBot="1" x14ac:dyDescent="0.25">
      <c r="B20" s="135"/>
      <c r="C20" s="83" t="s">
        <v>38</v>
      </c>
      <c r="D20" s="84">
        <v>114204.39</v>
      </c>
      <c r="E20" s="85">
        <v>128237.2</v>
      </c>
      <c r="F20" s="6">
        <f t="shared" si="0"/>
        <v>242441.59</v>
      </c>
      <c r="G20" s="9">
        <f t="shared" si="1"/>
        <v>0.15641384426604568</v>
      </c>
    </row>
    <row r="21" spans="2:7" ht="14.25" thickTop="1" thickBot="1" x14ac:dyDescent="0.25">
      <c r="B21" s="135"/>
      <c r="C21" s="83" t="s">
        <v>88</v>
      </c>
      <c r="D21" s="84">
        <v>11767.85</v>
      </c>
      <c r="E21" s="85">
        <v>56511.93</v>
      </c>
      <c r="F21" s="26">
        <f t="shared" si="0"/>
        <v>68279.78</v>
      </c>
      <c r="G21" s="9">
        <f t="shared" si="1"/>
        <v>4.4051447094699638E-2</v>
      </c>
    </row>
    <row r="22" spans="2:7" ht="14.25" thickTop="1" thickBot="1" x14ac:dyDescent="0.25">
      <c r="B22" s="135"/>
      <c r="C22" s="83" t="s">
        <v>79</v>
      </c>
      <c r="D22" s="84">
        <v>37357.24</v>
      </c>
      <c r="E22" s="85">
        <v>36449.440000000002</v>
      </c>
      <c r="F22" s="26">
        <f t="shared" si="0"/>
        <v>73806.679999999993</v>
      </c>
      <c r="G22" s="9">
        <f t="shared" si="1"/>
        <v>4.7617187097782468E-2</v>
      </c>
    </row>
    <row r="23" spans="2:7" ht="14.25" thickTop="1" thickBot="1" x14ac:dyDescent="0.25">
      <c r="B23" s="135"/>
      <c r="C23" s="83" t="s">
        <v>43</v>
      </c>
      <c r="D23" s="84">
        <v>1360</v>
      </c>
      <c r="E23" s="85"/>
      <c r="F23" s="26">
        <f t="shared" si="0"/>
        <v>1360</v>
      </c>
      <c r="G23" s="9">
        <f t="shared" si="1"/>
        <v>8.7741887933428468E-4</v>
      </c>
    </row>
    <row r="24" spans="2:7" ht="14.25" thickTop="1" thickBot="1" x14ac:dyDescent="0.25">
      <c r="B24" s="135"/>
      <c r="C24" s="83" t="s">
        <v>45</v>
      </c>
      <c r="D24" s="84"/>
      <c r="E24" s="85">
        <v>56044.36</v>
      </c>
      <c r="F24" s="26">
        <f t="shared" si="0"/>
        <v>56044.36</v>
      </c>
      <c r="G24" s="9">
        <f t="shared" si="1"/>
        <v>3.6157632017799424E-2</v>
      </c>
    </row>
    <row r="25" spans="2:7" ht="14.25" thickTop="1" thickBot="1" x14ac:dyDescent="0.25">
      <c r="B25" s="135"/>
      <c r="C25" s="83" t="s">
        <v>46</v>
      </c>
      <c r="D25" s="84">
        <v>3774.7</v>
      </c>
      <c r="E25" s="85">
        <v>465.26</v>
      </c>
      <c r="F25" s="26">
        <f t="shared" si="0"/>
        <v>4239.96</v>
      </c>
      <c r="G25" s="9">
        <f t="shared" si="1"/>
        <v>2.7354565820751427E-3</v>
      </c>
    </row>
    <row r="26" spans="2:7" ht="14.25" thickTop="1" thickBot="1" x14ac:dyDescent="0.25">
      <c r="B26" s="135"/>
      <c r="C26" s="83" t="s">
        <v>47</v>
      </c>
      <c r="D26" s="84">
        <v>819.79</v>
      </c>
      <c r="E26" s="85"/>
      <c r="F26" s="26">
        <f t="shared" si="0"/>
        <v>819.79</v>
      </c>
      <c r="G26" s="9">
        <f t="shared" si="1"/>
        <v>5.2889648756577437E-4</v>
      </c>
    </row>
    <row r="27" spans="2:7" ht="14.25" thickTop="1" thickBot="1" x14ac:dyDescent="0.25">
      <c r="B27" s="135"/>
      <c r="C27" s="83" t="s">
        <v>93</v>
      </c>
      <c r="D27" s="84"/>
      <c r="E27" s="85">
        <v>7600</v>
      </c>
      <c r="F27" s="26">
        <f t="shared" si="0"/>
        <v>7600</v>
      </c>
      <c r="G27" s="9">
        <f t="shared" si="1"/>
        <v>4.9032231492210027E-3</v>
      </c>
    </row>
    <row r="28" spans="2:7" ht="14.25" thickTop="1" thickBot="1" x14ac:dyDescent="0.25">
      <c r="B28" s="135"/>
      <c r="C28" s="83" t="s">
        <v>50</v>
      </c>
      <c r="D28" s="84">
        <v>405</v>
      </c>
      <c r="E28" s="85">
        <v>5974.5</v>
      </c>
      <c r="F28" s="26">
        <f t="shared" si="0"/>
        <v>6379.5</v>
      </c>
      <c r="G28" s="9">
        <f t="shared" si="1"/>
        <v>4.1158042211125508E-3</v>
      </c>
    </row>
    <row r="29" spans="2:7" ht="14.25" thickTop="1" thickBot="1" x14ac:dyDescent="0.25">
      <c r="B29" s="135"/>
      <c r="C29" s="83" t="s">
        <v>52</v>
      </c>
      <c r="D29" s="84">
        <v>21496.12</v>
      </c>
      <c r="E29" s="85">
        <v>40039.360000000001</v>
      </c>
      <c r="F29" s="26">
        <f t="shared" si="0"/>
        <v>61535.479999999996</v>
      </c>
      <c r="G29" s="9">
        <f t="shared" si="1"/>
        <v>3.9700288162424477E-2</v>
      </c>
    </row>
    <row r="30" spans="2:7" ht="14.25" thickTop="1" thickBot="1" x14ac:dyDescent="0.25">
      <c r="B30" s="135"/>
      <c r="C30" s="83" t="s">
        <v>54</v>
      </c>
      <c r="D30" s="84">
        <v>10361.69</v>
      </c>
      <c r="E30" s="85">
        <v>29749.96</v>
      </c>
      <c r="F30" s="26">
        <f t="shared" ref="F30:F41" si="2">SUM(D30:E30)</f>
        <v>40111.65</v>
      </c>
      <c r="G30" s="9">
        <f t="shared" si="1"/>
        <v>2.5878469846506665E-2</v>
      </c>
    </row>
    <row r="31" spans="2:7" ht="14.25" thickTop="1" thickBot="1" x14ac:dyDescent="0.25">
      <c r="B31" s="135"/>
      <c r="C31" s="83" t="s">
        <v>106</v>
      </c>
      <c r="D31" s="84"/>
      <c r="E31" s="85">
        <v>4550</v>
      </c>
      <c r="F31" s="26">
        <f t="shared" si="2"/>
        <v>4550</v>
      </c>
      <c r="G31" s="9">
        <f t="shared" si="1"/>
        <v>2.9354822801257317E-3</v>
      </c>
    </row>
    <row r="32" spans="2:7" ht="14.25" thickTop="1" thickBot="1" x14ac:dyDescent="0.25">
      <c r="B32" s="135"/>
      <c r="C32" s="83" t="s">
        <v>80</v>
      </c>
      <c r="D32" s="84">
        <v>16988.52</v>
      </c>
      <c r="E32" s="85">
        <v>36973.5</v>
      </c>
      <c r="F32" s="26">
        <f t="shared" si="2"/>
        <v>53962.020000000004</v>
      </c>
      <c r="G32" s="9">
        <f t="shared" si="1"/>
        <v>3.4814187584569313E-2</v>
      </c>
    </row>
    <row r="33" spans="2:7" ht="14.25" thickTop="1" thickBot="1" x14ac:dyDescent="0.25">
      <c r="B33" s="135"/>
      <c r="C33" s="83" t="s">
        <v>57</v>
      </c>
      <c r="D33" s="84">
        <v>10187.86</v>
      </c>
      <c r="E33" s="85"/>
      <c r="F33" s="26">
        <f t="shared" si="2"/>
        <v>10187.86</v>
      </c>
      <c r="G33" s="9">
        <f t="shared" si="1"/>
        <v>6.5728093411871955E-3</v>
      </c>
    </row>
    <row r="34" spans="2:7" ht="14.25" thickTop="1" thickBot="1" x14ac:dyDescent="0.25">
      <c r="B34" s="135"/>
      <c r="C34" s="83" t="s">
        <v>59</v>
      </c>
      <c r="D34" s="84">
        <v>468.25</v>
      </c>
      <c r="E34" s="85"/>
      <c r="F34" s="26">
        <f t="shared" si="2"/>
        <v>468.25</v>
      </c>
      <c r="G34" s="9">
        <f t="shared" si="1"/>
        <v>3.0209661047667557E-4</v>
      </c>
    </row>
    <row r="35" spans="2:7" ht="14.25" thickTop="1" thickBot="1" x14ac:dyDescent="0.25">
      <c r="B35" s="135"/>
      <c r="C35" s="83" t="s">
        <v>60</v>
      </c>
      <c r="D35" s="84"/>
      <c r="E35" s="85">
        <v>136.86000000000001</v>
      </c>
      <c r="F35" s="26">
        <f t="shared" si="2"/>
        <v>136.86000000000001</v>
      </c>
      <c r="G35" s="9">
        <f t="shared" si="1"/>
        <v>8.8296726342419272E-5</v>
      </c>
    </row>
    <row r="36" spans="2:7" ht="14.25" thickTop="1" thickBot="1" x14ac:dyDescent="0.25">
      <c r="B36" s="135"/>
      <c r="C36" s="83" t="s">
        <v>64</v>
      </c>
      <c r="D36" s="84">
        <v>286.83999999999997</v>
      </c>
      <c r="E36" s="85"/>
      <c r="F36" s="26">
        <f t="shared" si="2"/>
        <v>286.83999999999997</v>
      </c>
      <c r="G36" s="9">
        <f t="shared" si="1"/>
        <v>1.8505796422665162E-4</v>
      </c>
    </row>
    <row r="37" spans="2:7" ht="14.25" thickTop="1" thickBot="1" x14ac:dyDescent="0.25">
      <c r="B37" s="135"/>
      <c r="C37" s="83" t="s">
        <v>55</v>
      </c>
      <c r="D37" s="84">
        <v>9985.2800000000007</v>
      </c>
      <c r="E37" s="85">
        <v>20002.72</v>
      </c>
      <c r="F37" s="26">
        <f t="shared" si="2"/>
        <v>29988</v>
      </c>
      <c r="G37" s="9">
        <f t="shared" si="1"/>
        <v>1.9347086289320976E-2</v>
      </c>
    </row>
    <row r="38" spans="2:7" ht="14.25" thickTop="1" thickBot="1" x14ac:dyDescent="0.25">
      <c r="B38" s="135"/>
      <c r="C38" s="83" t="s">
        <v>65</v>
      </c>
      <c r="D38" s="84">
        <v>23.94</v>
      </c>
      <c r="E38" s="85"/>
      <c r="F38" s="26">
        <f t="shared" si="2"/>
        <v>23.94</v>
      </c>
      <c r="G38" s="9">
        <f t="shared" si="1"/>
        <v>1.5445152920046158E-5</v>
      </c>
    </row>
    <row r="39" spans="2:7" ht="14.25" thickTop="1" thickBot="1" x14ac:dyDescent="0.25">
      <c r="B39" s="134" t="s">
        <v>68</v>
      </c>
      <c r="C39" s="83" t="s">
        <v>28</v>
      </c>
      <c r="D39" s="84">
        <v>73360</v>
      </c>
      <c r="E39" s="85"/>
      <c r="F39" s="26">
        <f t="shared" si="2"/>
        <v>73360</v>
      </c>
      <c r="G39" s="9">
        <f t="shared" si="1"/>
        <v>4.7329006608796416E-2</v>
      </c>
    </row>
    <row r="40" spans="2:7" ht="14.25" thickTop="1" thickBot="1" x14ac:dyDescent="0.25">
      <c r="B40" s="134"/>
      <c r="C40" s="83" t="s">
        <v>85</v>
      </c>
      <c r="D40" s="84">
        <v>78771.429999999993</v>
      </c>
      <c r="E40" s="85">
        <v>120696.23</v>
      </c>
      <c r="F40" s="6">
        <f t="shared" si="2"/>
        <v>199467.65999999997</v>
      </c>
      <c r="G40" s="9">
        <f t="shared" si="1"/>
        <v>0.1286887431622295</v>
      </c>
    </row>
    <row r="41" spans="2:7" ht="14.25" thickTop="1" thickBot="1" x14ac:dyDescent="0.25">
      <c r="B41" s="134"/>
      <c r="C41" s="86" t="s">
        <v>100</v>
      </c>
      <c r="D41" s="87"/>
      <c r="E41" s="88">
        <v>80392.25</v>
      </c>
      <c r="F41" s="6">
        <f t="shared" si="2"/>
        <v>80392.25</v>
      </c>
      <c r="G41" s="9">
        <f t="shared" si="1"/>
        <v>5.1865939633942391E-2</v>
      </c>
    </row>
    <row r="42" spans="2:7" ht="13.5" thickTop="1" x14ac:dyDescent="0.2">
      <c r="B42" s="40"/>
      <c r="C42" s="10"/>
      <c r="D42" s="35">
        <f>SUM(D4:D41)</f>
        <v>560061.71</v>
      </c>
      <c r="E42" s="35">
        <f t="shared" ref="E42:F42" si="3">SUM(E4:E41)</f>
        <v>989939.13</v>
      </c>
      <c r="F42" s="35">
        <f t="shared" si="3"/>
        <v>1550000.84</v>
      </c>
      <c r="G42" s="37">
        <f>SUM(G4:G41)</f>
        <v>1.0000000000000002</v>
      </c>
    </row>
    <row r="43" spans="2:7" x14ac:dyDescent="0.2">
      <c r="B43" s="41"/>
    </row>
    <row r="44" spans="2:7" x14ac:dyDescent="0.2">
      <c r="B44" s="41"/>
    </row>
    <row r="45" spans="2:7" x14ac:dyDescent="0.2">
      <c r="B45" s="41"/>
    </row>
    <row r="46" spans="2:7" x14ac:dyDescent="0.2">
      <c r="B46" s="41"/>
    </row>
    <row r="47" spans="2:7" x14ac:dyDescent="0.2">
      <c r="B47" s="41"/>
    </row>
    <row r="48" spans="2:7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</sheetData>
  <mergeCells count="3">
    <mergeCell ref="B1:G1"/>
    <mergeCell ref="B4:B38"/>
    <mergeCell ref="B39:B41"/>
  </mergeCells>
  <conditionalFormatting sqref="G4:G41">
    <cfRule type="cellIs" dxfId="6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2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2º Trimestre</vt:lpstr>
      <vt:lpstr>Despesas Correntes</vt:lpstr>
      <vt:lpstr>Folha</vt:lpstr>
      <vt:lpstr>Investimentos</vt:lpstr>
      <vt:lpstr>Reitoria</vt:lpstr>
      <vt:lpstr>Santo Augusto</vt:lpstr>
      <vt:lpstr>Alegrete</vt:lpstr>
      <vt:lpstr>São Vicente do Sul</vt:lpstr>
      <vt:lpstr>Júlio de Castilhos</vt:lpstr>
      <vt:lpstr>São Borja</vt:lpstr>
      <vt:lpstr>Santa Rosa</vt:lpstr>
      <vt:lpstr>Panambi</vt:lpstr>
      <vt:lpstr>Jaguari</vt:lpstr>
      <vt:lpstr>Santo Ângelo</vt:lpstr>
      <vt:lpstr>Frederico Westphalen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leonardo.dorneles</dc:creator>
  <cp:lastModifiedBy>Leonardo Dorneles</cp:lastModifiedBy>
  <cp:lastPrinted>2022-08-02T19:12:06Z</cp:lastPrinted>
  <dcterms:created xsi:type="dcterms:W3CDTF">2019-09-24T17:25:12Z</dcterms:created>
  <dcterms:modified xsi:type="dcterms:W3CDTF">2022-08-02T19:15:20Z</dcterms:modified>
</cp:coreProperties>
</file>