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 tabRatio="863"/>
  </bookViews>
  <sheets>
    <sheet name="3º Trimestre" sheetId="4" r:id="rId1"/>
    <sheet name="Despesas Correntes" sheetId="1" r:id="rId2"/>
    <sheet name="Folha" sheetId="2" r:id="rId3"/>
    <sheet name="Investimentos" sheetId="3" r:id="rId4"/>
    <sheet name="Reitoria" sheetId="5" r:id="rId5"/>
    <sheet name="Santo Augusto" sheetId="6" r:id="rId6"/>
    <sheet name="Alegrete" sheetId="7" r:id="rId7"/>
    <sheet name="São Vicente do Sul" sheetId="8" r:id="rId8"/>
    <sheet name="Júlio de Castilhos" sheetId="9" r:id="rId9"/>
    <sheet name="São Borja" sheetId="10" r:id="rId10"/>
    <sheet name="Santa Rosa" sheetId="11" r:id="rId11"/>
    <sheet name="Panambi" sheetId="12" r:id="rId12"/>
    <sheet name="Jaguari" sheetId="13" r:id="rId13"/>
    <sheet name="Santo Ângelo" sheetId="14" r:id="rId14"/>
    <sheet name="Frederico Westphalen" sheetId="15" r:id="rId15"/>
  </sheets>
  <calcPr calcId="144525"/>
</workbook>
</file>

<file path=xl/calcChain.xml><?xml version="1.0" encoding="utf-8"?>
<calcChain xmlns="http://schemas.openxmlformats.org/spreadsheetml/2006/main">
  <c r="C51" i="4" l="1"/>
  <c r="C50" i="4"/>
  <c r="C49" i="4"/>
  <c r="C48" i="4"/>
  <c r="C47" i="4"/>
  <c r="C46" i="4"/>
  <c r="C45" i="4"/>
  <c r="C44" i="4"/>
  <c r="C43" i="4"/>
  <c r="C42" i="4"/>
  <c r="C41" i="4"/>
  <c r="D29" i="4"/>
  <c r="D30" i="4"/>
  <c r="C31" i="4"/>
  <c r="C30" i="4"/>
  <c r="C29" i="4"/>
  <c r="B30" i="4"/>
  <c r="B29" i="4"/>
  <c r="C28" i="4"/>
  <c r="B28" i="4"/>
  <c r="C21" i="4"/>
  <c r="D17" i="4"/>
  <c r="D18" i="4"/>
  <c r="D19" i="4"/>
  <c r="D20" i="4"/>
  <c r="C20" i="4"/>
  <c r="C19" i="4"/>
  <c r="C18" i="4"/>
  <c r="C17" i="4"/>
  <c r="B20" i="4"/>
  <c r="B19" i="4"/>
  <c r="B18" i="4"/>
  <c r="B17" i="4"/>
  <c r="D9" i="4"/>
  <c r="D10" i="4"/>
  <c r="D11" i="4"/>
  <c r="C12" i="4"/>
  <c r="C11" i="4"/>
  <c r="C10" i="4"/>
  <c r="C9" i="4"/>
  <c r="D6" i="4"/>
  <c r="D7" i="4"/>
  <c r="D8" i="4"/>
  <c r="C7" i="4"/>
  <c r="C8" i="4"/>
  <c r="C6" i="4"/>
  <c r="B11" i="4"/>
  <c r="B10" i="4"/>
  <c r="B9" i="4"/>
  <c r="B8" i="4"/>
  <c r="B7" i="4"/>
  <c r="B6" i="4"/>
  <c r="G38" i="15"/>
  <c r="G39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4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" i="15"/>
  <c r="E40" i="15"/>
  <c r="F40" i="15"/>
  <c r="D40" i="15"/>
  <c r="G39" i="14"/>
  <c r="G40" i="14"/>
  <c r="G41" i="14"/>
  <c r="G42" i="14"/>
  <c r="G43" i="14"/>
  <c r="G4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" i="14"/>
  <c r="E45" i="14"/>
  <c r="F45" i="14"/>
  <c r="D45" i="14"/>
  <c r="G45" i="13"/>
  <c r="G46" i="13"/>
  <c r="G47" i="13"/>
  <c r="G48" i="13"/>
  <c r="G49" i="13"/>
  <c r="G50" i="13"/>
  <c r="G51" i="13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" i="13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52" i="13" s="1"/>
  <c r="F40" i="13"/>
  <c r="F41" i="13"/>
  <c r="F42" i="13"/>
  <c r="F43" i="13"/>
  <c r="F44" i="13"/>
  <c r="F45" i="13"/>
  <c r="F46" i="13"/>
  <c r="F47" i="13"/>
  <c r="F48" i="13"/>
  <c r="F49" i="13"/>
  <c r="F50" i="13"/>
  <c r="F51" i="13"/>
  <c r="F4" i="13"/>
  <c r="E52" i="13"/>
  <c r="D52" i="13"/>
  <c r="G49" i="12"/>
  <c r="G50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" i="12"/>
  <c r="E51" i="12"/>
  <c r="F51" i="12"/>
  <c r="D51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4" i="12"/>
  <c r="G38" i="11" l="1"/>
  <c r="G39" i="11"/>
  <c r="G40" i="11"/>
  <c r="G41" i="11"/>
  <c r="G42" i="11"/>
  <c r="G43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" i="11"/>
  <c r="E44" i="11"/>
  <c r="D44" i="11"/>
  <c r="G44" i="10"/>
  <c r="G45" i="10"/>
  <c r="G46" i="10"/>
  <c r="G47" i="10"/>
  <c r="G48" i="10"/>
  <c r="G49" i="10"/>
  <c r="G50" i="10"/>
  <c r="G51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" i="10"/>
  <c r="F52" i="10"/>
  <c r="E52" i="10"/>
  <c r="D52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4" i="10"/>
  <c r="G43" i="9"/>
  <c r="G44" i="9"/>
  <c r="G45" i="9"/>
  <c r="G46" i="9"/>
  <c r="G47" i="9"/>
  <c r="G48" i="9"/>
  <c r="G49" i="9"/>
  <c r="G50" i="9"/>
  <c r="G51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" i="9"/>
  <c r="F42" i="9"/>
  <c r="F43" i="9"/>
  <c r="F44" i="9"/>
  <c r="F45" i="9"/>
  <c r="F46" i="9"/>
  <c r="F47" i="9"/>
  <c r="F48" i="9"/>
  <c r="F49" i="9"/>
  <c r="F50" i="9"/>
  <c r="F51" i="9"/>
  <c r="F41" i="9"/>
  <c r="E52" i="9"/>
  <c r="D52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" i="9"/>
  <c r="G66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4" i="8"/>
  <c r="E67" i="8"/>
  <c r="D67" i="8"/>
  <c r="G54" i="7"/>
  <c r="G55" i="7"/>
  <c r="G56" i="7"/>
  <c r="G57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4" i="7"/>
  <c r="E58" i="7"/>
  <c r="D58" i="7"/>
  <c r="G41" i="6"/>
  <c r="G42" i="6"/>
  <c r="G43" i="6"/>
  <c r="G44" i="6"/>
  <c r="G45" i="6"/>
  <c r="G46" i="6"/>
  <c r="G47" i="6"/>
  <c r="G48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" i="6"/>
  <c r="F5" i="6"/>
  <c r="F6" i="6"/>
  <c r="F7" i="6"/>
  <c r="F8" i="6"/>
  <c r="F49" i="6" s="1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" i="6"/>
  <c r="E49" i="6"/>
  <c r="D49" i="6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4" i="5"/>
  <c r="F5" i="5"/>
  <c r="F6" i="5"/>
  <c r="F63" i="5" s="1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4" i="5"/>
  <c r="E63" i="5"/>
  <c r="D63" i="5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4" i="3"/>
  <c r="E30" i="3"/>
  <c r="D30" i="3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4" i="2"/>
  <c r="G5" i="2"/>
  <c r="G6" i="2"/>
  <c r="G60" i="2" s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F60" i="2"/>
  <c r="E60" i="2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E143" i="1"/>
  <c r="F143" i="1"/>
  <c r="G7" i="1" s="1"/>
  <c r="D143" i="1"/>
  <c r="F44" i="11" l="1"/>
  <c r="F52" i="9"/>
  <c r="F67" i="8"/>
  <c r="F58" i="7"/>
  <c r="F30" i="3"/>
  <c r="G4" i="3" s="1"/>
  <c r="G17" i="3"/>
  <c r="G28" i="3"/>
  <c r="G12" i="3"/>
  <c r="G19" i="3"/>
  <c r="G26" i="3"/>
  <c r="G10" i="3"/>
  <c r="G137" i="1"/>
  <c r="G121" i="1"/>
  <c r="G142" i="1"/>
  <c r="G138" i="1"/>
  <c r="G134" i="1"/>
  <c r="G130" i="1"/>
  <c r="G126" i="1"/>
  <c r="G122" i="1"/>
  <c r="G118" i="1"/>
  <c r="G114" i="1"/>
  <c r="G110" i="1"/>
  <c r="G106" i="1"/>
  <c r="G102" i="1"/>
  <c r="G98" i="1"/>
  <c r="G94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G129" i="1"/>
  <c r="G113" i="1"/>
  <c r="G101" i="1"/>
  <c r="G97" i="1"/>
  <c r="G93" i="1"/>
  <c r="G89" i="1"/>
  <c r="G85" i="1"/>
  <c r="G81" i="1"/>
  <c r="G77" i="1"/>
  <c r="G73" i="1"/>
  <c r="G69" i="1"/>
  <c r="G65" i="1"/>
  <c r="G61" i="1"/>
  <c r="G57" i="1"/>
  <c r="G53" i="1"/>
  <c r="G49" i="1"/>
  <c r="G45" i="1"/>
  <c r="G41" i="1"/>
  <c r="G37" i="1"/>
  <c r="G33" i="1"/>
  <c r="G29" i="1"/>
  <c r="G25" i="1"/>
  <c r="G21" i="1"/>
  <c r="G17" i="1"/>
  <c r="G13" i="1"/>
  <c r="G9" i="1"/>
  <c r="G5" i="1"/>
  <c r="G141" i="1"/>
  <c r="G125" i="1"/>
  <c r="G109" i="1"/>
  <c r="G140" i="1"/>
  <c r="G136" i="1"/>
  <c r="G132" i="1"/>
  <c r="G128" i="1"/>
  <c r="G124" i="1"/>
  <c r="G120" i="1"/>
  <c r="G116" i="1"/>
  <c r="G112" i="1"/>
  <c r="G108" i="1"/>
  <c r="G104" i="1"/>
  <c r="G100" i="1"/>
  <c r="G96" i="1"/>
  <c r="G92" i="1"/>
  <c r="G88" i="1"/>
  <c r="G84" i="1"/>
  <c r="G80" i="1"/>
  <c r="G76" i="1"/>
  <c r="G72" i="1"/>
  <c r="G68" i="1"/>
  <c r="G64" i="1"/>
  <c r="G60" i="1"/>
  <c r="G56" i="1"/>
  <c r="G52" i="1"/>
  <c r="G48" i="1"/>
  <c r="G44" i="1"/>
  <c r="G40" i="1"/>
  <c r="G36" i="1"/>
  <c r="G32" i="1"/>
  <c r="G28" i="1"/>
  <c r="G24" i="1"/>
  <c r="G20" i="1"/>
  <c r="G16" i="1"/>
  <c r="G12" i="1"/>
  <c r="G8" i="1"/>
  <c r="G133" i="1"/>
  <c r="G117" i="1"/>
  <c r="G105" i="1"/>
  <c r="G4" i="1"/>
  <c r="G139" i="1"/>
  <c r="G135" i="1"/>
  <c r="G131" i="1"/>
  <c r="G127" i="1"/>
  <c r="G123" i="1"/>
  <c r="G119" i="1"/>
  <c r="G115" i="1"/>
  <c r="G111" i="1"/>
  <c r="G107" i="1"/>
  <c r="G103" i="1"/>
  <c r="G99" i="1"/>
  <c r="G95" i="1"/>
  <c r="G91" i="1"/>
  <c r="G87" i="1"/>
  <c r="G83" i="1"/>
  <c r="G79" i="1"/>
  <c r="G75" i="1"/>
  <c r="G71" i="1"/>
  <c r="G67" i="1"/>
  <c r="G63" i="1"/>
  <c r="G59" i="1"/>
  <c r="G55" i="1"/>
  <c r="G51" i="1"/>
  <c r="G47" i="1"/>
  <c r="G43" i="1"/>
  <c r="G39" i="1"/>
  <c r="G35" i="1"/>
  <c r="G31" i="1"/>
  <c r="G27" i="1"/>
  <c r="G23" i="1"/>
  <c r="G19" i="1"/>
  <c r="G15" i="1"/>
  <c r="G11" i="1"/>
  <c r="L4" i="3"/>
  <c r="K4" i="3"/>
  <c r="G14" i="3" l="1"/>
  <c r="G7" i="3"/>
  <c r="G23" i="3"/>
  <c r="G16" i="3"/>
  <c r="G5" i="3"/>
  <c r="G21" i="3"/>
  <c r="G18" i="3"/>
  <c r="G11" i="3"/>
  <c r="G27" i="3"/>
  <c r="G20" i="3"/>
  <c r="G9" i="3"/>
  <c r="G25" i="3"/>
  <c r="G6" i="3"/>
  <c r="G22" i="3"/>
  <c r="G15" i="3"/>
  <c r="G8" i="3"/>
  <c r="G24" i="3"/>
  <c r="G13" i="3"/>
  <c r="G29" i="3"/>
  <c r="G143" i="1"/>
  <c r="F4" i="1"/>
  <c r="G4" i="2"/>
  <c r="G52" i="9" l="1"/>
  <c r="G67" i="8"/>
  <c r="G58" i="7"/>
  <c r="G49" i="6"/>
  <c r="M4" i="3"/>
  <c r="G40" i="15"/>
  <c r="G63" i="5" l="1"/>
  <c r="G30" i="3"/>
  <c r="G45" i="14"/>
  <c r="H60" i="2" l="1"/>
  <c r="G51" i="12"/>
  <c r="G52" i="13" l="1"/>
  <c r="G44" i="11"/>
  <c r="G52" i="10"/>
  <c r="C52" i="4"/>
  <c r="P8" i="4"/>
  <c r="P7" i="4"/>
  <c r="P6" i="4"/>
  <c r="C24" i="4" l="1"/>
  <c r="D21" i="4" s="1"/>
  <c r="C36" i="4" l="1"/>
  <c r="D24" i="4"/>
  <c r="Q7" i="4"/>
  <c r="D31" i="4" l="1"/>
  <c r="D28" i="4"/>
  <c r="D36" i="4" s="1"/>
  <c r="Q8" i="4"/>
  <c r="C13" i="4"/>
  <c r="D12" i="4" s="1"/>
  <c r="D13" i="4" l="1"/>
  <c r="Q6" i="4"/>
  <c r="D42" i="4" l="1"/>
  <c r="D45" i="4"/>
  <c r="D51" i="4"/>
  <c r="D49" i="4"/>
  <c r="D47" i="4"/>
  <c r="D46" i="4"/>
  <c r="D43" i="4"/>
  <c r="D50" i="4"/>
  <c r="D48" i="4"/>
  <c r="D44" i="4"/>
  <c r="D41" i="4"/>
  <c r="Q9" i="4"/>
  <c r="R6" i="4" s="1"/>
  <c r="D52" i="4" l="1"/>
  <c r="R7" i="4"/>
  <c r="R8" i="4"/>
  <c r="R9" i="4" l="1"/>
</calcChain>
</file>

<file path=xl/sharedStrings.xml><?xml version="1.0" encoding="utf-8"?>
<sst xmlns="http://schemas.openxmlformats.org/spreadsheetml/2006/main" count="939" uniqueCount="226">
  <si>
    <t>DESPESAS LIQUIDADAS (CONTROLE EMPENHO)</t>
  </si>
  <si>
    <t>RESTOS A PAGAR NAO PROCESSADOS LIQUIDADOS</t>
  </si>
  <si>
    <t>NATUREZA DE DESPESA DETALHADA</t>
  </si>
  <si>
    <t>LIQUIDADO</t>
  </si>
  <si>
    <t>GRUPO DE DESPESA</t>
  </si>
  <si>
    <t>AÇÃO</t>
  </si>
  <si>
    <t>%</t>
  </si>
  <si>
    <t>DESPESAS CORRENTES</t>
  </si>
  <si>
    <t>TOTAL</t>
  </si>
  <si>
    <t>FOLHA</t>
  </si>
  <si>
    <t>INVESTIMENTOS</t>
  </si>
  <si>
    <t>DESPESAS LIQUIDADAS</t>
  </si>
  <si>
    <t>DESPESAS POR CAMPI</t>
  </si>
  <si>
    <t>DESPESAS IFFAR</t>
  </si>
  <si>
    <t>REITORIA</t>
  </si>
  <si>
    <t>SANTO AUGUSTO</t>
  </si>
  <si>
    <t>ALEGRETE</t>
  </si>
  <si>
    <t>SÃO VICENTE DO SUL</t>
  </si>
  <si>
    <t>JÚLIO DE CASTILHOS</t>
  </si>
  <si>
    <t>SÃO BORJA</t>
  </si>
  <si>
    <t>SANTA ROSA</t>
  </si>
  <si>
    <t>PANAMBI</t>
  </si>
  <si>
    <t>JAGUARI</t>
  </si>
  <si>
    <t>SANTO ÂNGELO</t>
  </si>
  <si>
    <t>FREDERICO WESTPHALEN</t>
  </si>
  <si>
    <t>DESPESAS CORRETES</t>
  </si>
  <si>
    <t>FUNCIONAMENTO DAS INSTITUICOES DA REDE FEDERAL DE EDUCACAO P</t>
  </si>
  <si>
    <t>DIARIAS NO PAIS</t>
  </si>
  <si>
    <t>BOLSAS DE ESTUDO NO PAIS</t>
  </si>
  <si>
    <t>AUXILIO A PESQUISADORES</t>
  </si>
  <si>
    <t>COMBUSTIVEIS E LUBRIFICANTES AUTOMOTIVOS</t>
  </si>
  <si>
    <t>MATERIAL DE TIC - MATERIAL DE CONSUMO</t>
  </si>
  <si>
    <t>MATERIAL P/ MANUT.DE BENS IMOVEIS/INSTALACOES</t>
  </si>
  <si>
    <t>MATERIAL P/ MANUTENCAO DE BENS MOVEIS</t>
  </si>
  <si>
    <t>MATERIAL P/ AUDIO, VIDEO E FOTO</t>
  </si>
  <si>
    <t>PASSAGENS PARA O PAIS</t>
  </si>
  <si>
    <t>ESTAGIARIOS</t>
  </si>
  <si>
    <t>GRATIFICACAO POR ENCARGO DE CURSO E CONCURSO - GECC</t>
  </si>
  <si>
    <t>VIGILANCIA OSTENSIVA</t>
  </si>
  <si>
    <t>ASSINATURAS DE PERIODICOS E ANUIDADES</t>
  </si>
  <si>
    <t>CONDOMINIOS</t>
  </si>
  <si>
    <t>SERVICOS TECNICOS PROFISSIONAIS</t>
  </si>
  <si>
    <t>LOCACAO DE IMOVEIS</t>
  </si>
  <si>
    <t>MANUT. E CONSERV. DE MAQUINAS E EQUIPAMENTOS</t>
  </si>
  <si>
    <t>MANUTENCAO E CONSERV. DE VEICULOS</t>
  </si>
  <si>
    <t>SERVICOS DE ENERGIA ELETRICA</t>
  </si>
  <si>
    <t>SERVICOS DE AGUA E ESGOTO</t>
  </si>
  <si>
    <t>SERVICOS DE COMUNICACAO EM GERAL</t>
  </si>
  <si>
    <t>SERVICO DE SELECAO E TREINAMENTO</t>
  </si>
  <si>
    <t>SERVICOS DE TELECOMUNICACOES</t>
  </si>
  <si>
    <t>SERVICOS GRAFICOS E EDITORIAIS</t>
  </si>
  <si>
    <t>SEGUROS EM GERAL</t>
  </si>
  <si>
    <t>VIGILANCIA OSTENSIVA/MONITORADA/RASTREAMENTO</t>
  </si>
  <si>
    <t>LIMPEZA E CONSERVACAO</t>
  </si>
  <si>
    <t>SERV. DE APOIO ADMIN., TECNICO E OPERACIONAL</t>
  </si>
  <si>
    <t>SERVICOS DE PUBLICIDADE LEGAL</t>
  </si>
  <si>
    <t>LOCACAO DE SOFTWARES</t>
  </si>
  <si>
    <t>OUTSOURCING DE IMPRESSAO</t>
  </si>
  <si>
    <t>EMISSAO DE CERTIFICADOS DIGITAIS</t>
  </si>
  <si>
    <t>TAXAS</t>
  </si>
  <si>
    <t>CONTRIBUICAO P/ CUSTEIO DE ILUMINACAO PUBLICA</t>
  </si>
  <si>
    <t>AUXILIO A PESSOAS FISICAS</t>
  </si>
  <si>
    <t>OUTROS SERVICOS DE TERCEIROS - PJ</t>
  </si>
  <si>
    <t>RESTITUICOES</t>
  </si>
  <si>
    <t>RESSARCIMENTO DE PASSAGENS E DESP.C/LOCOMOCAO</t>
  </si>
  <si>
    <t>CONTRIBUICAO P/ O PIS/PASEP</t>
  </si>
  <si>
    <t>AJUDA DE CUSTO PARA MORADIA OU AUXILIO-MORADIA A AGENTES PUB</t>
  </si>
  <si>
    <t>INDENIZACAO DE MORADIA - PESSOAL CIVIL</t>
  </si>
  <si>
    <t>ASSISTENCIA AOS ESTUDANTES DAS INSTITUICOES FEDERAIS DE EDUC</t>
  </si>
  <si>
    <t>MATERIAL QUIMICO</t>
  </si>
  <si>
    <t>MATERIAL DE ACONDICIONAMENTO E EMBALAGEM</t>
  </si>
  <si>
    <t>MATERIAL DE LIMPEZA E PROD. DE HIGIENIZACAO</t>
  </si>
  <si>
    <t>UNIFORMES, TECIDOS E AVIAMENTOS</t>
  </si>
  <si>
    <t>SEMENTES, MUDAS DE PLANTAS E INSUMOS</t>
  </si>
  <si>
    <t>MATERIAL LABORATORIAL</t>
  </si>
  <si>
    <t>MATERIAL HOSPITALAR</t>
  </si>
  <si>
    <t>FERRAMENTAS</t>
  </si>
  <si>
    <t>MATERIAL DE SINALIZACAO VISUAL E OUTROS</t>
  </si>
  <si>
    <t>APOIO ADMINISTRATIVO, TECNICO E OPERACIONAL</t>
  </si>
  <si>
    <t>MANUTENCAO E CONSERV. DE BENS IMOVEIS</t>
  </si>
  <si>
    <t>COMUNICACAO DE DADOS E REDES EM GERAL</t>
  </si>
  <si>
    <t>ALIMENTOS PARA ANIMAIS</t>
  </si>
  <si>
    <t>MATERIAL BIOLOGICO</t>
  </si>
  <si>
    <t>MANUTENCAO E CONSERVACAO DE EQUIPAMENTOS DE TIC</t>
  </si>
  <si>
    <t>TELEFONIA FIXA E MOVEL - PACOTE DE COMUNICACAO DE DADOS</t>
  </si>
  <si>
    <t>GENEROS DE ALIMENTACAO</t>
  </si>
  <si>
    <t>AUXILIOS PARA DESENV. DE ESTUDOS E PESQUISAS</t>
  </si>
  <si>
    <t>ANIMAIS PARA PESQUISA E ABATE</t>
  </si>
  <si>
    <t>MANUTENCAO E CONSERVACAO DE BENS IMOVEIS</t>
  </si>
  <si>
    <t>SERVICOS DE COPIAS E REPRODUCAO DE DOCUMENTOS</t>
  </si>
  <si>
    <t>SERVICOS DE PUBLICIDADE INSTITUCIONAL</t>
  </si>
  <si>
    <t>CONTRIB.PREVIDENCIARIAS-SERVICOS DE TERCEIROS</t>
  </si>
  <si>
    <t>DIARIAS A COLABORADORES EVENTUAIS NO PAIS</t>
  </si>
  <si>
    <t>SERVICOS DE ANALISES E PESQUISAS CIENTIFICAS</t>
  </si>
  <si>
    <t>MATERIAL DE COPA E COZINHA</t>
  </si>
  <si>
    <t>FORNECIMENTO DE ALIMENTACAO</t>
  </si>
  <si>
    <t>LOCACAO DE MAQUINAS E EQUIPAMENTOS</t>
  </si>
  <si>
    <t>JUROS E MULTA DE MORA</t>
  </si>
  <si>
    <t>OUTRAS DESPESAS COM LOCOMOCAO</t>
  </si>
  <si>
    <t>SERVICOS DE AUDIO, VIDEO E FOTO</t>
  </si>
  <si>
    <t>SERVICOS DE COPA E COZINHA</t>
  </si>
  <si>
    <t>GAS E OUTROS MATERIAIS ENGARRAFADOS</t>
  </si>
  <si>
    <t>FESTIVIDADES E HOMENAGENS</t>
  </si>
  <si>
    <t>MATERIAL ELETRICO E ELETRONICO</t>
  </si>
  <si>
    <t>IMPOSTO S/SERVICOS DE QUALQUER NATUREZA-ISSQN</t>
  </si>
  <si>
    <t>SERVICOS DE PRODUCAO INDUSTRIAL</t>
  </si>
  <si>
    <t>SERVICOS DE CONTROLE AMBIENTAL</t>
  </si>
  <si>
    <t>IMPOSTO S/ PROPR.DE VEICULOS AUTOMOTORES-IPVA</t>
  </si>
  <si>
    <t>APOSENTADORIAS E PENSOES CIVIS DA UNIAO</t>
  </si>
  <si>
    <t>PESSOAL E ENCARGOS SOCIAIS</t>
  </si>
  <si>
    <t>PROVENTOS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</si>
  <si>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</si>
  <si>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</si>
  <si>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</si>
  <si>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</si>
  <si>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SENT.JUD.NAO TRANS JULG CARAT CONT AT CIVIL</t>
  </si>
  <si>
    <t>SENT.JUD.NAO TRANS JULG CARAT CONT INAT CIVIL</t>
  </si>
  <si>
    <t>SENT.JUD.NAO TRANS.JULG CARAT CONT PENS CIVIL</t>
  </si>
  <si>
    <t>CONTRIBUICAO DA UNIAO, DE SUAS AUTARQUIAS E FUNDACOES PARA O</t>
  </si>
  <si>
    <t>CONTRIBUICAO PATRONAL PARA O RPPS</t>
  </si>
  <si>
    <t>ASSISTENCIA MEDICA E ODONTOLOGICA AOS SERVIDORES CIVIS, EMPR</t>
  </si>
  <si>
    <t>OUTRAS DESPESAS CORRENTES</t>
  </si>
  <si>
    <t>RESSARCIMENTO ASSISTENCIA MEDICA/ODONTOLOGICA</t>
  </si>
  <si>
    <t>ATIVOS CIVIS DA UNIAO</t>
  </si>
  <si>
    <t>SALARIO CONTRATO TEMPORARIO</t>
  </si>
  <si>
    <t>ADICIONAL NOTURNO DE CONTRATO TEMPORARIO</t>
  </si>
  <si>
    <t>FERIAS VENCIDAS/PROPORCIONAIS - CONTRATO TEMPORARIO</t>
  </si>
  <si>
    <t>13¤ SALARIO - CONTRATO TEMPORARIO</t>
  </si>
  <si>
    <t>FERIAS - ABONO CONSTITUCIONAL - CONTRATO TEMPORARIO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</si>
  <si>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</si>
  <si>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</si>
  <si>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</si>
  <si>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</si>
  <si>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</si>
  <si>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</si>
  <si>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</si>
  <si>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</si>
  <si>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</si>
  <si>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</si>
  <si>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</si>
  <si>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</si>
  <si>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</si>
  <si>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</si>
  <si>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</si>
  <si>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</si>
  <si>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</si>
  <si>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</si>
  <si>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VENCIMENTOS E VANTAGENS FIXAS - PESSOAL CIVIL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</si>
  <si>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</si>
  <si>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</si>
  <si>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</si>
  <si>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</si>
  <si>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</si>
  <si>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AUXILIO-FUNERAL INATIVO CIVIL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</si>
  <si>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</si>
  <si>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</si>
  <si>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</si>
  <si>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</si>
  <si>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</si>
  <si>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REESTRUTURACAO E MODERNIZACAO DAS INSTITUICOES DA REDE FEDER</t>
  </si>
  <si>
    <t>OBRAS EM ANDAMENTO</t>
  </si>
  <si>
    <t>INSTALACOES</t>
  </si>
  <si>
    <t>APARELHOS DE MEDICAO E ORIENTACAO</t>
  </si>
  <si>
    <t>APARELHOS E EQUIPAMENTOS DE COMUNICACAO</t>
  </si>
  <si>
    <t>APARELHOS E UTENSILIOS DOMESTICOS</t>
  </si>
  <si>
    <t>COLECOES E MATERIAIS BIBLIOGRAFICOS</t>
  </si>
  <si>
    <t>DISCOTECAS E FILMOTECAS</t>
  </si>
  <si>
    <t>INSTRUMENTOS MUSICAIS E ARTISTICOS</t>
  </si>
  <si>
    <t>MAQUINAS E EQUIPAMENTOS ENERGETICOS</t>
  </si>
  <si>
    <t>EQUIPAMENTOS PARA AUDIO, VIDEO E FOTO</t>
  </si>
  <si>
    <t>MAQUINAS, UTENSILIOS E EQUIPAMENTOS  DIVERSOS</t>
  </si>
  <si>
    <t>EQUIPAMENTOS DE TIC - ATIVOS DE REDE</t>
  </si>
  <si>
    <t>MAQ., FERRAMENTAS  E  UTENSILIOS  DE  OFICINA</t>
  </si>
  <si>
    <t>EQUIP. E UTENSILIOS HIDRAULICOS E ELETRICOS</t>
  </si>
  <si>
    <t>MAQUINAS E EQUIPAMENTOS AGRIC. E  RODOVIARIOS</t>
  </si>
  <si>
    <t>EQUIPAMENTOS DE TIC - COMPUTADORES</t>
  </si>
  <si>
    <t>MOBILIARIO EM GERAL</t>
  </si>
  <si>
    <t>EQUIPAMENTOS DE TIC - TELEFONIA</t>
  </si>
  <si>
    <t>OUTROS</t>
  </si>
  <si>
    <t>13 SALARIO - PESSOAL CIVIL</t>
  </si>
  <si>
    <t>13 SALARIO - PENSOES CIVIS</t>
  </si>
  <si>
    <t>APOSENTADORIAS, RESERVA REMUNERADA E REFORMAS</t>
  </si>
  <si>
    <t>ADICIONAL DE INSALUBRIDADE - CONTRATO TEMPORARIO</t>
  </si>
  <si>
    <t>SENTENCAS JUDICIAIS</t>
  </si>
  <si>
    <t>CONTRIBUICOES A ORGANISMOS INTERNACIONAIS SEM EXIGENCIA DE P</t>
  </si>
  <si>
    <t>CPLP-COMUNIDADE P/PAISES DE LINGUA PORTUGUESA</t>
  </si>
  <si>
    <t>CONTRIBUICOES A ENTIDADES NACIONAIS SEM EXIGENCIA DE PROGRAM</t>
  </si>
  <si>
    <t>ENTIDADES REPRESENTATIVAS DE CLASSE</t>
  </si>
  <si>
    <t>MATERIAL FARMACOLOGICO</t>
  </si>
  <si>
    <t>MATERIAL DE COUDELARIA OU DE USO ZOOTECNICO</t>
  </si>
  <si>
    <t>MATERIAL EDUCATIVO E ESPORTIVO</t>
  </si>
  <si>
    <t>MATERIAIS E MEDICAMENTOS P/ USO VETERINARIO</t>
  </si>
  <si>
    <t>LOCACAO DE MEIOS DE TRANSPORTE</t>
  </si>
  <si>
    <t>LOCOMOCAO URBANA</t>
  </si>
  <si>
    <t>LOCACAO BENS MOV. OUT.NATUREZAS E INTANGIVEIS</t>
  </si>
  <si>
    <t>EXPOSICOES, CONGRESSOS E CONFERENCIAS</t>
  </si>
  <si>
    <t>FRETES E TRANSPORTES DE ENCOMENDAS</t>
  </si>
  <si>
    <t>SERVICOS DE OUTSOURCING - ALMOXARIFADO VIRTUAL</t>
  </si>
  <si>
    <t>LOCACAO DE EQUIPAMENTOS DE TIC - IMPRESSORAS</t>
  </si>
  <si>
    <t>MANUTENCAO CORRETIVA/ADAPTATIVA E SUSTENTACAO SOFTWARES</t>
  </si>
  <si>
    <t>SUPORTE DE INFRAESTRUTURA DE TIC</t>
  </si>
  <si>
    <t>IMPOSTO S/ PROP. PREDIAL E TERRIT.URBANA-IPTU</t>
  </si>
  <si>
    <t>IMPOSTO SOBRE A TRANSMISSAO DE BENS IMOVEIS - ITBI</t>
  </si>
  <si>
    <t>AJUDA DE CUSTO - PESSOAL CIVIL</t>
  </si>
  <si>
    <t>APAR.EQUIP.UTENS.MED.,ODONT,LABOR.HOSPIT.</t>
  </si>
  <si>
    <t>SEMOVENTES E EQUIPAMENTOS DE MONTARIA</t>
  </si>
  <si>
    <t>MATERIAL DE PROTECAO E SEGURANCA</t>
  </si>
  <si>
    <t>MATERIAL PARA COMUNICACOES</t>
  </si>
  <si>
    <t>MATERIAL DE MARCACAO DA FAUNA SILVESTRE</t>
  </si>
  <si>
    <t>SERVICOS DE SELECAO E TREINAMENTO</t>
  </si>
  <si>
    <t>MANUT.E CONS.DE B.MOVEIS DE OUTRAS NATUREZAS</t>
  </si>
  <si>
    <t>SERVICOS DE APOIO AO ENSINO</t>
  </si>
  <si>
    <t>OUTROS SERVICOS DE TERCEIROS-PESSOA JURIDICA</t>
  </si>
  <si>
    <t>MATERIAL DE CONSUMO</t>
  </si>
  <si>
    <t>INDENIZACAO DE TRANSPORTE - PESSOAL CIVIL</t>
  </si>
  <si>
    <t>CAPACITACAO DE SERVIDORES PUBLICOS FEDERAIS EM PROCESSO DE Q</t>
  </si>
  <si>
    <t>SENTENCAS JUDICIAIS TRANSITADAS EM JULGADO (PRECATORIOS)</t>
  </si>
  <si>
    <t>PRECATORIOS - ATIVO CIVIL</t>
  </si>
  <si>
    <t>PRECATORIOS - INATIVO CIVIL</t>
  </si>
  <si>
    <t>AUXILIO-FUNERAL ATIVO CIVIL</t>
  </si>
  <si>
    <t>OUTROS BENEF.ASSIST.DO SERVIDOR E DO MILITAR</t>
  </si>
  <si>
    <t>INDENIZACOES E RESTITUICOES</t>
  </si>
  <si>
    <t>MATERIAL ELETRICO</t>
  </si>
  <si>
    <t>EQUIPAMENTO DE PROTECAO, SEGURANCA E  SOCORRO</t>
  </si>
  <si>
    <t>MATERIAL DE TIC (PERMANENTE)</t>
  </si>
  <si>
    <t>Relatório de Despesas Liquidadas - 3° Trimestre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</si>
</sst>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R$&quot;\ * #,##0.00_-;\-&quot;R$&quot;\ * #,##0.00_-;_-&quot;R$&quot;\ * &quot;-&quot;??_-;_-@_-"/>
    <numFmt numFmtId="165" formatCode="#,##0.00;\(#,##0.00\)"/>
    <numFmt numFmtId="166" formatCode="#,##0.00_);\(#,##0.00\)"/>
  </numFmts>
  <fonts count="13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8"/>
      <name val="Verdana"/>
      <family val="2"/>
    </font>
    <font>
      <sz val="8"/>
      <color rgb="FF000000"/>
      <name val="Verdana"/>
    </font>
    <font>
      <b/>
      <sz val="8"/>
      <color rgb="FFFFFFFF"/>
      <name val="Verdana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n">
        <color rgb="FF808080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</cellStyleXfs>
  <cellXfs count="71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5" fontId="1" fillId="5" borderId="8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5" fontId="5" fillId="5" borderId="8" xfId="0" applyNumberFormat="1" applyFont="1" applyFill="1" applyBorder="1" applyAlignment="1">
      <alignment horizontal="right" vertical="center"/>
    </xf>
    <xf numFmtId="164" fontId="5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10" fontId="6" fillId="4" borderId="9" xfId="3" applyNumberFormat="1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left" vertical="center" wrapText="1"/>
    </xf>
    <xf numFmtId="164" fontId="7" fillId="3" borderId="4" xfId="3" applyNumberFormat="1" applyFont="1" applyFill="1" applyBorder="1" applyAlignment="1">
      <alignment horizontal="left" vertical="center" wrapText="1"/>
    </xf>
    <xf numFmtId="10" fontId="7" fillId="3" borderId="4" xfId="3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left" vertical="center"/>
    </xf>
    <xf numFmtId="165" fontId="7" fillId="2" borderId="6" xfId="3" applyNumberFormat="1" applyFont="1" applyFill="1" applyBorder="1" applyAlignment="1">
      <alignment horizontal="right" vertical="center"/>
    </xf>
    <xf numFmtId="0" fontId="7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9" fillId="7" borderId="0" xfId="3" applyFont="1" applyFill="1" applyBorder="1" applyAlignment="1">
      <alignment horizontal="right" vertical="center"/>
    </xf>
    <xf numFmtId="0" fontId="0" fillId="7" borderId="0" xfId="0" applyFill="1"/>
    <xf numFmtId="0" fontId="6" fillId="4" borderId="9" xfId="3" applyFont="1" applyFill="1" applyBorder="1" applyAlignment="1">
      <alignment horizontal="center" vertical="center" wrapText="1"/>
    </xf>
    <xf numFmtId="165" fontId="10" fillId="5" borderId="8" xfId="0" applyNumberFormat="1" applyFont="1" applyFill="1" applyBorder="1" applyAlignment="1">
      <alignment horizontal="right" vertical="center"/>
    </xf>
    <xf numFmtId="0" fontId="6" fillId="4" borderId="9" xfId="3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9" fontId="7" fillId="2" borderId="7" xfId="3" applyNumberFormat="1" applyFont="1" applyFill="1" applyBorder="1" applyAlignment="1">
      <alignment horizontal="center" vertical="center"/>
    </xf>
    <xf numFmtId="0" fontId="4" fillId="0" borderId="0" xfId="0" applyFont="1"/>
    <xf numFmtId="10" fontId="7" fillId="2" borderId="7" xfId="3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166" fontId="3" fillId="2" borderId="6" xfId="0" applyNumberFormat="1" applyFont="1" applyFill="1" applyBorder="1" applyAlignment="1">
      <alignment horizontal="right" vertical="center"/>
    </xf>
    <xf numFmtId="9" fontId="3" fillId="2" borderId="6" xfId="2" applyFont="1" applyFill="1" applyBorder="1" applyAlignment="1">
      <alignment horizontal="right" vertical="center"/>
    </xf>
    <xf numFmtId="164" fontId="10" fillId="5" borderId="8" xfId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0" fillId="0" borderId="0" xfId="0" applyAlignment="1"/>
    <xf numFmtId="0" fontId="0" fillId="0" borderId="0" xfId="0"/>
    <xf numFmtId="166" fontId="11" fillId="5" borderId="8" xfId="0" applyNumberFormat="1" applyFont="1" applyFill="1" applyBorder="1" applyAlignment="1">
      <alignment horizontal="right" vertical="center"/>
    </xf>
    <xf numFmtId="166" fontId="11" fillId="5" borderId="7" xfId="0" applyNumberFormat="1" applyFont="1" applyFill="1" applyBorder="1" applyAlignment="1">
      <alignment horizontal="right" vertical="center"/>
    </xf>
    <xf numFmtId="0" fontId="12" fillId="3" borderId="4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165" fontId="0" fillId="0" borderId="0" xfId="0" applyNumberFormat="1"/>
    <xf numFmtId="10" fontId="0" fillId="0" borderId="0" xfId="2" applyNumberFormat="1" applyFont="1"/>
    <xf numFmtId="166" fontId="11" fillId="5" borderId="4" xfId="0" applyNumberFormat="1" applyFont="1" applyFill="1" applyBorder="1" applyAlignment="1">
      <alignment horizontal="right" vertical="center"/>
    </xf>
    <xf numFmtId="166" fontId="11" fillId="5" borderId="6" xfId="0" applyNumberFormat="1" applyFont="1" applyFill="1" applyBorder="1" applyAlignment="1">
      <alignment horizontal="right" vertical="center"/>
    </xf>
    <xf numFmtId="166" fontId="5" fillId="5" borderId="4" xfId="0" applyNumberFormat="1" applyFont="1" applyFill="1" applyBorder="1" applyAlignment="1">
      <alignment horizontal="right" vertical="center"/>
    </xf>
    <xf numFmtId="166" fontId="5" fillId="5" borderId="8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 wrapText="1"/>
    </xf>
    <xf numFmtId="166" fontId="1" fillId="5" borderId="8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left" vertical="center" wrapText="1"/>
    </xf>
    <xf numFmtId="166" fontId="1" fillId="5" borderId="7" xfId="0" applyNumberFormat="1" applyFont="1" applyFill="1" applyBorder="1" applyAlignment="1">
      <alignment horizontal="right" vertical="center"/>
    </xf>
    <xf numFmtId="166" fontId="1" fillId="5" borderId="4" xfId="0" applyNumberFormat="1" applyFont="1" applyFill="1" applyBorder="1" applyAlignment="1">
      <alignment horizontal="right" vertical="center"/>
    </xf>
    <xf numFmtId="166" fontId="1" fillId="5" borderId="6" xfId="0" applyNumberFormat="1" applyFont="1" applyFill="1" applyBorder="1" applyAlignment="1">
      <alignment horizontal="right" vertical="center"/>
    </xf>
    <xf numFmtId="166" fontId="5" fillId="5" borderId="6" xfId="0" applyNumberFormat="1" applyFont="1" applyFill="1" applyBorder="1" applyAlignment="1">
      <alignment horizontal="right" vertical="center"/>
    </xf>
    <xf numFmtId="166" fontId="5" fillId="5" borderId="7" xfId="0" applyNumberFormat="1" applyFont="1" applyFill="1" applyBorder="1" applyAlignment="1">
      <alignment horizontal="right" vertical="center"/>
    </xf>
    <xf numFmtId="0" fontId="9" fillId="6" borderId="0" xfId="3" applyFont="1" applyFill="1" applyAlignment="1">
      <alignment horizontal="center" vertical="center"/>
    </xf>
    <xf numFmtId="0" fontId="9" fillId="7" borderId="13" xfId="3" applyFont="1" applyFill="1" applyBorder="1" applyAlignment="1">
      <alignment horizontal="center" vertical="center"/>
    </xf>
    <xf numFmtId="0" fontId="9" fillId="7" borderId="0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9" fillId="6" borderId="0" xfId="3" applyFont="1" applyFill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</cellXfs>
  <cellStyles count="5">
    <cellStyle name="Hiperlink" xfId="3" builtinId="8"/>
    <cellStyle name="Moeda" xfId="1" builtinId="4"/>
    <cellStyle name="Normal" xfId="0" builtinId="0"/>
    <cellStyle name="Normal 2" xfId="4"/>
    <cellStyle name="Porcentagem" xfId="2" builtinId="5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28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01082292091904"/>
          <c:w val="0.98991266003816691"/>
          <c:h val="0.89521435868187316"/>
        </c:manualLayout>
      </c:layout>
      <c:pie3DChart>
        <c:varyColors val="1"/>
        <c:ser>
          <c:idx val="0"/>
          <c:order val="0"/>
          <c:dLbls>
            <c:dLbl>
              <c:idx val="2"/>
              <c:layout>
                <c:manualLayout>
                  <c:x val="-3.7943356359822024E-2"/>
                  <c:y val="-7.758672888397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8.8973713082020428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9383626885934711E-2"/>
                  <c:y val="5.4297556278846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 i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SERVICOS DE ENERGIA ELETRICA</c:v>
                </c:pt>
                <c:pt idx="5">
                  <c:v>FORNECIMENTO DE ALIMENTACAO</c:v>
                </c:pt>
                <c:pt idx="6">
                  <c:v>OUTROS</c:v>
                </c:pt>
              </c:strCache>
            </c:strRef>
          </c:cat>
          <c:val>
            <c:numRef>
              <c:f>'3º Trimestre'!$C$6:$C$12</c:f>
              <c:numCache>
                <c:formatCode>_-"R$"\ * #,##0.00_-;\-"R$"\ * #,##0.00_-;_-"R$"\ * "-"??_-;_-@_-</c:formatCode>
                <c:ptCount val="7"/>
                <c:pt idx="0">
                  <c:v>2117335.86</c:v>
                </c:pt>
                <c:pt idx="1">
                  <c:v>3550406.73</c:v>
                </c:pt>
                <c:pt idx="2">
                  <c:v>2568425.12</c:v>
                </c:pt>
                <c:pt idx="3">
                  <c:v>1918375.12</c:v>
                </c:pt>
                <c:pt idx="4">
                  <c:v>1832773.04</c:v>
                </c:pt>
                <c:pt idx="5">
                  <c:v>2856140.3</c:v>
                </c:pt>
                <c:pt idx="6">
                  <c:v>21006917.18</c:v>
                </c:pt>
              </c:numCache>
            </c:numRef>
          </c:val>
        </c:ser>
        <c:ser>
          <c:idx val="1"/>
          <c:order val="1"/>
          <c:cat>
            <c:strRef>
              <c:f>'3º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SERVICOS DE ENERGIA ELETRICA</c:v>
                </c:pt>
                <c:pt idx="5">
                  <c:v>FORNECIMENTO DE ALIMENTACAO</c:v>
                </c:pt>
                <c:pt idx="6">
                  <c:v>OUTROS</c:v>
                </c:pt>
              </c:strCache>
            </c:strRef>
          </c:cat>
          <c:val>
            <c:numRef>
              <c:f>'3º Trimestre'!$D$6:$D$12</c:f>
              <c:numCache>
                <c:formatCode>0.00%</c:formatCode>
                <c:ptCount val="7"/>
                <c:pt idx="0">
                  <c:v>5.906035731703195E-2</c:v>
                </c:pt>
                <c:pt idx="1">
                  <c:v>9.9034023867425075E-2</c:v>
                </c:pt>
                <c:pt idx="2">
                  <c:v>7.1642911356179784E-2</c:v>
                </c:pt>
                <c:pt idx="3">
                  <c:v>5.351060367687914E-2</c:v>
                </c:pt>
                <c:pt idx="4">
                  <c:v>5.1122843885250638E-2</c:v>
                </c:pt>
                <c:pt idx="5">
                  <c:v>7.966835581086075E-2</c:v>
                </c:pt>
                <c:pt idx="6">
                  <c:v>0.58596090408637258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19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-0.17391750637869663"/>
                  <c:y val="-4.63170344524078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2.9788960133964568E-2"/>
                  <c:y val="-0.4194682824091537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 i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Trimestre'!$B$17:$B$21</c:f>
              <c:strCache>
                <c:ptCount val="5"/>
                <c:pt idx="0">
                  <c:v>PROVENTOS - PESSOAL CIVIL</c:v>
                </c:pt>
                <c:pt idx="1">
                  <c:v>CONTRIBUICAO PATRONAL PARA O RPPS</c:v>
                </c:pt>
                <c:pt idx="2">
                  <c:v>VENCIMENTOS E SALARIOS</c:v>
                </c:pt>
                <c:pt idx="3">
                  <c:v>GRATIFICACAO POR EXERCICIO DE CARGO EFETIVO</c:v>
                </c:pt>
                <c:pt idx="4">
                  <c:v>OUTROS</c:v>
                </c:pt>
              </c:strCache>
            </c:strRef>
          </c:cat>
          <c:val>
            <c:numRef>
              <c:f>'3º Trimestre'!$C$17:$C$21</c:f>
              <c:numCache>
                <c:formatCode>_-"R$"\ * #,##0.00_-;\-"R$"\ * #,##0.00_-;_-"R$"\ * "-"??_-;_-@_-</c:formatCode>
                <c:ptCount val="5"/>
                <c:pt idx="0">
                  <c:v>10898841.439999999</c:v>
                </c:pt>
                <c:pt idx="1">
                  <c:v>28758229.100000001</c:v>
                </c:pt>
                <c:pt idx="2">
                  <c:v>69791929.340000004</c:v>
                </c:pt>
                <c:pt idx="3">
                  <c:v>60153000.289999999</c:v>
                </c:pt>
                <c:pt idx="4">
                  <c:v>34846327.979999959</c:v>
                </c:pt>
              </c:numCache>
            </c:numRef>
          </c:val>
        </c:ser>
        <c:ser>
          <c:idx val="1"/>
          <c:order val="1"/>
          <c:cat>
            <c:strRef>
              <c:f>'3º Trimestre'!$B$17:$B$21</c:f>
              <c:strCache>
                <c:ptCount val="5"/>
                <c:pt idx="0">
                  <c:v>PROVENTOS - PESSOAL CIVIL</c:v>
                </c:pt>
                <c:pt idx="1">
                  <c:v>CONTRIBUICAO PATRONAL PARA O RPPS</c:v>
                </c:pt>
                <c:pt idx="2">
                  <c:v>VENCIMENTOS E SALARIOS</c:v>
                </c:pt>
                <c:pt idx="3">
                  <c:v>GRATIFICACAO POR EXERCICIO DE CARGO EFETIVO</c:v>
                </c:pt>
                <c:pt idx="4">
                  <c:v>OUTROS</c:v>
                </c:pt>
              </c:strCache>
            </c:strRef>
          </c:cat>
          <c:val>
            <c:numRef>
              <c:f>'3º Trimestre'!$D$17:$D$21</c:f>
              <c:numCache>
                <c:formatCode>0.00%</c:formatCode>
                <c:ptCount val="5"/>
                <c:pt idx="0">
                  <c:v>5.3308537852183958E-2</c:v>
                </c:pt>
                <c:pt idx="1">
                  <c:v>0.14066257895198156</c:v>
                </c:pt>
                <c:pt idx="2">
                  <c:v>0.34136708268308735</c:v>
                </c:pt>
                <c:pt idx="3">
                  <c:v>0.29422104271680255</c:v>
                </c:pt>
                <c:pt idx="4">
                  <c:v>0.17044075779594467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19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238095238095236E-3"/>
          <c:y val="9.1898148148148145E-2"/>
          <c:w val="0.99797619047619046"/>
          <c:h val="0.9043981481481482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0.111850049438549"/>
                  <c:y val="-0.2829463580734307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4.8113698575104384E-2"/>
                  <c:y val="-1.51414786358528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0083234093432221"/>
                  <c:y val="0.268305957514652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9.3903333333333339E-2"/>
                  <c:y val="-0.14816294919454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 i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Trimestre'!$B$28:$B$35</c:f>
              <c:strCache>
                <c:ptCount val="4"/>
                <c:pt idx="0">
                  <c:v>OBRAS EM ANDAMENTO</c:v>
                </c:pt>
                <c:pt idx="1">
                  <c:v>INSTALACOES</c:v>
                </c:pt>
                <c:pt idx="2">
                  <c:v>EQUIPAMENTOS DE TIC - COMPUTADORES</c:v>
                </c:pt>
                <c:pt idx="3">
                  <c:v>OUTROS</c:v>
                </c:pt>
              </c:strCache>
            </c:strRef>
          </c:cat>
          <c:val>
            <c:numRef>
              <c:f>'3º Trimestre'!$C$28:$C$35</c:f>
              <c:numCache>
                <c:formatCode>_-"R$"\ * #,##0.00_-;\-"R$"\ * #,##0.00_-;_-"R$"\ * "-"??_-;_-@_-</c:formatCode>
                <c:ptCount val="8"/>
                <c:pt idx="0">
                  <c:v>3705580.13</c:v>
                </c:pt>
                <c:pt idx="1">
                  <c:v>670020.96</c:v>
                </c:pt>
                <c:pt idx="2">
                  <c:v>844041.26</c:v>
                </c:pt>
                <c:pt idx="3">
                  <c:v>729049.08000000101</c:v>
                </c:pt>
              </c:numCache>
            </c:numRef>
          </c:val>
        </c:ser>
        <c:ser>
          <c:idx val="1"/>
          <c:order val="1"/>
          <c:cat>
            <c:strRef>
              <c:f>'3º Trimestre'!$B$28:$B$35</c:f>
              <c:strCache>
                <c:ptCount val="4"/>
                <c:pt idx="0">
                  <c:v>OBRAS EM ANDAMENTO</c:v>
                </c:pt>
                <c:pt idx="1">
                  <c:v>INSTALACOES</c:v>
                </c:pt>
                <c:pt idx="2">
                  <c:v>EQUIPAMENTOS DE TIC - COMPUTADORES</c:v>
                </c:pt>
                <c:pt idx="3">
                  <c:v>OUTROS</c:v>
                </c:pt>
              </c:strCache>
            </c:strRef>
          </c:cat>
          <c:val>
            <c:numRef>
              <c:f>'3º Trimestre'!$D$28:$D$35</c:f>
              <c:numCache>
                <c:formatCode>0.00%</c:formatCode>
                <c:ptCount val="8"/>
                <c:pt idx="0">
                  <c:v>0.6229235746390025</c:v>
                </c:pt>
                <c:pt idx="1">
                  <c:v>0.11263333589989218</c:v>
                </c:pt>
                <c:pt idx="2">
                  <c:v>0.14188687880890805</c:v>
                </c:pt>
                <c:pt idx="3">
                  <c:v>0.12255621065219732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80"/>
      <c:rotY val="2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365079365079362E-6"/>
          <c:y val="2.1546296854484362E-3"/>
          <c:w val="0.99797619047619046"/>
          <c:h val="0.90439814814814823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5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19"/>
            <c:spPr>
              <a:solidFill>
                <a:schemeClr val="accent5"/>
              </a:solidFill>
            </c:spPr>
          </c:dPt>
          <c:dPt>
            <c:idx val="2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.1669315873015873"/>
                  <c:y val="8.17286493034524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148333333333326"/>
                  <c:y val="-0.19794710276600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9563650793650801E-2"/>
                  <c:y val="5.38687664041994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'3º Trimestre'!$Q$6:$Q$8</c:f>
              <c:numCache>
                <c:formatCode>_-"R$"\ * #,##0.00_-;\-"R$"\ * #,##0.00_-;_-"R$"\ * "-"??_-;_-@_-</c:formatCode>
                <c:ptCount val="3"/>
                <c:pt idx="0">
                  <c:v>35850373.350000001</c:v>
                </c:pt>
                <c:pt idx="1">
                  <c:v>204448328.14999995</c:v>
                </c:pt>
                <c:pt idx="2">
                  <c:v>5948691.4300000006</c:v>
                </c:pt>
              </c:numCache>
            </c:numRef>
          </c:val>
        </c:ser>
        <c:ser>
          <c:idx val="1"/>
          <c:order val="1"/>
          <c:cat>
            <c:strRef>
              <c:f>'3º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'3º Trimestre'!$R$6:$R$8</c:f>
              <c:numCache>
                <c:formatCode>0.00%</c:formatCode>
                <c:ptCount val="3"/>
                <c:pt idx="0">
                  <c:v>0.14558681382747099</c:v>
                </c:pt>
                <c:pt idx="1">
                  <c:v>0.83025580785790454</c:v>
                </c:pt>
                <c:pt idx="2">
                  <c:v>2.4157378314624507E-2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25396825396827E-2"/>
          <c:y val="9.1898148148148145E-2"/>
          <c:w val="0.91129365079365077"/>
          <c:h val="0.82623724363734041"/>
        </c:manualLayout>
      </c:layout>
      <c:pie3DChart>
        <c:varyColors val="1"/>
        <c:ser>
          <c:idx val="0"/>
          <c:order val="0"/>
          <c:explosion val="15"/>
          <c:dLbls>
            <c:dLbl>
              <c:idx val="5"/>
              <c:layout>
                <c:manualLayout>
                  <c:x val="3.830158730158730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'3º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'3º Trimestre'!$C$41:$C$51</c:f>
              <c:numCache>
                <c:formatCode>_-"R$"\ * #,##0.00_-;\-"R$"\ * #,##0.00_-;_-"R$"\ * "-"??_-;_-@_-</c:formatCode>
                <c:ptCount val="11"/>
                <c:pt idx="0">
                  <c:v>5762462.6700000009</c:v>
                </c:pt>
                <c:pt idx="1">
                  <c:v>1655419.5800000003</c:v>
                </c:pt>
                <c:pt idx="2">
                  <c:v>5199708.37</c:v>
                </c:pt>
                <c:pt idx="3">
                  <c:v>5651628.1500000013</c:v>
                </c:pt>
                <c:pt idx="4">
                  <c:v>2705243.7500000005</c:v>
                </c:pt>
                <c:pt idx="5">
                  <c:v>3394126.7500000005</c:v>
                </c:pt>
                <c:pt idx="6">
                  <c:v>2430848.16</c:v>
                </c:pt>
                <c:pt idx="7">
                  <c:v>2043610.0300000003</c:v>
                </c:pt>
                <c:pt idx="8">
                  <c:v>2188505.4900000002</c:v>
                </c:pt>
                <c:pt idx="9">
                  <c:v>1866359.4699999997</c:v>
                </c:pt>
                <c:pt idx="10">
                  <c:v>2952460.93</c:v>
                </c:pt>
              </c:numCache>
            </c:numRef>
          </c:val>
        </c:ser>
        <c:ser>
          <c:idx val="1"/>
          <c:order val="1"/>
          <c:cat>
            <c:strRef>
              <c:f>'3º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'3º Trimestre'!$D$41:$D$51</c:f>
              <c:numCache>
                <c:formatCode>0.00%</c:formatCode>
                <c:ptCount val="11"/>
                <c:pt idx="0">
                  <c:v>0.16073647584481851</c:v>
                </c:pt>
                <c:pt idx="1">
                  <c:v>4.6175797496959686E-2</c:v>
                </c:pt>
                <c:pt idx="2">
                  <c:v>0.14503916930616848</c:v>
                </c:pt>
                <c:pt idx="3">
                  <c:v>0.15764488963125403</c:v>
                </c:pt>
                <c:pt idx="4">
                  <c:v>7.5459290858403305E-2</c:v>
                </c:pt>
                <c:pt idx="5">
                  <c:v>9.4674795067371323E-2</c:v>
                </c:pt>
                <c:pt idx="6">
                  <c:v>6.7805379215109346E-2</c:v>
                </c:pt>
                <c:pt idx="7">
                  <c:v>5.7003870226082325E-2</c:v>
                </c:pt>
                <c:pt idx="8">
                  <c:v>6.104554250060551E-2</c:v>
                </c:pt>
                <c:pt idx="9">
                  <c:v>5.2059694100786813E-2</c:v>
                </c:pt>
                <c:pt idx="10">
                  <c:v>8.2355095752440752E-2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3&#186; Trimestre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3&#186; Trimestre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3&#186; Trimestre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3&#186; Trimestre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3&#186; Trimestre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3&#186; Trimestre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3&#186; Trimestre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3&#186; Trimestre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3&#186; Trimestre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3&#186; Trimestre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3&#186; Trimestre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3&#186; Trimestre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3&#186; Trimestre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3&#186; Trimestr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84668</xdr:colOff>
      <xdr:row>1</xdr:row>
      <xdr:rowOff>95249</xdr:rowOff>
    </xdr:from>
    <xdr:to>
      <xdr:col>14</xdr:col>
      <xdr:colOff>246335</xdr:colOff>
      <xdr:row>12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12</xdr:row>
      <xdr:rowOff>137583</xdr:rowOff>
    </xdr:from>
    <xdr:to>
      <xdr:col>14</xdr:col>
      <xdr:colOff>161667</xdr:colOff>
      <xdr:row>23</xdr:row>
      <xdr:rowOff>137583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24</xdr:row>
      <xdr:rowOff>84667</xdr:rowOff>
    </xdr:from>
    <xdr:to>
      <xdr:col>14</xdr:col>
      <xdr:colOff>214583</xdr:colOff>
      <xdr:row>36</xdr:row>
      <xdr:rowOff>84717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465666</xdr:colOff>
      <xdr:row>9</xdr:row>
      <xdr:rowOff>42332</xdr:rowOff>
    </xdr:from>
    <xdr:to>
      <xdr:col>18</xdr:col>
      <xdr:colOff>362749</xdr:colOff>
      <xdr:row>37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244928</xdr:colOff>
      <xdr:row>37</xdr:row>
      <xdr:rowOff>105834</xdr:rowOff>
    </xdr:from>
    <xdr:to>
      <xdr:col>15</xdr:col>
      <xdr:colOff>11987</xdr:colOff>
      <xdr:row>54</xdr:row>
      <xdr:rowOff>31750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5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7" name="Imagem 6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8" name="Imagem 7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219" y="0"/>
          <a:ext cx="2846918" cy="748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5" name="Imagem 4" descr="Resultado de imagem para logo iffar 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showGridLines="0" tabSelected="1" zoomScale="80" zoomScaleNormal="80" workbookViewId="0">
      <selection activeCell="B1" sqref="B1:R1"/>
    </sheetView>
  </sheetViews>
  <sheetFormatPr defaultRowHeight="12.75" x14ac:dyDescent="0.2"/>
  <cols>
    <col min="2" max="2" width="48.7109375" style="5" bestFit="1" customWidth="1"/>
    <col min="3" max="3" width="24.85546875" customWidth="1"/>
    <col min="4" max="4" width="13.140625" customWidth="1"/>
    <col min="5" max="5" width="5.28515625" customWidth="1"/>
    <col min="6" max="6" width="5.42578125" customWidth="1"/>
    <col min="14" max="14" width="7.85546875" customWidth="1"/>
    <col min="15" max="15" width="4.42578125" customWidth="1"/>
    <col min="16" max="16" width="48.7109375" style="5" customWidth="1"/>
    <col min="17" max="17" width="24.85546875" customWidth="1"/>
    <col min="18" max="18" width="13.140625" customWidth="1"/>
  </cols>
  <sheetData>
    <row r="1" spans="1:18" ht="58.5" customHeight="1" x14ac:dyDescent="0.2">
      <c r="A1" s="32"/>
      <c r="B1" s="59" t="s">
        <v>225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12.75" customHeight="1" x14ac:dyDescent="0.2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s="24" customFormat="1" ht="14.25" customHeight="1" x14ac:dyDescent="0.2">
      <c r="B3" s="60" t="s">
        <v>13</v>
      </c>
      <c r="C3" s="60"/>
      <c r="D3" s="60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60" t="s">
        <v>13</v>
      </c>
      <c r="Q3" s="60"/>
      <c r="R3" s="60"/>
    </row>
    <row r="4" spans="1:18" ht="13.5" thickBot="1" x14ac:dyDescent="0.25">
      <c r="B4" s="62" t="s">
        <v>7</v>
      </c>
      <c r="C4" s="62"/>
      <c r="D4" s="63"/>
      <c r="P4" s="64" t="s">
        <v>8</v>
      </c>
      <c r="Q4" s="64"/>
      <c r="R4" s="65"/>
    </row>
    <row r="5" spans="1:18" ht="14.25" thickTop="1" thickBot="1" x14ac:dyDescent="0.25">
      <c r="B5" s="25" t="s">
        <v>2</v>
      </c>
      <c r="C5" s="25" t="s">
        <v>3</v>
      </c>
      <c r="D5" s="14" t="s">
        <v>6</v>
      </c>
      <c r="P5" s="13" t="s">
        <v>4</v>
      </c>
      <c r="Q5" s="13" t="s">
        <v>3</v>
      </c>
      <c r="R5" s="14" t="s">
        <v>6</v>
      </c>
    </row>
    <row r="6" spans="1:18" ht="22.5" thickTop="1" thickBot="1" x14ac:dyDescent="0.25">
      <c r="B6" s="15" t="str">
        <f>'Despesas Correntes'!C47</f>
        <v>APOIO ADMINISTRATIVO, TECNICO E OPERACIONAL</v>
      </c>
      <c r="C6" s="16">
        <f>'Despesas Correntes'!F47</f>
        <v>2117335.86</v>
      </c>
      <c r="D6" s="17">
        <f>'Despesas Correntes'!G47</f>
        <v>5.906035731703195E-2</v>
      </c>
      <c r="P6" s="15" t="str">
        <f>B4</f>
        <v>DESPESAS CORRENTES</v>
      </c>
      <c r="Q6" s="16">
        <f>C13</f>
        <v>35850373.350000001</v>
      </c>
      <c r="R6" s="17">
        <f>Q6/$Q$9</f>
        <v>0.14558681382747099</v>
      </c>
    </row>
    <row r="7" spans="1:18" ht="14.25" thickTop="1" thickBot="1" x14ac:dyDescent="0.25">
      <c r="B7" s="15" t="str">
        <f>'Despesas Correntes'!C48</f>
        <v>LIMPEZA E CONSERVACAO</v>
      </c>
      <c r="C7" s="16">
        <f>'Despesas Correntes'!F48</f>
        <v>3550406.73</v>
      </c>
      <c r="D7" s="17">
        <f>'Despesas Correntes'!G48</f>
        <v>9.9034023867425075E-2</v>
      </c>
      <c r="P7" s="15" t="str">
        <f>B15</f>
        <v>FOLHA</v>
      </c>
      <c r="Q7" s="16">
        <f>C24</f>
        <v>204448328.14999995</v>
      </c>
      <c r="R7" s="17">
        <f>Q7/$Q$9</f>
        <v>0.83025580785790454</v>
      </c>
    </row>
    <row r="8" spans="1:18" ht="14.25" thickTop="1" thickBot="1" x14ac:dyDescent="0.25">
      <c r="B8" s="15" t="str">
        <f>'Despesas Correntes'!C49</f>
        <v>VIGILANCIA OSTENSIVA</v>
      </c>
      <c r="C8" s="16">
        <f>'Despesas Correntes'!F49</f>
        <v>2568425.12</v>
      </c>
      <c r="D8" s="17">
        <f>'Despesas Correntes'!G49</f>
        <v>7.1642911356179784E-2</v>
      </c>
      <c r="P8" s="15" t="str">
        <f>B26</f>
        <v>INVESTIMENTOS</v>
      </c>
      <c r="Q8" s="16">
        <f>C36</f>
        <v>5948691.4300000006</v>
      </c>
      <c r="R8" s="17">
        <f>Q8/$Q$9</f>
        <v>2.4157378314624507E-2</v>
      </c>
    </row>
    <row r="9" spans="1:18" ht="14.25" thickTop="1" thickBot="1" x14ac:dyDescent="0.25">
      <c r="B9" s="15" t="str">
        <f>'Despesas Correntes'!C57</f>
        <v>MANUTENCAO E CONSERV. DE BENS IMOVEIS</v>
      </c>
      <c r="C9" s="16">
        <f>'Despesas Correntes'!F57</f>
        <v>1918375.12</v>
      </c>
      <c r="D9" s="17">
        <f>'Despesas Correntes'!G57</f>
        <v>5.351060367687914E-2</v>
      </c>
      <c r="P9" s="18" t="s">
        <v>8</v>
      </c>
      <c r="Q9" s="19">
        <f>SUM(Q6:Q8)</f>
        <v>246247392.92999995</v>
      </c>
      <c r="R9" s="31">
        <f>SUM(R6:R8)</f>
        <v>1</v>
      </c>
    </row>
    <row r="10" spans="1:18" ht="14.25" thickTop="1" thickBot="1" x14ac:dyDescent="0.25">
      <c r="B10" s="15" t="str">
        <f>'Despesas Correntes'!C65</f>
        <v>SERVICOS DE ENERGIA ELETRICA</v>
      </c>
      <c r="C10" s="16">
        <f>'Despesas Correntes'!F65</f>
        <v>1832773.04</v>
      </c>
      <c r="D10" s="17">
        <f>'Despesas Correntes'!G65</f>
        <v>5.1122843885250638E-2</v>
      </c>
    </row>
    <row r="11" spans="1:18" ht="14.25" thickTop="1" thickBot="1" x14ac:dyDescent="0.25">
      <c r="B11" s="15" t="str">
        <f>'Despesas Correntes'!C134</f>
        <v>FORNECIMENTO DE ALIMENTACAO</v>
      </c>
      <c r="C11" s="16">
        <f>'Despesas Correntes'!F134</f>
        <v>2856140.3</v>
      </c>
      <c r="D11" s="17">
        <f>'Despesas Correntes'!G134</f>
        <v>7.966835581086075E-2</v>
      </c>
    </row>
    <row r="12" spans="1:18" ht="14.25" thickTop="1" thickBot="1" x14ac:dyDescent="0.25">
      <c r="B12" s="15" t="s">
        <v>178</v>
      </c>
      <c r="C12" s="16">
        <f>'Despesas Correntes'!F143-SUM('3º Trimestre'!C6:C11)</f>
        <v>21006917.18</v>
      </c>
      <c r="D12" s="17">
        <f>C12/C13</f>
        <v>0.58596090408637258</v>
      </c>
    </row>
    <row r="13" spans="1:18" ht="13.5" thickTop="1" x14ac:dyDescent="0.2">
      <c r="B13" s="20" t="s">
        <v>8</v>
      </c>
      <c r="C13" s="19">
        <f>SUM(C6:C12)</f>
        <v>35850373.350000001</v>
      </c>
      <c r="D13" s="33">
        <f>SUM(D6:D12)</f>
        <v>0.99999999999999989</v>
      </c>
    </row>
    <row r="15" spans="1:18" ht="13.5" thickBot="1" x14ac:dyDescent="0.25">
      <c r="B15" s="62" t="s">
        <v>9</v>
      </c>
      <c r="C15" s="62"/>
      <c r="D15" s="63"/>
    </row>
    <row r="16" spans="1:18" ht="14.25" thickTop="1" thickBot="1" x14ac:dyDescent="0.25">
      <c r="B16" s="25" t="s">
        <v>2</v>
      </c>
      <c r="C16" s="25" t="s">
        <v>3</v>
      </c>
      <c r="D16" s="14" t="s">
        <v>6</v>
      </c>
    </row>
    <row r="17" spans="2:4" ht="14.25" thickTop="1" thickBot="1" x14ac:dyDescent="0.25">
      <c r="B17" s="15" t="str">
        <f>Folha!D6</f>
        <v>PROVENTOS - PESSOAL CIVIL</v>
      </c>
      <c r="C17" s="16">
        <f>Folha!G6</f>
        <v>10898841.439999999</v>
      </c>
      <c r="D17" s="17">
        <f>Folha!H6</f>
        <v>5.3308537852183958E-2</v>
      </c>
    </row>
    <row r="18" spans="2:4" ht="14.25" thickTop="1" thickBot="1" x14ac:dyDescent="0.25">
      <c r="B18" s="15" t="str">
        <f>Folha!D17</f>
        <v>CONTRIBUICAO PATRONAL PARA O RPPS</v>
      </c>
      <c r="C18" s="16">
        <f>Folha!G17</f>
        <v>28758229.100000001</v>
      </c>
      <c r="D18" s="17">
        <f>Folha!H17</f>
        <v>0.14066257895198156</v>
      </c>
    </row>
    <row r="19" spans="2:4" ht="14.25" thickTop="1" thickBot="1" x14ac:dyDescent="0.25">
      <c r="B19" s="15" t="str">
        <f>Folha!D26</f>
        <v>VENCIMENTOS E SALARIOS</v>
      </c>
      <c r="C19" s="16">
        <f>Folha!G26</f>
        <v>69791929.340000004</v>
      </c>
      <c r="D19" s="17">
        <f>Folha!H26</f>
        <v>0.34136708268308735</v>
      </c>
    </row>
    <row r="20" spans="2:4" ht="22.5" thickTop="1" thickBot="1" x14ac:dyDescent="0.25">
      <c r="B20" s="15" t="str">
        <f>Folha!D34</f>
        <v>GRATIFICACAO POR EXERCICIO DE CARGO EFETIVO</v>
      </c>
      <c r="C20" s="16">
        <f>Folha!G34</f>
        <v>60153000.289999999</v>
      </c>
      <c r="D20" s="17">
        <f>Folha!H34</f>
        <v>0.29422104271680255</v>
      </c>
    </row>
    <row r="21" spans="2:4" ht="14.25" thickTop="1" thickBot="1" x14ac:dyDescent="0.25">
      <c r="B21" s="15" t="s">
        <v>178</v>
      </c>
      <c r="C21" s="16">
        <f>Folha!G60-SUM('3º Trimestre'!C17:C20)</f>
        <v>34846327.979999959</v>
      </c>
      <c r="D21" s="17">
        <f>C21/C24</f>
        <v>0.17044075779594467</v>
      </c>
    </row>
    <row r="22" spans="2:4" ht="14.25" thickTop="1" thickBot="1" x14ac:dyDescent="0.25">
      <c r="B22" s="15"/>
      <c r="C22" s="16"/>
      <c r="D22" s="17"/>
    </row>
    <row r="23" spans="2:4" ht="14.25" thickTop="1" thickBot="1" x14ac:dyDescent="0.25">
      <c r="B23" s="15"/>
      <c r="C23" s="16"/>
      <c r="D23" s="17"/>
    </row>
    <row r="24" spans="2:4" ht="13.5" thickTop="1" x14ac:dyDescent="0.2">
      <c r="B24" s="20" t="s">
        <v>8</v>
      </c>
      <c r="C24" s="19">
        <f>SUM(C17:C23)</f>
        <v>204448328.14999995</v>
      </c>
      <c r="D24" s="33">
        <f>SUM(D17:D23)</f>
        <v>1</v>
      </c>
    </row>
    <row r="26" spans="2:4" ht="13.5" thickBot="1" x14ac:dyDescent="0.25">
      <c r="B26" s="62" t="s">
        <v>10</v>
      </c>
      <c r="C26" s="62"/>
      <c r="D26" s="63"/>
    </row>
    <row r="27" spans="2:4" ht="14.25" thickTop="1" thickBot="1" x14ac:dyDescent="0.25">
      <c r="B27" s="25" t="s">
        <v>2</v>
      </c>
      <c r="C27" s="25" t="s">
        <v>3</v>
      </c>
      <c r="D27" s="14" t="s">
        <v>6</v>
      </c>
    </row>
    <row r="28" spans="2:4" ht="14.25" thickTop="1" thickBot="1" x14ac:dyDescent="0.25">
      <c r="B28" s="15" t="str">
        <f>Investimentos!C4</f>
        <v>OBRAS EM ANDAMENTO</v>
      </c>
      <c r="C28" s="16">
        <f>Investimentos!F6+Investimentos!F4</f>
        <v>3705580.13</v>
      </c>
      <c r="D28" s="17">
        <f>C28/C36</f>
        <v>0.6229235746390025</v>
      </c>
    </row>
    <row r="29" spans="2:4" ht="14.25" thickTop="1" thickBot="1" x14ac:dyDescent="0.25">
      <c r="B29" s="15" t="str">
        <f>Investimentos!C7</f>
        <v>INSTALACOES</v>
      </c>
      <c r="C29" s="16">
        <f>Investimentos!F7</f>
        <v>670020.96</v>
      </c>
      <c r="D29" s="17">
        <f>Investimentos!G7</f>
        <v>0.11263333589989218</v>
      </c>
    </row>
    <row r="30" spans="2:4" ht="14.25" thickTop="1" thickBot="1" x14ac:dyDescent="0.25">
      <c r="B30" s="15" t="str">
        <f>Investimentos!C24</f>
        <v>EQUIPAMENTOS DE TIC - COMPUTADORES</v>
      </c>
      <c r="C30" s="16">
        <f>Investimentos!F24</f>
        <v>844041.26</v>
      </c>
      <c r="D30" s="17">
        <f>Investimentos!G24</f>
        <v>0.14188687880890805</v>
      </c>
    </row>
    <row r="31" spans="2:4" ht="14.25" thickTop="1" thickBot="1" x14ac:dyDescent="0.25">
      <c r="B31" s="15" t="s">
        <v>178</v>
      </c>
      <c r="C31" s="16">
        <f>Investimentos!F30-SUM('3º Trimestre'!C28:C30)</f>
        <v>729049.08000000101</v>
      </c>
      <c r="D31" s="17">
        <f>C31/C36</f>
        <v>0.12255621065219732</v>
      </c>
    </row>
    <row r="32" spans="2:4" ht="14.25" thickTop="1" thickBot="1" x14ac:dyDescent="0.25">
      <c r="B32" s="15"/>
      <c r="C32" s="16"/>
      <c r="D32" s="17"/>
    </row>
    <row r="33" spans="2:4" ht="14.25" thickTop="1" thickBot="1" x14ac:dyDescent="0.25">
      <c r="B33" s="15"/>
      <c r="C33" s="16"/>
      <c r="D33" s="17"/>
    </row>
    <row r="34" spans="2:4" ht="14.25" thickTop="1" thickBot="1" x14ac:dyDescent="0.25">
      <c r="B34" s="15"/>
      <c r="C34" s="16"/>
      <c r="D34" s="17"/>
    </row>
    <row r="35" spans="2:4" ht="14.25" thickTop="1" thickBot="1" x14ac:dyDescent="0.25">
      <c r="B35" s="15"/>
      <c r="C35" s="16"/>
      <c r="D35" s="17"/>
    </row>
    <row r="36" spans="2:4" ht="13.5" thickTop="1" x14ac:dyDescent="0.2">
      <c r="B36" s="20" t="s">
        <v>8</v>
      </c>
      <c r="C36" s="19">
        <f>SUM(C28:C35)</f>
        <v>5948691.4300000006</v>
      </c>
      <c r="D36" s="33">
        <f>SUM(D28:D35)</f>
        <v>1</v>
      </c>
    </row>
    <row r="38" spans="2:4" ht="15.75" x14ac:dyDescent="0.2">
      <c r="B38" s="61" t="s">
        <v>12</v>
      </c>
      <c r="C38" s="61"/>
      <c r="D38" s="61"/>
    </row>
    <row r="39" spans="2:4" ht="13.5" thickBot="1" x14ac:dyDescent="0.25">
      <c r="B39" s="62" t="s">
        <v>25</v>
      </c>
      <c r="C39" s="62"/>
      <c r="D39" s="63"/>
    </row>
    <row r="40" spans="2:4" ht="14.25" thickTop="1" thickBot="1" x14ac:dyDescent="0.25">
      <c r="B40" s="27" t="s">
        <v>2</v>
      </c>
      <c r="C40" s="27" t="s">
        <v>3</v>
      </c>
      <c r="D40" s="14" t="s">
        <v>6</v>
      </c>
    </row>
    <row r="41" spans="2:4" ht="14.25" thickTop="1" thickBot="1" x14ac:dyDescent="0.25">
      <c r="B41" s="15" t="s">
        <v>14</v>
      </c>
      <c r="C41" s="16">
        <f>Reitoria!F63</f>
        <v>5762462.6700000009</v>
      </c>
      <c r="D41" s="17">
        <f>C41/$C$52</f>
        <v>0.16073647584481851</v>
      </c>
    </row>
    <row r="42" spans="2:4" ht="14.25" thickTop="1" thickBot="1" x14ac:dyDescent="0.25">
      <c r="B42" s="15" t="s">
        <v>15</v>
      </c>
      <c r="C42" s="16">
        <f>'Santo Augusto'!F49</f>
        <v>1655419.5800000003</v>
      </c>
      <c r="D42" s="17">
        <f t="shared" ref="D42:D51" si="0">C42/$C$52</f>
        <v>4.6175797496959686E-2</v>
      </c>
    </row>
    <row r="43" spans="2:4" ht="14.25" thickTop="1" thickBot="1" x14ac:dyDescent="0.25">
      <c r="B43" s="15" t="s">
        <v>16</v>
      </c>
      <c r="C43" s="16">
        <f>Alegrete!F58</f>
        <v>5199708.37</v>
      </c>
      <c r="D43" s="17">
        <f t="shared" si="0"/>
        <v>0.14503916930616848</v>
      </c>
    </row>
    <row r="44" spans="2:4" ht="14.25" thickTop="1" thickBot="1" x14ac:dyDescent="0.25">
      <c r="B44" s="15" t="s">
        <v>17</v>
      </c>
      <c r="C44" s="16">
        <f>'São Vicente do Sul'!F67</f>
        <v>5651628.1500000013</v>
      </c>
      <c r="D44" s="17">
        <f t="shared" si="0"/>
        <v>0.15764488963125403</v>
      </c>
    </row>
    <row r="45" spans="2:4" ht="14.25" thickTop="1" thickBot="1" x14ac:dyDescent="0.25">
      <c r="B45" s="15" t="s">
        <v>18</v>
      </c>
      <c r="C45" s="16">
        <f>'Júlio de Castilhos'!F52</f>
        <v>2705243.7500000005</v>
      </c>
      <c r="D45" s="17">
        <f t="shared" si="0"/>
        <v>7.5459290858403305E-2</v>
      </c>
    </row>
    <row r="46" spans="2:4" ht="14.25" thickTop="1" thickBot="1" x14ac:dyDescent="0.25">
      <c r="B46" s="15" t="s">
        <v>19</v>
      </c>
      <c r="C46" s="16">
        <f>'São Borja'!F52</f>
        <v>3394126.7500000005</v>
      </c>
      <c r="D46" s="17">
        <f t="shared" si="0"/>
        <v>9.4674795067371323E-2</v>
      </c>
    </row>
    <row r="47" spans="2:4" ht="14.25" thickTop="1" thickBot="1" x14ac:dyDescent="0.25">
      <c r="B47" s="15" t="s">
        <v>20</v>
      </c>
      <c r="C47" s="16">
        <f>'Santa Rosa'!F44</f>
        <v>2430848.16</v>
      </c>
      <c r="D47" s="17">
        <f t="shared" si="0"/>
        <v>6.7805379215109346E-2</v>
      </c>
    </row>
    <row r="48" spans="2:4" ht="14.25" thickTop="1" thickBot="1" x14ac:dyDescent="0.25">
      <c r="B48" s="15" t="s">
        <v>21</v>
      </c>
      <c r="C48" s="16">
        <f>Panambi!F51</f>
        <v>2043610.0300000003</v>
      </c>
      <c r="D48" s="17">
        <f t="shared" si="0"/>
        <v>5.7003870226082325E-2</v>
      </c>
    </row>
    <row r="49" spans="2:4" ht="14.25" thickTop="1" thickBot="1" x14ac:dyDescent="0.25">
      <c r="B49" s="15" t="s">
        <v>22</v>
      </c>
      <c r="C49" s="16">
        <f>Jaguari!F52</f>
        <v>2188505.4900000002</v>
      </c>
      <c r="D49" s="17">
        <f t="shared" si="0"/>
        <v>6.104554250060551E-2</v>
      </c>
    </row>
    <row r="50" spans="2:4" ht="14.25" thickTop="1" thickBot="1" x14ac:dyDescent="0.25">
      <c r="B50" s="15" t="s">
        <v>23</v>
      </c>
      <c r="C50" s="16">
        <f>'Santo Ângelo'!F45</f>
        <v>1866359.4699999997</v>
      </c>
      <c r="D50" s="17">
        <f t="shared" si="0"/>
        <v>5.2059694100786813E-2</v>
      </c>
    </row>
    <row r="51" spans="2:4" ht="14.25" thickTop="1" thickBot="1" x14ac:dyDescent="0.25">
      <c r="B51" s="15" t="s">
        <v>24</v>
      </c>
      <c r="C51" s="16">
        <f>'Frederico Westphalen'!F40</f>
        <v>2952460.93</v>
      </c>
      <c r="D51" s="17">
        <f t="shared" si="0"/>
        <v>8.2355095752440752E-2</v>
      </c>
    </row>
    <row r="52" spans="2:4" ht="13.5" thickTop="1" x14ac:dyDescent="0.2">
      <c r="B52" s="20" t="s">
        <v>8</v>
      </c>
      <c r="C52" s="19">
        <f>SUM(C41:C51)</f>
        <v>35850373.350000001</v>
      </c>
      <c r="D52" s="33">
        <f>SUM(D41:D51)</f>
        <v>1</v>
      </c>
    </row>
    <row r="55" spans="2:4" x14ac:dyDescent="0.2">
      <c r="C55" s="30"/>
    </row>
  </sheetData>
  <mergeCells count="9">
    <mergeCell ref="B1:R1"/>
    <mergeCell ref="P3:R3"/>
    <mergeCell ref="B38:D38"/>
    <mergeCell ref="B3:D3"/>
    <mergeCell ref="B39:D39"/>
    <mergeCell ref="B4:D4"/>
    <mergeCell ref="B15:D15"/>
    <mergeCell ref="B26:D26"/>
    <mergeCell ref="P4:R4"/>
  </mergeCells>
  <hyperlinks>
    <hyperlink ref="P6:R6" location="'Despesas Correntes'!A1" display="'Despesas Correntes'!A1"/>
    <hyperlink ref="P7:R7" location="Folha!A1" display="Folha!A1"/>
    <hyperlink ref="P8:R8" location="Investimentos!A1" display="Investimentos!A1"/>
    <hyperlink ref="B41:D41" location="Reitoria!A1" display="REITORIA"/>
    <hyperlink ref="B42:D42" location="'Santo Augusto'!A1" display="SANTO AUGUSTO"/>
    <hyperlink ref="B43:D43" location="Alegrete!A1" display="ALEGRETE"/>
    <hyperlink ref="B44:D44" location="'São Vicente do Sul'!A1" display="SÃO VICENTE DO SUL"/>
    <hyperlink ref="B45:D45" location="'Júlio de Castilhos'!A1" display="JÚLIO DE CASTILHOS"/>
    <hyperlink ref="B46:D46" location="'São Borja'!A1" display="SÃO BORJA"/>
    <hyperlink ref="B47:D47" location="'Santa Rosa'!A1" display="SANTA ROSA"/>
    <hyperlink ref="B48:D48" location="Panambi!A1" display="PANAMBI"/>
    <hyperlink ref="B49:D49" location="Jaguari!A1" display="JAGUARI"/>
    <hyperlink ref="B50:D50" location="'Santo Ângelo'!A1" display="SANTO ÂNGELO"/>
    <hyperlink ref="B51:D51" location="'Frederico Westphalen'!A1" display="FREDERICO WESTPHALEN"/>
    <hyperlink ref="B1:G1" location="'1º Trimestre'!A1" display="DEMONSTRAÇÃO DE DOTAÇÃO ORÇAMENTÁRIA"/>
    <hyperlink ref="B1:F1" location="ANUAL!A1" display="DEMONSTRAÇÃO DE DESPESAS COM INVESTIMENTO"/>
    <hyperlink ref="B1:D1" location="'NATUREZA DE DESPESA'!A1" display="DEMONSTRAÇÃO DE DESPESAS DE CUSTEIO EMPENHADAS E PAGAS IFFAR JULHO DE 2019"/>
    <hyperlink ref="B6:D12" location="'Despesas Correntes'!A1" display="'Despesas Correntes'!A1"/>
    <hyperlink ref="B17:D21" location="Folha!A1" display="Folha!A1"/>
    <hyperlink ref="B28:D31" location="Investimentos!A1" display="Investimentos!A1"/>
  </hyperlinks>
  <pageMargins left="0.511811024" right="0.511811024" top="0.78740157499999996" bottom="0.78740157499999996" header="0.31496062000000002" footer="0.31496062000000002"/>
  <pageSetup paperSize="9" scale="4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5"/>
  <sheetViews>
    <sheetView showGridLines="0" zoomScale="80" zoomScaleNormal="80" workbookViewId="0">
      <pane ySplit="1" topLeftCell="A2" activePane="bottomLeft" state="frozen"/>
      <selection activeCell="B1" sqref="B1:H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0" customFormat="1" ht="58.5" customHeight="1" x14ac:dyDescent="0.2">
      <c r="B1" s="66" t="s">
        <v>225</v>
      </c>
      <c r="C1" s="66"/>
      <c r="D1" s="66"/>
      <c r="E1" s="66"/>
      <c r="F1" s="66"/>
      <c r="G1" s="66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9" t="s">
        <v>26</v>
      </c>
      <c r="C4" s="51" t="s">
        <v>27</v>
      </c>
      <c r="D4" s="55">
        <v>20334.099999999999</v>
      </c>
      <c r="E4" s="52"/>
      <c r="F4" s="26">
        <f>D4+E4</f>
        <v>20334.099999999999</v>
      </c>
      <c r="G4" s="9">
        <f>F4/$F$52</f>
        <v>5.9909666013504047E-3</v>
      </c>
    </row>
    <row r="5" spans="2:7" ht="14.25" thickTop="1" thickBot="1" x14ac:dyDescent="0.25">
      <c r="B5" s="69"/>
      <c r="C5" s="51" t="s">
        <v>28</v>
      </c>
      <c r="D5" s="55">
        <v>46879.59</v>
      </c>
      <c r="E5" s="52">
        <v>1400</v>
      </c>
      <c r="F5" s="26">
        <f t="shared" ref="F5:F51" si="0">D5+E5</f>
        <v>48279.59</v>
      </c>
      <c r="G5" s="9">
        <f t="shared" ref="G5:G51" si="1">F5/$F$52</f>
        <v>1.4224451105133299E-2</v>
      </c>
    </row>
    <row r="6" spans="2:7" ht="14.25" thickTop="1" thickBot="1" x14ac:dyDescent="0.25">
      <c r="B6" s="69"/>
      <c r="C6" s="51" t="s">
        <v>101</v>
      </c>
      <c r="D6" s="55">
        <v>11692.8</v>
      </c>
      <c r="E6" s="52"/>
      <c r="F6" s="26">
        <f t="shared" si="0"/>
        <v>11692.8</v>
      </c>
      <c r="G6" s="9">
        <f t="shared" si="1"/>
        <v>3.4450098246920206E-3</v>
      </c>
    </row>
    <row r="7" spans="2:7" ht="14.25" thickTop="1" thickBot="1" x14ac:dyDescent="0.25">
      <c r="B7" s="69"/>
      <c r="C7" s="51" t="s">
        <v>85</v>
      </c>
      <c r="D7" s="49">
        <v>140020.35</v>
      </c>
      <c r="E7" s="50">
        <v>38466.19</v>
      </c>
      <c r="F7" s="6">
        <f t="shared" si="0"/>
        <v>178486.54</v>
      </c>
      <c r="G7" s="9">
        <f t="shared" si="1"/>
        <v>5.2586881146969536E-2</v>
      </c>
    </row>
    <row r="8" spans="2:7" ht="14.25" thickTop="1" thickBot="1" x14ac:dyDescent="0.25">
      <c r="B8" s="69"/>
      <c r="C8" s="51" t="s">
        <v>87</v>
      </c>
      <c r="D8" s="55">
        <v>200</v>
      </c>
      <c r="E8" s="52"/>
      <c r="F8" s="26">
        <f t="shared" si="0"/>
        <v>200</v>
      </c>
      <c r="G8" s="9">
        <f t="shared" si="1"/>
        <v>5.892531856684491E-5</v>
      </c>
    </row>
    <row r="9" spans="2:7" ht="14.25" thickTop="1" thickBot="1" x14ac:dyDescent="0.25">
      <c r="B9" s="69"/>
      <c r="C9" s="51" t="s">
        <v>31</v>
      </c>
      <c r="D9" s="55"/>
      <c r="E9" s="52">
        <v>12164.4</v>
      </c>
      <c r="F9" s="26">
        <f t="shared" si="0"/>
        <v>12164.4</v>
      </c>
      <c r="G9" s="9">
        <f t="shared" si="1"/>
        <v>3.5839557258726409E-3</v>
      </c>
    </row>
    <row r="10" spans="2:7" ht="14.25" thickTop="1" thickBot="1" x14ac:dyDescent="0.25">
      <c r="B10" s="69"/>
      <c r="C10" s="51" t="s">
        <v>94</v>
      </c>
      <c r="D10" s="55"/>
      <c r="E10" s="52">
        <v>2899</v>
      </c>
      <c r="F10" s="26">
        <f t="shared" si="0"/>
        <v>2899</v>
      </c>
      <c r="G10" s="9">
        <f t="shared" si="1"/>
        <v>8.54122492626417E-4</v>
      </c>
    </row>
    <row r="11" spans="2:7" ht="14.25" thickTop="1" thickBot="1" x14ac:dyDescent="0.25">
      <c r="B11" s="69"/>
      <c r="C11" s="51" t="s">
        <v>71</v>
      </c>
      <c r="D11" s="55"/>
      <c r="E11" s="52">
        <v>11327.2</v>
      </c>
      <c r="F11" s="26">
        <f t="shared" si="0"/>
        <v>11327.2</v>
      </c>
      <c r="G11" s="9">
        <f t="shared" si="1"/>
        <v>3.3372943423518285E-3</v>
      </c>
    </row>
    <row r="12" spans="2:7" ht="14.25" thickTop="1" thickBot="1" x14ac:dyDescent="0.25">
      <c r="B12" s="69"/>
      <c r="C12" s="51" t="s">
        <v>72</v>
      </c>
      <c r="D12" s="55"/>
      <c r="E12" s="52">
        <v>945</v>
      </c>
      <c r="F12" s="26">
        <f t="shared" si="0"/>
        <v>945</v>
      </c>
      <c r="G12" s="9">
        <f t="shared" si="1"/>
        <v>2.7842213022834217E-4</v>
      </c>
    </row>
    <row r="13" spans="2:7" ht="14.25" thickTop="1" thickBot="1" x14ac:dyDescent="0.25">
      <c r="B13" s="69"/>
      <c r="C13" s="51" t="s">
        <v>32</v>
      </c>
      <c r="D13" s="55">
        <v>33974.86</v>
      </c>
      <c r="E13" s="52">
        <v>20351.46</v>
      </c>
      <c r="F13" s="26">
        <f t="shared" si="0"/>
        <v>54326.32</v>
      </c>
      <c r="G13" s="9">
        <f t="shared" si="1"/>
        <v>1.600597856282179E-2</v>
      </c>
    </row>
    <row r="14" spans="2:7" ht="14.25" thickTop="1" thickBot="1" x14ac:dyDescent="0.25">
      <c r="B14" s="69"/>
      <c r="C14" s="51" t="s">
        <v>33</v>
      </c>
      <c r="D14" s="55"/>
      <c r="E14" s="52">
        <v>24205</v>
      </c>
      <c r="F14" s="26">
        <f t="shared" si="0"/>
        <v>24205</v>
      </c>
      <c r="G14" s="9">
        <f t="shared" si="1"/>
        <v>7.1314366795524053E-3</v>
      </c>
    </row>
    <row r="15" spans="2:7" ht="14.25" thickTop="1" thickBot="1" x14ac:dyDescent="0.25">
      <c r="B15" s="69"/>
      <c r="C15" s="51" t="s">
        <v>77</v>
      </c>
      <c r="D15" s="55"/>
      <c r="E15" s="52">
        <v>93.81</v>
      </c>
      <c r="F15" s="26">
        <f t="shared" si="0"/>
        <v>93.81</v>
      </c>
      <c r="G15" s="9">
        <f t="shared" si="1"/>
        <v>2.7638920673778604E-5</v>
      </c>
    </row>
    <row r="16" spans="2:7" ht="14.25" thickTop="1" thickBot="1" x14ac:dyDescent="0.25">
      <c r="B16" s="69"/>
      <c r="C16" s="51" t="s">
        <v>92</v>
      </c>
      <c r="D16" s="55">
        <v>2688.05</v>
      </c>
      <c r="E16" s="52"/>
      <c r="F16" s="26">
        <f t="shared" si="0"/>
        <v>2688.05</v>
      </c>
      <c r="G16" s="9">
        <f t="shared" si="1"/>
        <v>7.919710128680374E-4</v>
      </c>
    </row>
    <row r="17" spans="2:7" ht="14.25" thickTop="1" thickBot="1" x14ac:dyDescent="0.25">
      <c r="B17" s="69"/>
      <c r="C17" s="51" t="s">
        <v>78</v>
      </c>
      <c r="D17" s="55"/>
      <c r="E17" s="52">
        <v>28729.48</v>
      </c>
      <c r="F17" s="26">
        <f t="shared" si="0"/>
        <v>28729.48</v>
      </c>
      <c r="G17" s="9">
        <f t="shared" si="1"/>
        <v>8.4644688062989974E-3</v>
      </c>
    </row>
    <row r="18" spans="2:7" ht="14.25" thickTop="1" thickBot="1" x14ac:dyDescent="0.25">
      <c r="B18" s="69"/>
      <c r="C18" s="51" t="s">
        <v>53</v>
      </c>
      <c r="D18" s="49">
        <v>387148.68</v>
      </c>
      <c r="E18" s="50">
        <v>121465.88</v>
      </c>
      <c r="F18" s="6">
        <f t="shared" si="0"/>
        <v>508614.56</v>
      </c>
      <c r="G18" s="9">
        <f t="shared" si="1"/>
        <v>0.14985137487867828</v>
      </c>
    </row>
    <row r="19" spans="2:7" ht="14.25" thickTop="1" thickBot="1" x14ac:dyDescent="0.25">
      <c r="B19" s="69"/>
      <c r="C19" s="51" t="s">
        <v>38</v>
      </c>
      <c r="D19" s="49">
        <v>11596.26</v>
      </c>
      <c r="E19" s="50">
        <v>319459.28999999998</v>
      </c>
      <c r="F19" s="6">
        <f t="shared" si="0"/>
        <v>331055.55</v>
      </c>
      <c r="G19" s="9">
        <f t="shared" si="1"/>
        <v>9.753776873536027E-2</v>
      </c>
    </row>
    <row r="20" spans="2:7" ht="14.25" thickTop="1" thickBot="1" x14ac:dyDescent="0.25">
      <c r="B20" s="69"/>
      <c r="C20" s="51" t="s">
        <v>88</v>
      </c>
      <c r="D20" s="55">
        <v>20504.650000000001</v>
      </c>
      <c r="E20" s="52">
        <v>65252.54</v>
      </c>
      <c r="F20" s="26">
        <f t="shared" si="0"/>
        <v>85757.19</v>
      </c>
      <c r="G20" s="9">
        <f t="shared" si="1"/>
        <v>2.5266348700737233E-2</v>
      </c>
    </row>
    <row r="21" spans="2:7" ht="14.25" thickTop="1" thickBot="1" x14ac:dyDescent="0.25">
      <c r="B21" s="69"/>
      <c r="C21" s="51" t="s">
        <v>79</v>
      </c>
      <c r="D21" s="55">
        <v>37021.43</v>
      </c>
      <c r="E21" s="52">
        <v>13750</v>
      </c>
      <c r="F21" s="26">
        <f t="shared" si="0"/>
        <v>50771.43</v>
      </c>
      <c r="G21" s="9">
        <f t="shared" si="1"/>
        <v>1.4958613434221333E-2</v>
      </c>
    </row>
    <row r="22" spans="2:7" ht="14.25" thickTop="1" thickBot="1" x14ac:dyDescent="0.25">
      <c r="B22" s="69"/>
      <c r="C22" s="51" t="s">
        <v>43</v>
      </c>
      <c r="D22" s="55">
        <v>47016.78</v>
      </c>
      <c r="E22" s="52">
        <v>32446.51</v>
      </c>
      <c r="F22" s="26">
        <f t="shared" si="0"/>
        <v>79463.289999999994</v>
      </c>
      <c r="G22" s="9">
        <f t="shared" si="1"/>
        <v>2.3411998388097904E-2</v>
      </c>
    </row>
    <row r="23" spans="2:7" ht="14.25" thickTop="1" thickBot="1" x14ac:dyDescent="0.25">
      <c r="B23" s="69"/>
      <c r="C23" s="51" t="s">
        <v>210</v>
      </c>
      <c r="D23" s="55">
        <v>983.8</v>
      </c>
      <c r="E23" s="52"/>
      <c r="F23" s="26">
        <f t="shared" si="0"/>
        <v>983.8</v>
      </c>
      <c r="G23" s="9">
        <f t="shared" si="1"/>
        <v>2.8985364203031012E-4</v>
      </c>
    </row>
    <row r="24" spans="2:7" ht="14.25" thickTop="1" thickBot="1" x14ac:dyDescent="0.25">
      <c r="B24" s="69"/>
      <c r="C24" s="51" t="s">
        <v>97</v>
      </c>
      <c r="D24" s="55">
        <v>92.69</v>
      </c>
      <c r="E24" s="52"/>
      <c r="F24" s="26">
        <f t="shared" si="0"/>
        <v>92.69</v>
      </c>
      <c r="G24" s="9">
        <f t="shared" si="1"/>
        <v>2.7308938889804272E-5</v>
      </c>
    </row>
    <row r="25" spans="2:7" ht="14.25" thickTop="1" thickBot="1" x14ac:dyDescent="0.25">
      <c r="B25" s="69"/>
      <c r="C25" s="51" t="s">
        <v>95</v>
      </c>
      <c r="D25" s="55">
        <v>18545.849999999999</v>
      </c>
      <c r="E25" s="52"/>
      <c r="F25" s="26">
        <f t="shared" si="0"/>
        <v>18545.849999999999</v>
      </c>
      <c r="G25" s="9">
        <f t="shared" si="1"/>
        <v>5.4641005967146026E-3</v>
      </c>
    </row>
    <row r="26" spans="2:7" ht="14.25" thickTop="1" thickBot="1" x14ac:dyDescent="0.25">
      <c r="B26" s="69"/>
      <c r="C26" s="51" t="s">
        <v>45</v>
      </c>
      <c r="D26" s="55"/>
      <c r="E26" s="52">
        <v>103865.87</v>
      </c>
      <c r="F26" s="26">
        <f t="shared" si="0"/>
        <v>103865.87</v>
      </c>
      <c r="G26" s="9">
        <f t="shared" si="1"/>
        <v>3.0601647389862496E-2</v>
      </c>
    </row>
    <row r="27" spans="2:7" ht="14.25" thickTop="1" thickBot="1" x14ac:dyDescent="0.25">
      <c r="B27" s="69"/>
      <c r="C27" s="51" t="s">
        <v>46</v>
      </c>
      <c r="D27" s="55">
        <v>48978.53</v>
      </c>
      <c r="E27" s="52">
        <v>16862.29</v>
      </c>
      <c r="F27" s="26">
        <f t="shared" si="0"/>
        <v>65840.820000000007</v>
      </c>
      <c r="G27" s="9">
        <f t="shared" si="1"/>
        <v>1.939845646601147E-2</v>
      </c>
    </row>
    <row r="28" spans="2:7" ht="14.25" thickTop="1" thickBot="1" x14ac:dyDescent="0.25">
      <c r="B28" s="69"/>
      <c r="C28" s="51" t="s">
        <v>47</v>
      </c>
      <c r="D28" s="55">
        <v>815.29</v>
      </c>
      <c r="E28" s="52">
        <v>1102.06</v>
      </c>
      <c r="F28" s="26">
        <f t="shared" si="0"/>
        <v>1917.35</v>
      </c>
      <c r="G28" s="9">
        <f t="shared" si="1"/>
        <v>5.649022977707004E-4</v>
      </c>
    </row>
    <row r="29" spans="2:7" ht="14.25" thickTop="1" thickBot="1" x14ac:dyDescent="0.25">
      <c r="B29" s="69"/>
      <c r="C29" s="51" t="s">
        <v>49</v>
      </c>
      <c r="D29" s="55">
        <v>3059.68</v>
      </c>
      <c r="E29" s="52">
        <v>4146.8599999999997</v>
      </c>
      <c r="F29" s="26">
        <f t="shared" si="0"/>
        <v>7206.5399999999991</v>
      </c>
      <c r="G29" s="9">
        <f t="shared" si="1"/>
        <v>2.1232383263235523E-3</v>
      </c>
    </row>
    <row r="30" spans="2:7" ht="14.25" thickTop="1" thickBot="1" x14ac:dyDescent="0.25">
      <c r="B30" s="69"/>
      <c r="C30" s="51" t="s">
        <v>50</v>
      </c>
      <c r="D30" s="55">
        <v>1154</v>
      </c>
      <c r="E30" s="52"/>
      <c r="F30" s="26">
        <f t="shared" si="0"/>
        <v>1154</v>
      </c>
      <c r="G30" s="9">
        <f t="shared" si="1"/>
        <v>3.3999908813069513E-4</v>
      </c>
    </row>
    <row r="31" spans="2:7" ht="14.25" thickTop="1" thickBot="1" x14ac:dyDescent="0.25">
      <c r="B31" s="69"/>
      <c r="C31" s="51" t="s">
        <v>51</v>
      </c>
      <c r="D31" s="55"/>
      <c r="E31" s="52">
        <v>1920</v>
      </c>
      <c r="F31" s="26">
        <f t="shared" si="0"/>
        <v>1920</v>
      </c>
      <c r="G31" s="9">
        <f t="shared" si="1"/>
        <v>5.6568305824171113E-4</v>
      </c>
    </row>
    <row r="32" spans="2:7" ht="14.25" thickTop="1" thickBot="1" x14ac:dyDescent="0.25">
      <c r="B32" s="69"/>
      <c r="C32" s="51" t="s">
        <v>52</v>
      </c>
      <c r="D32" s="55">
        <v>4738.74</v>
      </c>
      <c r="E32" s="52">
        <v>128112.93</v>
      </c>
      <c r="F32" s="26">
        <f t="shared" si="0"/>
        <v>132851.66999999998</v>
      </c>
      <c r="G32" s="9">
        <f t="shared" si="1"/>
        <v>3.9141634884436761E-2</v>
      </c>
    </row>
    <row r="33" spans="2:7" ht="14.25" thickTop="1" thickBot="1" x14ac:dyDescent="0.25">
      <c r="B33" s="69"/>
      <c r="C33" s="51" t="s">
        <v>53</v>
      </c>
      <c r="D33" s="55">
        <v>3405.26</v>
      </c>
      <c r="E33" s="52">
        <v>900</v>
      </c>
      <c r="F33" s="26">
        <f t="shared" si="0"/>
        <v>4305.26</v>
      </c>
      <c r="G33" s="9">
        <f t="shared" si="1"/>
        <v>1.2684440850654736E-3</v>
      </c>
    </row>
    <row r="34" spans="2:7" ht="14.25" thickTop="1" thickBot="1" x14ac:dyDescent="0.25">
      <c r="B34" s="69"/>
      <c r="C34" s="51" t="s">
        <v>54</v>
      </c>
      <c r="D34" s="55">
        <v>36824.03</v>
      </c>
      <c r="E34" s="52">
        <v>57367.17</v>
      </c>
      <c r="F34" s="26">
        <f t="shared" si="0"/>
        <v>94191.2</v>
      </c>
      <c r="G34" s="9">
        <f t="shared" si="1"/>
        <v>2.7751232330967011E-2</v>
      </c>
    </row>
    <row r="35" spans="2:7" ht="14.25" thickTop="1" thickBot="1" x14ac:dyDescent="0.25">
      <c r="B35" s="69"/>
      <c r="C35" s="51" t="s">
        <v>83</v>
      </c>
      <c r="D35" s="55"/>
      <c r="E35" s="52">
        <v>20588.5</v>
      </c>
      <c r="F35" s="26">
        <f t="shared" si="0"/>
        <v>20588.5</v>
      </c>
      <c r="G35" s="9">
        <f t="shared" si="1"/>
        <v>6.065919606567432E-3</v>
      </c>
    </row>
    <row r="36" spans="2:7" ht="14.25" thickTop="1" thickBot="1" x14ac:dyDescent="0.25">
      <c r="B36" s="69"/>
      <c r="C36" s="51" t="s">
        <v>57</v>
      </c>
      <c r="D36" s="55">
        <v>15801.99</v>
      </c>
      <c r="E36" s="52">
        <v>18983.849999999999</v>
      </c>
      <c r="F36" s="26">
        <f t="shared" si="0"/>
        <v>34785.839999999997</v>
      </c>
      <c r="G36" s="9">
        <f t="shared" si="1"/>
        <v>1.024883351807648E-2</v>
      </c>
    </row>
    <row r="37" spans="2:7" ht="14.25" thickTop="1" thickBot="1" x14ac:dyDescent="0.25">
      <c r="B37" s="69"/>
      <c r="C37" s="51" t="s">
        <v>59</v>
      </c>
      <c r="D37" s="55">
        <v>12134.59</v>
      </c>
      <c r="E37" s="52"/>
      <c r="F37" s="26">
        <f t="shared" si="0"/>
        <v>12134.59</v>
      </c>
      <c r="G37" s="9">
        <f t="shared" si="1"/>
        <v>3.5751729071402528E-3</v>
      </c>
    </row>
    <row r="38" spans="2:7" ht="14.25" thickTop="1" thickBot="1" x14ac:dyDescent="0.25">
      <c r="B38" s="69"/>
      <c r="C38" s="51" t="s">
        <v>60</v>
      </c>
      <c r="D38" s="55">
        <v>313.62</v>
      </c>
      <c r="E38" s="52">
        <v>3663.2</v>
      </c>
      <c r="F38" s="26">
        <f t="shared" si="0"/>
        <v>3976.8199999999997</v>
      </c>
      <c r="G38" s="9">
        <f t="shared" si="1"/>
        <v>1.1716769269150009E-3</v>
      </c>
    </row>
    <row r="39" spans="2:7" ht="14.25" thickTop="1" thickBot="1" x14ac:dyDescent="0.25">
      <c r="B39" s="69"/>
      <c r="C39" s="51" t="s">
        <v>62</v>
      </c>
      <c r="D39" s="55">
        <v>3019.28</v>
      </c>
      <c r="E39" s="52"/>
      <c r="F39" s="26">
        <f t="shared" si="0"/>
        <v>3019.28</v>
      </c>
      <c r="G39" s="9">
        <f t="shared" si="1"/>
        <v>8.8956017921251751E-4</v>
      </c>
    </row>
    <row r="40" spans="2:7" ht="14.25" thickTop="1" thickBot="1" x14ac:dyDescent="0.25">
      <c r="B40" s="69"/>
      <c r="C40" s="51" t="s">
        <v>213</v>
      </c>
      <c r="D40" s="55">
        <v>8157.01</v>
      </c>
      <c r="E40" s="52"/>
      <c r="F40" s="26">
        <f t="shared" si="0"/>
        <v>8157.01</v>
      </c>
      <c r="G40" s="9">
        <f t="shared" si="1"/>
        <v>2.4032720640146982E-3</v>
      </c>
    </row>
    <row r="41" spans="2:7" ht="14.25" thickTop="1" thickBot="1" x14ac:dyDescent="0.25">
      <c r="B41" s="69"/>
      <c r="C41" s="51" t="s">
        <v>63</v>
      </c>
      <c r="D41" s="55">
        <v>120</v>
      </c>
      <c r="E41" s="52"/>
      <c r="F41" s="26">
        <f t="shared" si="0"/>
        <v>120</v>
      </c>
      <c r="G41" s="9">
        <f t="shared" si="1"/>
        <v>3.5355191140106946E-5</v>
      </c>
    </row>
    <row r="42" spans="2:7" ht="14.25" thickTop="1" thickBot="1" x14ac:dyDescent="0.25">
      <c r="B42" s="70" t="s">
        <v>68</v>
      </c>
      <c r="C42" s="51" t="s">
        <v>28</v>
      </c>
      <c r="D42" s="49">
        <v>174515</v>
      </c>
      <c r="E42" s="50"/>
      <c r="F42" s="6">
        <f t="shared" si="0"/>
        <v>174515</v>
      </c>
      <c r="G42" s="9">
        <f t="shared" si="1"/>
        <v>5.1416759848464701E-2</v>
      </c>
    </row>
    <row r="43" spans="2:7" ht="14.25" thickTop="1" thickBot="1" x14ac:dyDescent="0.25">
      <c r="B43" s="70"/>
      <c r="C43" s="51" t="s">
        <v>101</v>
      </c>
      <c r="D43" s="55">
        <v>13439.95</v>
      </c>
      <c r="E43" s="52"/>
      <c r="F43" s="26">
        <f t="shared" si="0"/>
        <v>13439.95</v>
      </c>
      <c r="G43" s="9">
        <f t="shared" si="1"/>
        <v>3.9597666763623368E-3</v>
      </c>
    </row>
    <row r="44" spans="2:7" ht="14.25" thickTop="1" thickBot="1" x14ac:dyDescent="0.25">
      <c r="B44" s="70"/>
      <c r="C44" s="51" t="s">
        <v>85</v>
      </c>
      <c r="D44" s="55">
        <v>226779.16</v>
      </c>
      <c r="E44" s="52">
        <v>12042.68</v>
      </c>
      <c r="F44" s="26">
        <f t="shared" si="0"/>
        <v>238821.84</v>
      </c>
      <c r="G44" s="9">
        <f t="shared" si="1"/>
        <v>7.0363265013600323E-2</v>
      </c>
    </row>
    <row r="45" spans="2:7" ht="14.25" thickTop="1" thickBot="1" x14ac:dyDescent="0.25">
      <c r="B45" s="70"/>
      <c r="C45" s="51" t="s">
        <v>75</v>
      </c>
      <c r="D45" s="55"/>
      <c r="E45" s="52">
        <v>565</v>
      </c>
      <c r="F45" s="26">
        <f t="shared" si="0"/>
        <v>565</v>
      </c>
      <c r="G45" s="9">
        <f t="shared" si="1"/>
        <v>1.6646402495133688E-4</v>
      </c>
    </row>
    <row r="46" spans="2:7" ht="14.25" thickTop="1" thickBot="1" x14ac:dyDescent="0.25">
      <c r="B46" s="70"/>
      <c r="C46" s="51" t="s">
        <v>78</v>
      </c>
      <c r="D46" s="55">
        <v>17951.919999999998</v>
      </c>
      <c r="E46" s="52">
        <v>126881.16</v>
      </c>
      <c r="F46" s="26">
        <f t="shared" si="0"/>
        <v>144833.08000000002</v>
      </c>
      <c r="G46" s="9">
        <f t="shared" si="1"/>
        <v>4.2671676890086677E-2</v>
      </c>
    </row>
    <row r="47" spans="2:7" ht="14.25" thickTop="1" thickBot="1" x14ac:dyDescent="0.25">
      <c r="B47" s="70"/>
      <c r="C47" s="51" t="s">
        <v>38</v>
      </c>
      <c r="D47" s="55"/>
      <c r="E47" s="52">
        <v>65599.91</v>
      </c>
      <c r="F47" s="26">
        <f t="shared" si="0"/>
        <v>65599.91</v>
      </c>
      <c r="G47" s="9">
        <f t="shared" si="1"/>
        <v>1.9327477973531775E-2</v>
      </c>
    </row>
    <row r="48" spans="2:7" ht="14.25" thickTop="1" thickBot="1" x14ac:dyDescent="0.25">
      <c r="B48" s="70"/>
      <c r="C48" s="51" t="s">
        <v>100</v>
      </c>
      <c r="D48" s="55">
        <v>63390.32</v>
      </c>
      <c r="E48" s="52"/>
      <c r="F48" s="26">
        <f t="shared" si="0"/>
        <v>63390.32</v>
      </c>
      <c r="G48" s="9">
        <f t="shared" si="1"/>
        <v>1.8676474000271202E-2</v>
      </c>
    </row>
    <row r="49" spans="2:7" ht="14.25" thickTop="1" thickBot="1" x14ac:dyDescent="0.25">
      <c r="B49" s="70"/>
      <c r="C49" s="51" t="s">
        <v>43</v>
      </c>
      <c r="D49" s="55"/>
      <c r="E49" s="52">
        <v>753.38</v>
      </c>
      <c r="F49" s="26">
        <f t="shared" si="0"/>
        <v>753.38</v>
      </c>
      <c r="G49" s="9">
        <f t="shared" si="1"/>
        <v>2.219657825094481E-4</v>
      </c>
    </row>
    <row r="50" spans="2:7" ht="14.25" thickTop="1" thickBot="1" x14ac:dyDescent="0.25">
      <c r="B50" s="70"/>
      <c r="C50" s="51" t="s">
        <v>95</v>
      </c>
      <c r="D50" s="49">
        <v>660293.80000000005</v>
      </c>
      <c r="E50" s="50"/>
      <c r="F50" s="6">
        <f t="shared" si="0"/>
        <v>660293.80000000005</v>
      </c>
      <c r="G50" s="9">
        <f t="shared" si="1"/>
        <v>0.19454011256356291</v>
      </c>
    </row>
    <row r="51" spans="2:7" ht="14.25" thickTop="1" thickBot="1" x14ac:dyDescent="0.25">
      <c r="B51" s="70"/>
      <c r="C51" s="53" t="s">
        <v>45</v>
      </c>
      <c r="D51" s="56"/>
      <c r="E51" s="54">
        <v>64224.07</v>
      </c>
      <c r="F51" s="26">
        <f t="shared" si="0"/>
        <v>64224.07</v>
      </c>
      <c r="G51" s="9">
        <f t="shared" si="1"/>
        <v>1.8922118922046736E-2</v>
      </c>
    </row>
    <row r="52" spans="2:7" ht="13.5" thickTop="1" x14ac:dyDescent="0.2">
      <c r="B52" s="38"/>
      <c r="C52" s="10"/>
      <c r="D52" s="35">
        <f>SUM(D4:D51)</f>
        <v>2073592.06</v>
      </c>
      <c r="E52" s="35">
        <f t="shared" ref="E52:G52" si="2">SUM(E4:E51)</f>
        <v>1320534.6899999997</v>
      </c>
      <c r="F52" s="35">
        <f t="shared" si="2"/>
        <v>3394126.7500000005</v>
      </c>
      <c r="G52" s="36">
        <f t="shared" si="2"/>
        <v>0.99999999999999978</v>
      </c>
    </row>
    <row r="53" spans="2:7" x14ac:dyDescent="0.2">
      <c r="B53" s="39"/>
    </row>
    <row r="54" spans="2:7" x14ac:dyDescent="0.2">
      <c r="B54" s="39"/>
    </row>
    <row r="55" spans="2:7" x14ac:dyDescent="0.2">
      <c r="B55" s="39"/>
    </row>
    <row r="56" spans="2:7" x14ac:dyDescent="0.2">
      <c r="B56" s="39"/>
    </row>
    <row r="57" spans="2:7" x14ac:dyDescent="0.2">
      <c r="B57" s="39"/>
    </row>
    <row r="58" spans="2:7" x14ac:dyDescent="0.2">
      <c r="B58" s="39"/>
    </row>
    <row r="59" spans="2:7" x14ac:dyDescent="0.2">
      <c r="B59" s="39"/>
    </row>
    <row r="60" spans="2:7" x14ac:dyDescent="0.2">
      <c r="B60" s="39"/>
    </row>
    <row r="61" spans="2:7" x14ac:dyDescent="0.2">
      <c r="B61" s="39"/>
    </row>
    <row r="62" spans="2:7" x14ac:dyDescent="0.2">
      <c r="B62" s="39"/>
    </row>
    <row r="63" spans="2:7" x14ac:dyDescent="0.2">
      <c r="B63" s="39"/>
    </row>
    <row r="64" spans="2:7" x14ac:dyDescent="0.2">
      <c r="B64" s="39"/>
    </row>
    <row r="65" spans="2:2" x14ac:dyDescent="0.2">
      <c r="B65" s="39"/>
    </row>
    <row r="66" spans="2:2" x14ac:dyDescent="0.2">
      <c r="B66" s="39"/>
    </row>
    <row r="67" spans="2:2" x14ac:dyDescent="0.2">
      <c r="B67" s="39"/>
    </row>
    <row r="68" spans="2:2" x14ac:dyDescent="0.2">
      <c r="B68" s="39"/>
    </row>
    <row r="69" spans="2:2" x14ac:dyDescent="0.2">
      <c r="B69" s="39"/>
    </row>
    <row r="70" spans="2:2" x14ac:dyDescent="0.2">
      <c r="B70" s="39"/>
    </row>
    <row r="71" spans="2:2" x14ac:dyDescent="0.2">
      <c r="B71" s="39"/>
    </row>
    <row r="72" spans="2:2" x14ac:dyDescent="0.2">
      <c r="B72" s="39"/>
    </row>
    <row r="73" spans="2:2" x14ac:dyDescent="0.2">
      <c r="B73" s="39"/>
    </row>
    <row r="74" spans="2:2" x14ac:dyDescent="0.2">
      <c r="B74" s="39"/>
    </row>
    <row r="75" spans="2:2" x14ac:dyDescent="0.2">
      <c r="B75" s="39"/>
    </row>
    <row r="76" spans="2:2" x14ac:dyDescent="0.2">
      <c r="B76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2" spans="2:2" x14ac:dyDescent="0.2">
      <c r="B82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8" spans="2:2" x14ac:dyDescent="0.2">
      <c r="B88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0" spans="2:2" x14ac:dyDescent="0.2">
      <c r="B100" s="39"/>
    </row>
    <row r="101" spans="2:2" x14ac:dyDescent="0.2">
      <c r="B101" s="39"/>
    </row>
    <row r="102" spans="2:2" x14ac:dyDescent="0.2">
      <c r="B102" s="39"/>
    </row>
    <row r="103" spans="2:2" x14ac:dyDescent="0.2">
      <c r="B103" s="39"/>
    </row>
    <row r="104" spans="2:2" x14ac:dyDescent="0.2">
      <c r="B104" s="39"/>
    </row>
    <row r="105" spans="2:2" x14ac:dyDescent="0.2">
      <c r="B105" s="39"/>
    </row>
    <row r="106" spans="2:2" x14ac:dyDescent="0.2">
      <c r="B106" s="39"/>
    </row>
    <row r="107" spans="2:2" x14ac:dyDescent="0.2">
      <c r="B107" s="39"/>
    </row>
    <row r="108" spans="2:2" x14ac:dyDescent="0.2">
      <c r="B108" s="39"/>
    </row>
    <row r="109" spans="2:2" x14ac:dyDescent="0.2">
      <c r="B109" s="39"/>
    </row>
    <row r="110" spans="2:2" x14ac:dyDescent="0.2">
      <c r="B110" s="39"/>
    </row>
    <row r="111" spans="2:2" x14ac:dyDescent="0.2">
      <c r="B111" s="39"/>
    </row>
    <row r="112" spans="2:2" x14ac:dyDescent="0.2">
      <c r="B112" s="39"/>
    </row>
    <row r="113" spans="2:2" x14ac:dyDescent="0.2">
      <c r="B113" s="39"/>
    </row>
    <row r="114" spans="2:2" x14ac:dyDescent="0.2">
      <c r="B114" s="39"/>
    </row>
    <row r="115" spans="2:2" x14ac:dyDescent="0.2">
      <c r="B115" s="39"/>
    </row>
    <row r="116" spans="2:2" x14ac:dyDescent="0.2">
      <c r="B116" s="39"/>
    </row>
    <row r="117" spans="2:2" x14ac:dyDescent="0.2">
      <c r="B117" s="39"/>
    </row>
    <row r="118" spans="2:2" x14ac:dyDescent="0.2">
      <c r="B118" s="39"/>
    </row>
    <row r="119" spans="2:2" x14ac:dyDescent="0.2">
      <c r="B119" s="39"/>
    </row>
    <row r="120" spans="2:2" x14ac:dyDescent="0.2">
      <c r="B120" s="39"/>
    </row>
    <row r="121" spans="2:2" x14ac:dyDescent="0.2">
      <c r="B121" s="39"/>
    </row>
    <row r="122" spans="2:2" x14ac:dyDescent="0.2">
      <c r="B122" s="39"/>
    </row>
    <row r="123" spans="2:2" x14ac:dyDescent="0.2">
      <c r="B123" s="39"/>
    </row>
    <row r="124" spans="2:2" x14ac:dyDescent="0.2">
      <c r="B124" s="39"/>
    </row>
    <row r="125" spans="2:2" x14ac:dyDescent="0.2">
      <c r="B125" s="39"/>
    </row>
  </sheetData>
  <mergeCells count="3">
    <mergeCell ref="B1:G1"/>
    <mergeCell ref="B4:B41"/>
    <mergeCell ref="B42:B51"/>
  </mergeCells>
  <conditionalFormatting sqref="G4:G51">
    <cfRule type="cellIs" dxfId="5" priority="1" operator="greaterThan">
      <formula>0.0499</formula>
    </cfRule>
  </conditionalFormatting>
  <hyperlinks>
    <hyperlink ref="B1:F1" location="ANUAL!A1" display="DEMONSTRAÇÃO DE DESPESAS COM INVESTIMENTO"/>
    <hyperlink ref="B1:D1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6"/>
  <sheetViews>
    <sheetView showGridLines="0" zoomScale="80" zoomScaleNormal="80" workbookViewId="0">
      <pane ySplit="1" topLeftCell="A2" activePane="bottomLeft" state="frozen"/>
      <selection activeCell="B1" sqref="B1:H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0" customFormat="1" ht="58.5" customHeight="1" x14ac:dyDescent="0.2">
      <c r="B1" s="66" t="s">
        <v>225</v>
      </c>
      <c r="C1" s="66"/>
      <c r="D1" s="66"/>
      <c r="E1" s="66"/>
      <c r="F1" s="66"/>
      <c r="G1" s="66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9" t="s">
        <v>26</v>
      </c>
      <c r="C4" s="51" t="s">
        <v>27</v>
      </c>
      <c r="D4" s="55">
        <v>8151.31</v>
      </c>
      <c r="E4" s="52"/>
      <c r="F4" s="26">
        <f>D4+E4</f>
        <v>8151.31</v>
      </c>
      <c r="G4" s="9">
        <f>F4/$F$44</f>
        <v>3.3532781414039453E-3</v>
      </c>
    </row>
    <row r="5" spans="2:7" ht="14.25" thickTop="1" thickBot="1" x14ac:dyDescent="0.25">
      <c r="B5" s="69"/>
      <c r="C5" s="51" t="s">
        <v>28</v>
      </c>
      <c r="D5" s="55">
        <v>34100</v>
      </c>
      <c r="E5" s="52"/>
      <c r="F5" s="26">
        <f t="shared" ref="F5:F43" si="0">D5+E5</f>
        <v>34100</v>
      </c>
      <c r="G5" s="9">
        <f t="shared" ref="G5:G43" si="1">F5/$F$44</f>
        <v>1.4028025510240013E-2</v>
      </c>
    </row>
    <row r="6" spans="2:7" ht="14.25" thickTop="1" thickBot="1" x14ac:dyDescent="0.25">
      <c r="B6" s="69"/>
      <c r="C6" s="51" t="s">
        <v>29</v>
      </c>
      <c r="D6" s="55">
        <v>17697.240000000002</v>
      </c>
      <c r="E6" s="52"/>
      <c r="F6" s="26">
        <f t="shared" si="0"/>
        <v>17697.240000000002</v>
      </c>
      <c r="G6" s="9">
        <f t="shared" si="1"/>
        <v>7.2802737296434016E-3</v>
      </c>
    </row>
    <row r="7" spans="2:7" ht="14.25" thickTop="1" thickBot="1" x14ac:dyDescent="0.25">
      <c r="B7" s="69"/>
      <c r="C7" s="51" t="s">
        <v>85</v>
      </c>
      <c r="D7" s="55">
        <v>2848.7</v>
      </c>
      <c r="E7" s="52"/>
      <c r="F7" s="26">
        <f t="shared" si="0"/>
        <v>2848.7</v>
      </c>
      <c r="G7" s="9">
        <f t="shared" si="1"/>
        <v>1.1718954918187895E-3</v>
      </c>
    </row>
    <row r="8" spans="2:7" ht="14.25" thickTop="1" thickBot="1" x14ac:dyDescent="0.25">
      <c r="B8" s="69"/>
      <c r="C8" s="51" t="s">
        <v>69</v>
      </c>
      <c r="D8" s="55"/>
      <c r="E8" s="52">
        <v>753.06</v>
      </c>
      <c r="F8" s="26">
        <f t="shared" si="0"/>
        <v>753.06</v>
      </c>
      <c r="G8" s="9">
        <f t="shared" si="1"/>
        <v>3.0979310530033268E-4</v>
      </c>
    </row>
    <row r="9" spans="2:7" ht="14.25" thickTop="1" thickBot="1" x14ac:dyDescent="0.25">
      <c r="B9" s="69"/>
      <c r="C9" s="51" t="s">
        <v>31</v>
      </c>
      <c r="D9" s="55">
        <v>909.9</v>
      </c>
      <c r="E9" s="52"/>
      <c r="F9" s="26">
        <f t="shared" si="0"/>
        <v>909.9</v>
      </c>
      <c r="G9" s="9">
        <f t="shared" si="1"/>
        <v>3.7431379506649233E-4</v>
      </c>
    </row>
    <row r="10" spans="2:7" ht="14.25" thickTop="1" thickBot="1" x14ac:dyDescent="0.25">
      <c r="B10" s="69"/>
      <c r="C10" s="51" t="s">
        <v>72</v>
      </c>
      <c r="D10" s="55"/>
      <c r="E10" s="52">
        <v>8755</v>
      </c>
      <c r="F10" s="26">
        <f t="shared" si="0"/>
        <v>8755</v>
      </c>
      <c r="G10" s="9">
        <f t="shared" si="1"/>
        <v>3.6016235584208599E-3</v>
      </c>
    </row>
    <row r="11" spans="2:7" ht="14.25" thickTop="1" thickBot="1" x14ac:dyDescent="0.25">
      <c r="B11" s="69"/>
      <c r="C11" s="51" t="s">
        <v>32</v>
      </c>
      <c r="D11" s="55"/>
      <c r="E11" s="52">
        <v>11721.21</v>
      </c>
      <c r="F11" s="26">
        <f t="shared" si="0"/>
        <v>11721.21</v>
      </c>
      <c r="G11" s="9">
        <f t="shared" si="1"/>
        <v>4.821860202078602E-3</v>
      </c>
    </row>
    <row r="12" spans="2:7" ht="14.25" thickTop="1" thickBot="1" x14ac:dyDescent="0.25">
      <c r="B12" s="69"/>
      <c r="C12" s="51" t="s">
        <v>206</v>
      </c>
      <c r="D12" s="55">
        <v>3975</v>
      </c>
      <c r="E12" s="52"/>
      <c r="F12" s="26">
        <f t="shared" si="0"/>
        <v>3975</v>
      </c>
      <c r="G12" s="9">
        <f t="shared" si="1"/>
        <v>1.6352317127039313E-3</v>
      </c>
    </row>
    <row r="13" spans="2:7" ht="14.25" thickTop="1" thickBot="1" x14ac:dyDescent="0.25">
      <c r="B13" s="69"/>
      <c r="C13" s="51" t="s">
        <v>74</v>
      </c>
      <c r="D13" s="55"/>
      <c r="E13" s="52">
        <v>2644.83</v>
      </c>
      <c r="F13" s="26">
        <f t="shared" si="0"/>
        <v>2644.83</v>
      </c>
      <c r="G13" s="9">
        <f t="shared" si="1"/>
        <v>1.088027645461821E-3</v>
      </c>
    </row>
    <row r="14" spans="2:7" ht="14.25" thickTop="1" thickBot="1" x14ac:dyDescent="0.25">
      <c r="B14" s="69"/>
      <c r="C14" s="51" t="s">
        <v>82</v>
      </c>
      <c r="D14" s="55"/>
      <c r="E14" s="52">
        <v>383.88</v>
      </c>
      <c r="F14" s="26">
        <f t="shared" si="0"/>
        <v>383.88</v>
      </c>
      <c r="G14" s="9">
        <f t="shared" si="1"/>
        <v>1.5792018864724152E-4</v>
      </c>
    </row>
    <row r="15" spans="2:7" ht="14.25" thickTop="1" thickBot="1" x14ac:dyDescent="0.25">
      <c r="B15" s="69"/>
      <c r="C15" s="51" t="s">
        <v>76</v>
      </c>
      <c r="D15" s="55"/>
      <c r="E15" s="52">
        <v>6693.05</v>
      </c>
      <c r="F15" s="26">
        <f t="shared" si="0"/>
        <v>6693.05</v>
      </c>
      <c r="G15" s="9">
        <f t="shared" si="1"/>
        <v>2.7533805320032823E-3</v>
      </c>
    </row>
    <row r="16" spans="2:7" ht="14.25" thickTop="1" thickBot="1" x14ac:dyDescent="0.25">
      <c r="B16" s="69"/>
      <c r="C16" s="51" t="s">
        <v>35</v>
      </c>
      <c r="D16" s="55">
        <v>46021.38</v>
      </c>
      <c r="E16" s="52"/>
      <c r="F16" s="26">
        <f t="shared" si="0"/>
        <v>46021.38</v>
      </c>
      <c r="G16" s="9">
        <f t="shared" si="1"/>
        <v>1.8932231456200866E-2</v>
      </c>
    </row>
    <row r="17" spans="2:7" ht="14.25" thickTop="1" thickBot="1" x14ac:dyDescent="0.25">
      <c r="B17" s="69"/>
      <c r="C17" s="51" t="s">
        <v>92</v>
      </c>
      <c r="D17" s="55">
        <v>150.44999999999999</v>
      </c>
      <c r="E17" s="52"/>
      <c r="F17" s="26">
        <f t="shared" si="0"/>
        <v>150.44999999999999</v>
      </c>
      <c r="G17" s="9">
        <f t="shared" si="1"/>
        <v>6.1891977654416713E-5</v>
      </c>
    </row>
    <row r="18" spans="2:7" ht="14.25" thickTop="1" thickBot="1" x14ac:dyDescent="0.25">
      <c r="B18" s="69"/>
      <c r="C18" s="51" t="s">
        <v>78</v>
      </c>
      <c r="D18" s="49">
        <v>40519.82</v>
      </c>
      <c r="E18" s="50">
        <v>121087.67999999999</v>
      </c>
      <c r="F18" s="6">
        <f t="shared" si="0"/>
        <v>161607.5</v>
      </c>
      <c r="G18" s="9">
        <f t="shared" si="1"/>
        <v>6.6481939373786311E-2</v>
      </c>
    </row>
    <row r="19" spans="2:7" ht="14.25" thickTop="1" thickBot="1" x14ac:dyDescent="0.25">
      <c r="B19" s="69"/>
      <c r="C19" s="51" t="s">
        <v>53</v>
      </c>
      <c r="D19" s="49">
        <v>201819.79</v>
      </c>
      <c r="E19" s="50">
        <v>188582.88</v>
      </c>
      <c r="F19" s="6">
        <f t="shared" si="0"/>
        <v>390402.67000000004</v>
      </c>
      <c r="G19" s="9">
        <f t="shared" si="1"/>
        <v>0.16060347841717931</v>
      </c>
    </row>
    <row r="20" spans="2:7" ht="14.25" thickTop="1" thickBot="1" x14ac:dyDescent="0.25">
      <c r="B20" s="69"/>
      <c r="C20" s="51" t="s">
        <v>38</v>
      </c>
      <c r="D20" s="49">
        <v>85247.24</v>
      </c>
      <c r="E20" s="50">
        <v>91431.05</v>
      </c>
      <c r="F20" s="6">
        <f t="shared" si="0"/>
        <v>176678.29</v>
      </c>
      <c r="G20" s="9">
        <f t="shared" si="1"/>
        <v>7.268174660485581E-2</v>
      </c>
    </row>
    <row r="21" spans="2:7" ht="14.25" thickTop="1" thickBot="1" x14ac:dyDescent="0.25">
      <c r="B21" s="69"/>
      <c r="C21" s="51" t="s">
        <v>79</v>
      </c>
      <c r="D21" s="49">
        <v>240293.96</v>
      </c>
      <c r="E21" s="50">
        <v>351783.98</v>
      </c>
      <c r="F21" s="6">
        <f t="shared" si="0"/>
        <v>592077.93999999994</v>
      </c>
      <c r="G21" s="9">
        <f t="shared" si="1"/>
        <v>0.24356845883784034</v>
      </c>
    </row>
    <row r="22" spans="2:7" ht="14.25" thickTop="1" thickBot="1" x14ac:dyDescent="0.25">
      <c r="B22" s="69"/>
      <c r="C22" s="51" t="s">
        <v>43</v>
      </c>
      <c r="D22" s="55">
        <v>56795.48</v>
      </c>
      <c r="E22" s="52">
        <v>31202.77</v>
      </c>
      <c r="F22" s="26">
        <f t="shared" si="0"/>
        <v>87998.25</v>
      </c>
      <c r="G22" s="9">
        <f t="shared" si="1"/>
        <v>3.620063624212546E-2</v>
      </c>
    </row>
    <row r="23" spans="2:7" ht="14.25" thickTop="1" thickBot="1" x14ac:dyDescent="0.25">
      <c r="B23" s="69"/>
      <c r="C23" s="51" t="s">
        <v>102</v>
      </c>
      <c r="D23" s="55">
        <v>9900</v>
      </c>
      <c r="E23" s="52"/>
      <c r="F23" s="26">
        <f t="shared" si="0"/>
        <v>9900</v>
      </c>
      <c r="G23" s="9">
        <f t="shared" si="1"/>
        <v>4.0726525674890362E-3</v>
      </c>
    </row>
    <row r="24" spans="2:7" ht="14.25" thickTop="1" thickBot="1" x14ac:dyDescent="0.25">
      <c r="B24" s="69"/>
      <c r="C24" s="51" t="s">
        <v>95</v>
      </c>
      <c r="D24" s="55">
        <v>102100.85</v>
      </c>
      <c r="E24" s="52"/>
      <c r="F24" s="26">
        <f t="shared" si="0"/>
        <v>102100.85</v>
      </c>
      <c r="G24" s="9">
        <f t="shared" si="1"/>
        <v>4.2002150393465956E-2</v>
      </c>
    </row>
    <row r="25" spans="2:7" ht="14.25" thickTop="1" thickBot="1" x14ac:dyDescent="0.25">
      <c r="B25" s="69"/>
      <c r="C25" s="51" t="s">
        <v>45</v>
      </c>
      <c r="D25" s="55"/>
      <c r="E25" s="52">
        <v>95054.77</v>
      </c>
      <c r="F25" s="26">
        <f t="shared" si="0"/>
        <v>95054.77</v>
      </c>
      <c r="G25" s="9">
        <f t="shared" si="1"/>
        <v>3.9103540716422205E-2</v>
      </c>
    </row>
    <row r="26" spans="2:7" ht="14.25" thickTop="1" thickBot="1" x14ac:dyDescent="0.25">
      <c r="B26" s="69"/>
      <c r="C26" s="51" t="s">
        <v>46</v>
      </c>
      <c r="D26" s="55">
        <v>12665.92</v>
      </c>
      <c r="E26" s="52">
        <v>31725.46</v>
      </c>
      <c r="F26" s="26">
        <f t="shared" si="0"/>
        <v>44391.38</v>
      </c>
      <c r="G26" s="9">
        <f t="shared" si="1"/>
        <v>1.8261683609230448E-2</v>
      </c>
    </row>
    <row r="27" spans="2:7" ht="14.25" thickTop="1" thickBot="1" x14ac:dyDescent="0.25">
      <c r="B27" s="69"/>
      <c r="C27" s="51" t="s">
        <v>47</v>
      </c>
      <c r="D27" s="55"/>
      <c r="E27" s="52">
        <v>157.44999999999999</v>
      </c>
      <c r="F27" s="26">
        <f t="shared" si="0"/>
        <v>157.44999999999999</v>
      </c>
      <c r="G27" s="9">
        <f t="shared" si="1"/>
        <v>6.4771630984964521E-5</v>
      </c>
    </row>
    <row r="28" spans="2:7" ht="14.25" thickTop="1" thickBot="1" x14ac:dyDescent="0.25">
      <c r="B28" s="69"/>
      <c r="C28" s="51" t="s">
        <v>49</v>
      </c>
      <c r="D28" s="55">
        <v>747</v>
      </c>
      <c r="E28" s="52"/>
      <c r="F28" s="26">
        <f t="shared" si="0"/>
        <v>747</v>
      </c>
      <c r="G28" s="9">
        <f t="shared" si="1"/>
        <v>3.0730014827417271E-4</v>
      </c>
    </row>
    <row r="29" spans="2:7" ht="14.25" thickTop="1" thickBot="1" x14ac:dyDescent="0.25">
      <c r="B29" s="69"/>
      <c r="C29" s="51" t="s">
        <v>50</v>
      </c>
      <c r="D29" s="55">
        <v>357.94</v>
      </c>
      <c r="E29" s="52">
        <v>8426.59</v>
      </c>
      <c r="F29" s="26">
        <f t="shared" si="0"/>
        <v>8784.5300000000007</v>
      </c>
      <c r="G29" s="9">
        <f t="shared" si="1"/>
        <v>3.6137715816852998E-3</v>
      </c>
    </row>
    <row r="30" spans="2:7" ht="14.25" thickTop="1" thickBot="1" x14ac:dyDescent="0.25">
      <c r="B30" s="69"/>
      <c r="C30" s="51" t="s">
        <v>51</v>
      </c>
      <c r="D30" s="55"/>
      <c r="E30" s="52">
        <v>1450</v>
      </c>
      <c r="F30" s="26">
        <f t="shared" si="0"/>
        <v>1450</v>
      </c>
      <c r="G30" s="9">
        <f t="shared" si="1"/>
        <v>5.9649961847061642E-4</v>
      </c>
    </row>
    <row r="31" spans="2:7" ht="14.25" thickTop="1" thickBot="1" x14ac:dyDescent="0.25">
      <c r="B31" s="69"/>
      <c r="C31" s="51" t="s">
        <v>53</v>
      </c>
      <c r="D31" s="55">
        <v>401.52</v>
      </c>
      <c r="E31" s="52">
        <v>5900</v>
      </c>
      <c r="F31" s="26">
        <f t="shared" si="0"/>
        <v>6301.52</v>
      </c>
      <c r="G31" s="9">
        <f t="shared" si="1"/>
        <v>2.5923132936447992E-3</v>
      </c>
    </row>
    <row r="32" spans="2:7" ht="14.25" thickTop="1" thickBot="1" x14ac:dyDescent="0.25">
      <c r="B32" s="69"/>
      <c r="C32" s="51" t="s">
        <v>54</v>
      </c>
      <c r="D32" s="55"/>
      <c r="E32" s="52">
        <v>4937</v>
      </c>
      <c r="F32" s="26">
        <f t="shared" si="0"/>
        <v>4937</v>
      </c>
      <c r="G32" s="9">
        <f t="shared" si="1"/>
        <v>2.0309783561306438E-3</v>
      </c>
    </row>
    <row r="33" spans="2:7" ht="14.25" thickTop="1" thickBot="1" x14ac:dyDescent="0.25">
      <c r="B33" s="69"/>
      <c r="C33" s="51" t="s">
        <v>90</v>
      </c>
      <c r="D33" s="55"/>
      <c r="E33" s="52">
        <v>413.6</v>
      </c>
      <c r="F33" s="26">
        <f t="shared" si="0"/>
        <v>413.6</v>
      </c>
      <c r="G33" s="9">
        <f t="shared" si="1"/>
        <v>1.7014637393065308E-4</v>
      </c>
    </row>
    <row r="34" spans="2:7" ht="14.25" thickTop="1" thickBot="1" x14ac:dyDescent="0.25">
      <c r="B34" s="69"/>
      <c r="C34" s="51" t="s">
        <v>56</v>
      </c>
      <c r="D34" s="55">
        <v>3190</v>
      </c>
      <c r="E34" s="52"/>
      <c r="F34" s="26">
        <f t="shared" si="0"/>
        <v>3190</v>
      </c>
      <c r="G34" s="9">
        <f t="shared" si="1"/>
        <v>1.3122991606353562E-3</v>
      </c>
    </row>
    <row r="35" spans="2:7" ht="14.25" thickTop="1" thickBot="1" x14ac:dyDescent="0.25">
      <c r="B35" s="69"/>
      <c r="C35" s="51" t="s">
        <v>199</v>
      </c>
      <c r="D35" s="55">
        <v>3375</v>
      </c>
      <c r="E35" s="52"/>
      <c r="F35" s="26">
        <f t="shared" si="0"/>
        <v>3375</v>
      </c>
      <c r="G35" s="9">
        <f t="shared" si="1"/>
        <v>1.3884042843712624E-3</v>
      </c>
    </row>
    <row r="36" spans="2:7" ht="14.25" thickTop="1" thickBot="1" x14ac:dyDescent="0.25">
      <c r="B36" s="69"/>
      <c r="C36" s="51" t="s">
        <v>83</v>
      </c>
      <c r="D36" s="55">
        <v>25000</v>
      </c>
      <c r="E36" s="52">
        <v>16194.91</v>
      </c>
      <c r="F36" s="26">
        <f t="shared" si="0"/>
        <v>41194.910000000003</v>
      </c>
      <c r="G36" s="9">
        <f t="shared" si="1"/>
        <v>1.6946722826159576E-2</v>
      </c>
    </row>
    <row r="37" spans="2:7" ht="14.25" thickTop="1" thickBot="1" x14ac:dyDescent="0.25">
      <c r="B37" s="69"/>
      <c r="C37" s="51" t="s">
        <v>80</v>
      </c>
      <c r="D37" s="55">
        <v>916.35</v>
      </c>
      <c r="E37" s="52"/>
      <c r="F37" s="26">
        <f t="shared" si="0"/>
        <v>916.35</v>
      </c>
      <c r="G37" s="9">
        <f t="shared" si="1"/>
        <v>3.7696718992106853E-4</v>
      </c>
    </row>
    <row r="38" spans="2:7" ht="14.25" thickTop="1" thickBot="1" x14ac:dyDescent="0.25">
      <c r="B38" s="69"/>
      <c r="C38" s="51" t="s">
        <v>57</v>
      </c>
      <c r="D38" s="55">
        <v>17785.490000000002</v>
      </c>
      <c r="E38" s="52">
        <v>1310.06</v>
      </c>
      <c r="F38" s="26">
        <f t="shared" si="0"/>
        <v>19095.550000000003</v>
      </c>
      <c r="G38" s="9">
        <f>F38/$F$44</f>
        <v>7.8555091651631593E-3</v>
      </c>
    </row>
    <row r="39" spans="2:7" ht="14.25" thickTop="1" thickBot="1" x14ac:dyDescent="0.25">
      <c r="B39" s="69"/>
      <c r="C39" s="51" t="s">
        <v>59</v>
      </c>
      <c r="D39" s="55">
        <v>116</v>
      </c>
      <c r="E39" s="52"/>
      <c r="F39" s="26">
        <f t="shared" si="0"/>
        <v>116</v>
      </c>
      <c r="G39" s="9">
        <f t="shared" si="1"/>
        <v>4.7719969477649312E-5</v>
      </c>
    </row>
    <row r="40" spans="2:7" ht="14.25" thickTop="1" thickBot="1" x14ac:dyDescent="0.25">
      <c r="B40" s="69"/>
      <c r="C40" s="51" t="s">
        <v>65</v>
      </c>
      <c r="D40" s="55">
        <v>102.24</v>
      </c>
      <c r="E40" s="52"/>
      <c r="F40" s="26">
        <f t="shared" si="0"/>
        <v>102.24</v>
      </c>
      <c r="G40" s="9">
        <f t="shared" si="1"/>
        <v>4.2059393787886771E-5</v>
      </c>
    </row>
    <row r="41" spans="2:7" ht="14.25" thickTop="1" thickBot="1" x14ac:dyDescent="0.25">
      <c r="B41" s="69"/>
      <c r="C41" s="51" t="s">
        <v>203</v>
      </c>
      <c r="D41" s="55">
        <v>6123.55</v>
      </c>
      <c r="E41" s="52"/>
      <c r="F41" s="26">
        <f t="shared" si="0"/>
        <v>6123.55</v>
      </c>
      <c r="G41" s="9">
        <f t="shared" si="1"/>
        <v>2.5191001646108573E-3</v>
      </c>
    </row>
    <row r="42" spans="2:7" ht="14.25" thickTop="1" thickBot="1" x14ac:dyDescent="0.25">
      <c r="B42" s="70" t="s">
        <v>68</v>
      </c>
      <c r="C42" s="51" t="s">
        <v>28</v>
      </c>
      <c r="D42" s="55">
        <v>47600</v>
      </c>
      <c r="E42" s="52"/>
      <c r="F42" s="26">
        <f t="shared" si="0"/>
        <v>47600</v>
      </c>
      <c r="G42" s="9">
        <f t="shared" si="1"/>
        <v>1.9581642647725064E-2</v>
      </c>
    </row>
    <row r="43" spans="2:7" ht="14.25" thickTop="1" thickBot="1" x14ac:dyDescent="0.25">
      <c r="B43" s="70"/>
      <c r="C43" s="53" t="s">
        <v>95</v>
      </c>
      <c r="D43" s="57">
        <v>468873.05</v>
      </c>
      <c r="E43" s="58">
        <v>12453.75</v>
      </c>
      <c r="F43" s="6">
        <f t="shared" si="0"/>
        <v>481326.8</v>
      </c>
      <c r="G43" s="9">
        <f t="shared" si="1"/>
        <v>0.19800776038598805</v>
      </c>
    </row>
    <row r="44" spans="2:7" ht="13.5" thickTop="1" x14ac:dyDescent="0.2">
      <c r="B44" s="38"/>
      <c r="C44" s="10"/>
      <c r="D44" s="35">
        <f>SUM(D4:D43)</f>
        <v>1437785.18</v>
      </c>
      <c r="E44" s="35">
        <f t="shared" ref="E44:G44" si="2">SUM(E4:E43)</f>
        <v>993062.97999999986</v>
      </c>
      <c r="F44" s="35">
        <f t="shared" si="2"/>
        <v>2430848.16</v>
      </c>
      <c r="G44" s="36">
        <f t="shared" si="2"/>
        <v>1</v>
      </c>
    </row>
    <row r="45" spans="2:7" x14ac:dyDescent="0.2">
      <c r="B45" s="39"/>
    </row>
    <row r="46" spans="2:7" x14ac:dyDescent="0.2">
      <c r="B46" s="39"/>
    </row>
    <row r="47" spans="2:7" x14ac:dyDescent="0.2">
      <c r="B47" s="39"/>
    </row>
    <row r="48" spans="2:7" x14ac:dyDescent="0.2">
      <c r="B48" s="39"/>
    </row>
    <row r="49" spans="2:2" x14ac:dyDescent="0.2">
      <c r="B49" s="39"/>
    </row>
    <row r="50" spans="2:2" x14ac:dyDescent="0.2">
      <c r="B50" s="39"/>
    </row>
    <row r="51" spans="2:2" x14ac:dyDescent="0.2">
      <c r="B51" s="39"/>
    </row>
    <row r="52" spans="2:2" x14ac:dyDescent="0.2">
      <c r="B52" s="39"/>
    </row>
    <row r="53" spans="2:2" x14ac:dyDescent="0.2">
      <c r="B53" s="39"/>
    </row>
    <row r="54" spans="2:2" x14ac:dyDescent="0.2">
      <c r="B54" s="39"/>
    </row>
    <row r="55" spans="2:2" x14ac:dyDescent="0.2">
      <c r="B55" s="39"/>
    </row>
    <row r="56" spans="2:2" x14ac:dyDescent="0.2">
      <c r="B56" s="39"/>
    </row>
    <row r="57" spans="2:2" x14ac:dyDescent="0.2">
      <c r="B57" s="39"/>
    </row>
    <row r="58" spans="2:2" x14ac:dyDescent="0.2">
      <c r="B58" s="39"/>
    </row>
    <row r="59" spans="2:2" x14ac:dyDescent="0.2">
      <c r="B59" s="39"/>
    </row>
    <row r="60" spans="2:2" x14ac:dyDescent="0.2">
      <c r="B60" s="39"/>
    </row>
    <row r="61" spans="2:2" x14ac:dyDescent="0.2">
      <c r="B61" s="39"/>
    </row>
    <row r="62" spans="2:2" x14ac:dyDescent="0.2">
      <c r="B62" s="39"/>
    </row>
    <row r="63" spans="2:2" x14ac:dyDescent="0.2">
      <c r="B63" s="39"/>
    </row>
    <row r="64" spans="2:2" x14ac:dyDescent="0.2">
      <c r="B64" s="39"/>
    </row>
    <row r="65" spans="2:2" x14ac:dyDescent="0.2">
      <c r="B65" s="39"/>
    </row>
    <row r="66" spans="2:2" x14ac:dyDescent="0.2">
      <c r="B66" s="39"/>
    </row>
    <row r="67" spans="2:2" x14ac:dyDescent="0.2">
      <c r="B67" s="39"/>
    </row>
    <row r="68" spans="2:2" x14ac:dyDescent="0.2">
      <c r="B68" s="39"/>
    </row>
    <row r="69" spans="2:2" x14ac:dyDescent="0.2">
      <c r="B69" s="39"/>
    </row>
    <row r="70" spans="2:2" x14ac:dyDescent="0.2">
      <c r="B70" s="39"/>
    </row>
    <row r="71" spans="2:2" x14ac:dyDescent="0.2">
      <c r="B71" s="39"/>
    </row>
    <row r="72" spans="2:2" x14ac:dyDescent="0.2">
      <c r="B72" s="39"/>
    </row>
    <row r="73" spans="2:2" x14ac:dyDescent="0.2">
      <c r="B73" s="39"/>
    </row>
    <row r="74" spans="2:2" x14ac:dyDescent="0.2">
      <c r="B74" s="39"/>
    </row>
    <row r="75" spans="2:2" x14ac:dyDescent="0.2">
      <c r="B75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2" spans="2:2" x14ac:dyDescent="0.2">
      <c r="B82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8" spans="2:2" x14ac:dyDescent="0.2">
      <c r="B88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0" spans="2:2" x14ac:dyDescent="0.2">
      <c r="B100" s="39"/>
    </row>
    <row r="101" spans="2:2" x14ac:dyDescent="0.2">
      <c r="B101" s="39"/>
    </row>
    <row r="102" spans="2:2" x14ac:dyDescent="0.2">
      <c r="B102" s="39"/>
    </row>
    <row r="103" spans="2:2" x14ac:dyDescent="0.2">
      <c r="B103" s="39"/>
    </row>
    <row r="104" spans="2:2" x14ac:dyDescent="0.2">
      <c r="B104" s="39"/>
    </row>
    <row r="105" spans="2:2" x14ac:dyDescent="0.2">
      <c r="B105" s="39"/>
    </row>
    <row r="106" spans="2:2" x14ac:dyDescent="0.2">
      <c r="B106" s="39"/>
    </row>
  </sheetData>
  <mergeCells count="3">
    <mergeCell ref="B1:G1"/>
    <mergeCell ref="B4:B41"/>
    <mergeCell ref="B42:B43"/>
  </mergeCells>
  <conditionalFormatting sqref="G4:G43">
    <cfRule type="cellIs" dxfId="4" priority="1" operator="greaterThan">
      <formula>0.0499</formula>
    </cfRule>
  </conditionalFormatting>
  <hyperlinks>
    <hyperlink ref="B1:F1" location="ANUAL!A1" display="DEMONSTRAÇÃO DE DESPESAS COM INVESTIMENTO"/>
    <hyperlink ref="B1:D1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2"/>
  <sheetViews>
    <sheetView showGridLines="0" zoomScale="80" zoomScaleNormal="80" workbookViewId="0">
      <pane ySplit="1" topLeftCell="A2" activePane="bottomLeft" state="frozen"/>
      <selection activeCell="B1" sqref="B1:H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0" customFormat="1" ht="58.5" customHeight="1" x14ac:dyDescent="0.2">
      <c r="B1" s="66" t="s">
        <v>225</v>
      </c>
      <c r="C1" s="66"/>
      <c r="D1" s="66"/>
      <c r="E1" s="66"/>
      <c r="F1" s="66"/>
      <c r="G1" s="66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9" t="s">
        <v>26</v>
      </c>
      <c r="C4" s="51" t="s">
        <v>27</v>
      </c>
      <c r="D4" s="55">
        <v>10959.76</v>
      </c>
      <c r="E4" s="52"/>
      <c r="F4" s="26">
        <f>D4+E4</f>
        <v>10959.76</v>
      </c>
      <c r="G4" s="9">
        <f>F4/$F$51</f>
        <v>5.362940991241856E-3</v>
      </c>
    </row>
    <row r="5" spans="2:7" ht="14.25" thickTop="1" thickBot="1" x14ac:dyDescent="0.25">
      <c r="B5" s="69"/>
      <c r="C5" s="51" t="s">
        <v>28</v>
      </c>
      <c r="D5" s="55">
        <v>50800</v>
      </c>
      <c r="E5" s="52"/>
      <c r="F5" s="26">
        <f t="shared" ref="F5:F50" si="0">D5+E5</f>
        <v>50800</v>
      </c>
      <c r="G5" s="9">
        <f t="shared" ref="G5:G50" si="1">F5/$F$51</f>
        <v>2.4857971557322996E-2</v>
      </c>
    </row>
    <row r="6" spans="2:7" ht="14.25" thickTop="1" thickBot="1" x14ac:dyDescent="0.25">
      <c r="B6" s="69"/>
      <c r="C6" s="51" t="s">
        <v>29</v>
      </c>
      <c r="D6" s="55">
        <v>8467.56</v>
      </c>
      <c r="E6" s="52"/>
      <c r="F6" s="26">
        <f t="shared" si="0"/>
        <v>8467.56</v>
      </c>
      <c r="G6" s="9">
        <f t="shared" si="1"/>
        <v>4.1434323944867305E-3</v>
      </c>
    </row>
    <row r="7" spans="2:7" ht="14.25" thickTop="1" thickBot="1" x14ac:dyDescent="0.25">
      <c r="B7" s="69"/>
      <c r="C7" s="51" t="s">
        <v>69</v>
      </c>
      <c r="D7" s="55"/>
      <c r="E7" s="52">
        <v>1086.92</v>
      </c>
      <c r="F7" s="26">
        <f t="shared" si="0"/>
        <v>1086.92</v>
      </c>
      <c r="G7" s="9">
        <f t="shared" si="1"/>
        <v>5.3186272529695891E-4</v>
      </c>
    </row>
    <row r="8" spans="2:7" ht="14.25" thickTop="1" thickBot="1" x14ac:dyDescent="0.25">
      <c r="B8" s="69"/>
      <c r="C8" s="51" t="s">
        <v>190</v>
      </c>
      <c r="D8" s="55">
        <v>744.88</v>
      </c>
      <c r="E8" s="52"/>
      <c r="F8" s="26">
        <f t="shared" si="0"/>
        <v>744.88</v>
      </c>
      <c r="G8" s="9">
        <f t="shared" si="1"/>
        <v>3.6449224121296757E-4</v>
      </c>
    </row>
    <row r="9" spans="2:7" ht="14.25" thickTop="1" thickBot="1" x14ac:dyDescent="0.25">
      <c r="B9" s="69"/>
      <c r="C9" s="51" t="s">
        <v>31</v>
      </c>
      <c r="D9" s="55"/>
      <c r="E9" s="52">
        <v>20160</v>
      </c>
      <c r="F9" s="26">
        <f t="shared" si="0"/>
        <v>20160</v>
      </c>
      <c r="G9" s="9">
        <f t="shared" si="1"/>
        <v>9.8648957991266054E-3</v>
      </c>
    </row>
    <row r="10" spans="2:7" ht="14.25" thickTop="1" thickBot="1" x14ac:dyDescent="0.25">
      <c r="B10" s="69"/>
      <c r="C10" s="51" t="s">
        <v>72</v>
      </c>
      <c r="D10" s="55">
        <v>2842.5</v>
      </c>
      <c r="E10" s="52"/>
      <c r="F10" s="26">
        <f t="shared" si="0"/>
        <v>2842.5</v>
      </c>
      <c r="G10" s="9">
        <f t="shared" si="1"/>
        <v>1.3909209478679256E-3</v>
      </c>
    </row>
    <row r="11" spans="2:7" ht="14.25" thickTop="1" thickBot="1" x14ac:dyDescent="0.25">
      <c r="B11" s="69"/>
      <c r="C11" s="51" t="s">
        <v>32</v>
      </c>
      <c r="D11" s="55">
        <v>3603.7</v>
      </c>
      <c r="E11" s="52">
        <v>4388.6499999999996</v>
      </c>
      <c r="F11" s="26">
        <f t="shared" si="0"/>
        <v>7992.3499999999995</v>
      </c>
      <c r="G11" s="9">
        <f t="shared" si="1"/>
        <v>3.9108978144915436E-3</v>
      </c>
    </row>
    <row r="12" spans="2:7" ht="14.25" thickTop="1" thickBot="1" x14ac:dyDescent="0.25">
      <c r="B12" s="69"/>
      <c r="C12" s="51" t="s">
        <v>33</v>
      </c>
      <c r="D12" s="55">
        <v>412.31</v>
      </c>
      <c r="E12" s="52">
        <v>814</v>
      </c>
      <c r="F12" s="26">
        <f t="shared" si="0"/>
        <v>1226.31</v>
      </c>
      <c r="G12" s="9">
        <f t="shared" si="1"/>
        <v>6.0007045473347957E-4</v>
      </c>
    </row>
    <row r="13" spans="2:7" ht="14.25" thickTop="1" thickBot="1" x14ac:dyDescent="0.25">
      <c r="B13" s="69"/>
      <c r="C13" s="51" t="s">
        <v>103</v>
      </c>
      <c r="D13" s="55"/>
      <c r="E13" s="52">
        <v>3500</v>
      </c>
      <c r="F13" s="26">
        <f t="shared" si="0"/>
        <v>3500</v>
      </c>
      <c r="G13" s="9">
        <f t="shared" si="1"/>
        <v>1.7126555206817024E-3</v>
      </c>
    </row>
    <row r="14" spans="2:7" ht="14.25" thickTop="1" thickBot="1" x14ac:dyDescent="0.25">
      <c r="B14" s="69"/>
      <c r="C14" s="51" t="s">
        <v>73</v>
      </c>
      <c r="D14" s="55">
        <v>11994.94</v>
      </c>
      <c r="E14" s="52">
        <v>6542.4</v>
      </c>
      <c r="F14" s="26">
        <f t="shared" si="0"/>
        <v>18537.34</v>
      </c>
      <c r="G14" s="9">
        <f t="shared" si="1"/>
        <v>9.0708793399296422E-3</v>
      </c>
    </row>
    <row r="15" spans="2:7" ht="14.25" thickTop="1" thickBot="1" x14ac:dyDescent="0.25">
      <c r="B15" s="69"/>
      <c r="C15" s="51" t="s">
        <v>74</v>
      </c>
      <c r="D15" s="55"/>
      <c r="E15" s="52">
        <v>5086.8500000000004</v>
      </c>
      <c r="F15" s="26">
        <f t="shared" si="0"/>
        <v>5086.8500000000004</v>
      </c>
      <c r="G15" s="9">
        <f t="shared" si="1"/>
        <v>2.4891490672513481E-3</v>
      </c>
    </row>
    <row r="16" spans="2:7" ht="14.25" thickTop="1" thickBot="1" x14ac:dyDescent="0.25">
      <c r="B16" s="69"/>
      <c r="C16" s="51" t="s">
        <v>82</v>
      </c>
      <c r="D16" s="55"/>
      <c r="E16" s="52">
        <v>450</v>
      </c>
      <c r="F16" s="26">
        <f t="shared" si="0"/>
        <v>450</v>
      </c>
      <c r="G16" s="9">
        <f t="shared" si="1"/>
        <v>2.201985669447903E-4</v>
      </c>
    </row>
    <row r="17" spans="2:7" ht="14.25" thickTop="1" thickBot="1" x14ac:dyDescent="0.25">
      <c r="B17" s="69"/>
      <c r="C17" s="51" t="s">
        <v>193</v>
      </c>
      <c r="D17" s="55">
        <v>13204.31</v>
      </c>
      <c r="E17" s="52"/>
      <c r="F17" s="26">
        <f t="shared" si="0"/>
        <v>13204.31</v>
      </c>
      <c r="G17" s="9">
        <f t="shared" si="1"/>
        <v>6.4612669766550314E-3</v>
      </c>
    </row>
    <row r="18" spans="2:7" ht="14.25" thickTop="1" thickBot="1" x14ac:dyDescent="0.25">
      <c r="B18" s="69"/>
      <c r="C18" s="51" t="s">
        <v>92</v>
      </c>
      <c r="D18" s="55">
        <v>451.35</v>
      </c>
      <c r="E18" s="52"/>
      <c r="F18" s="26">
        <f t="shared" si="0"/>
        <v>451.35</v>
      </c>
      <c r="G18" s="9">
        <f t="shared" si="1"/>
        <v>2.208591626456247E-4</v>
      </c>
    </row>
    <row r="19" spans="2:7" ht="14.25" thickTop="1" thickBot="1" x14ac:dyDescent="0.25">
      <c r="B19" s="69"/>
      <c r="C19" s="51" t="s">
        <v>78</v>
      </c>
      <c r="D19" s="55">
        <v>40425.599999999999</v>
      </c>
      <c r="E19" s="52">
        <v>17867.55</v>
      </c>
      <c r="F19" s="26">
        <f t="shared" si="0"/>
        <v>58293.149999999994</v>
      </c>
      <c r="G19" s="9">
        <f t="shared" si="1"/>
        <v>2.8524595761550451E-2</v>
      </c>
    </row>
    <row r="20" spans="2:7" ht="14.25" thickTop="1" thickBot="1" x14ac:dyDescent="0.25">
      <c r="B20" s="69"/>
      <c r="C20" s="51" t="s">
        <v>53</v>
      </c>
      <c r="D20" s="49">
        <v>204857.48</v>
      </c>
      <c r="E20" s="50">
        <v>95103.51</v>
      </c>
      <c r="F20" s="6">
        <f t="shared" si="0"/>
        <v>299960.99</v>
      </c>
      <c r="G20" s="9">
        <f t="shared" si="1"/>
        <v>0.14677995586075684</v>
      </c>
    </row>
    <row r="21" spans="2:7" ht="14.25" thickTop="1" thickBot="1" x14ac:dyDescent="0.25">
      <c r="B21" s="69"/>
      <c r="C21" s="51" t="s">
        <v>38</v>
      </c>
      <c r="D21" s="49">
        <v>177748.79</v>
      </c>
      <c r="E21" s="50">
        <v>169192.37</v>
      </c>
      <c r="F21" s="6">
        <f t="shared" si="0"/>
        <v>346941.16000000003</v>
      </c>
      <c r="G21" s="9">
        <f t="shared" si="1"/>
        <v>0.16976876943591826</v>
      </c>
    </row>
    <row r="22" spans="2:7" ht="14.25" thickTop="1" thickBot="1" x14ac:dyDescent="0.25">
      <c r="B22" s="69"/>
      <c r="C22" s="51" t="s">
        <v>88</v>
      </c>
      <c r="D22" s="55">
        <v>52287.839999999997</v>
      </c>
      <c r="E22" s="52">
        <v>19075.349999999999</v>
      </c>
      <c r="F22" s="26">
        <f t="shared" si="0"/>
        <v>71363.19</v>
      </c>
      <c r="G22" s="9">
        <f t="shared" si="1"/>
        <v>3.4920160379130649E-2</v>
      </c>
    </row>
    <row r="23" spans="2:7" ht="14.25" thickTop="1" thickBot="1" x14ac:dyDescent="0.25">
      <c r="B23" s="69"/>
      <c r="C23" s="51" t="s">
        <v>79</v>
      </c>
      <c r="D23" s="49">
        <v>38439.629999999997</v>
      </c>
      <c r="E23" s="50">
        <v>150397.54999999999</v>
      </c>
      <c r="F23" s="6">
        <f t="shared" si="0"/>
        <v>188837.18</v>
      </c>
      <c r="G23" s="9">
        <f t="shared" si="1"/>
        <v>9.2403725381989821E-2</v>
      </c>
    </row>
    <row r="24" spans="2:7" ht="14.25" thickTop="1" thickBot="1" x14ac:dyDescent="0.25">
      <c r="B24" s="69"/>
      <c r="C24" s="51" t="s">
        <v>43</v>
      </c>
      <c r="D24" s="55">
        <v>3902.15</v>
      </c>
      <c r="E24" s="52">
        <v>709.1</v>
      </c>
      <c r="F24" s="26">
        <f t="shared" si="0"/>
        <v>4611.25</v>
      </c>
      <c r="G24" s="9">
        <f t="shared" si="1"/>
        <v>2.2564236484981428E-3</v>
      </c>
    </row>
    <row r="25" spans="2:7" ht="14.25" thickTop="1" thickBot="1" x14ac:dyDescent="0.25">
      <c r="B25" s="69"/>
      <c r="C25" s="51" t="s">
        <v>95</v>
      </c>
      <c r="D25" s="55">
        <v>2976.2</v>
      </c>
      <c r="E25" s="52"/>
      <c r="F25" s="26">
        <f t="shared" si="0"/>
        <v>2976.2</v>
      </c>
      <c r="G25" s="9">
        <f t="shared" si="1"/>
        <v>1.4563443887579664E-3</v>
      </c>
    </row>
    <row r="26" spans="2:7" ht="14.25" thickTop="1" thickBot="1" x14ac:dyDescent="0.25">
      <c r="B26" s="69"/>
      <c r="C26" s="51" t="s">
        <v>45</v>
      </c>
      <c r="D26" s="49">
        <v>79137.679999999993</v>
      </c>
      <c r="E26" s="50">
        <v>83627.17</v>
      </c>
      <c r="F26" s="6">
        <f t="shared" si="0"/>
        <v>162764.84999999998</v>
      </c>
      <c r="G26" s="9">
        <f t="shared" si="1"/>
        <v>7.9645748264408331E-2</v>
      </c>
    </row>
    <row r="27" spans="2:7" ht="14.25" thickTop="1" thickBot="1" x14ac:dyDescent="0.25">
      <c r="B27" s="69"/>
      <c r="C27" s="51" t="s">
        <v>46</v>
      </c>
      <c r="D27" s="55">
        <v>2313.62</v>
      </c>
      <c r="E27" s="52">
        <v>22395.7</v>
      </c>
      <c r="F27" s="26">
        <f t="shared" si="0"/>
        <v>24709.32</v>
      </c>
      <c r="G27" s="9">
        <f t="shared" si="1"/>
        <v>1.2091015231511659E-2</v>
      </c>
    </row>
    <row r="28" spans="2:7" ht="14.25" thickTop="1" thickBot="1" x14ac:dyDescent="0.25">
      <c r="B28" s="69"/>
      <c r="C28" s="51" t="s">
        <v>47</v>
      </c>
      <c r="D28" s="55">
        <v>1067.5999999999999</v>
      </c>
      <c r="E28" s="52">
        <v>271.13</v>
      </c>
      <c r="F28" s="26">
        <f t="shared" si="0"/>
        <v>1338.73</v>
      </c>
      <c r="G28" s="9">
        <f t="shared" si="1"/>
        <v>6.5508095005777588E-4</v>
      </c>
    </row>
    <row r="29" spans="2:7" ht="14.25" thickTop="1" thickBot="1" x14ac:dyDescent="0.25">
      <c r="B29" s="69"/>
      <c r="C29" s="51" t="s">
        <v>49</v>
      </c>
      <c r="D29" s="55">
        <v>199.35</v>
      </c>
      <c r="E29" s="52">
        <v>3530.58</v>
      </c>
      <c r="F29" s="26">
        <f t="shared" si="0"/>
        <v>3729.93</v>
      </c>
      <c r="G29" s="9">
        <f t="shared" si="1"/>
        <v>1.8251672017875148E-3</v>
      </c>
    </row>
    <row r="30" spans="2:7" ht="14.25" thickTop="1" thickBot="1" x14ac:dyDescent="0.25">
      <c r="B30" s="69"/>
      <c r="C30" s="51" t="s">
        <v>50</v>
      </c>
      <c r="D30" s="55">
        <v>3118.08</v>
      </c>
      <c r="E30" s="52">
        <v>132</v>
      </c>
      <c r="F30" s="26">
        <f t="shared" si="0"/>
        <v>3250.08</v>
      </c>
      <c r="G30" s="9">
        <f t="shared" si="1"/>
        <v>1.5903621299020536E-3</v>
      </c>
    </row>
    <row r="31" spans="2:7" ht="14.25" thickTop="1" thickBot="1" x14ac:dyDescent="0.25">
      <c r="B31" s="69"/>
      <c r="C31" s="51" t="s">
        <v>51</v>
      </c>
      <c r="D31" s="55">
        <v>2100</v>
      </c>
      <c r="E31" s="52"/>
      <c r="F31" s="26">
        <f t="shared" si="0"/>
        <v>2100</v>
      </c>
      <c r="G31" s="9">
        <f t="shared" si="1"/>
        <v>1.0275933124090214E-3</v>
      </c>
    </row>
    <row r="32" spans="2:7" ht="14.25" thickTop="1" thickBot="1" x14ac:dyDescent="0.25">
      <c r="B32" s="69"/>
      <c r="C32" s="51" t="s">
        <v>52</v>
      </c>
      <c r="D32" s="55">
        <v>20622.740000000002</v>
      </c>
      <c r="E32" s="52">
        <v>2868.6</v>
      </c>
      <c r="F32" s="26">
        <f t="shared" si="0"/>
        <v>23491.34</v>
      </c>
      <c r="G32" s="9">
        <f t="shared" si="1"/>
        <v>1.1495020896917401E-2</v>
      </c>
    </row>
    <row r="33" spans="2:7" ht="14.25" thickTop="1" thickBot="1" x14ac:dyDescent="0.25">
      <c r="B33" s="69"/>
      <c r="C33" s="51" t="s">
        <v>53</v>
      </c>
      <c r="D33" s="55">
        <v>9185.83</v>
      </c>
      <c r="E33" s="52"/>
      <c r="F33" s="26">
        <f t="shared" si="0"/>
        <v>9185.83</v>
      </c>
      <c r="G33" s="9">
        <f t="shared" si="1"/>
        <v>4.4949035604410293E-3</v>
      </c>
    </row>
    <row r="34" spans="2:7" ht="14.25" thickTop="1" thickBot="1" x14ac:dyDescent="0.25">
      <c r="B34" s="69"/>
      <c r="C34" s="51" t="s">
        <v>54</v>
      </c>
      <c r="D34" s="55"/>
      <c r="E34" s="52">
        <v>10494.67</v>
      </c>
      <c r="F34" s="26">
        <f t="shared" si="0"/>
        <v>10494.67</v>
      </c>
      <c r="G34" s="9">
        <f t="shared" si="1"/>
        <v>5.1353584323521832E-3</v>
      </c>
    </row>
    <row r="35" spans="2:7" ht="14.25" thickTop="1" thickBot="1" x14ac:dyDescent="0.25">
      <c r="B35" s="69"/>
      <c r="C35" s="51" t="s">
        <v>55</v>
      </c>
      <c r="D35" s="55">
        <v>378</v>
      </c>
      <c r="E35" s="52"/>
      <c r="F35" s="26">
        <f t="shared" si="0"/>
        <v>378</v>
      </c>
      <c r="G35" s="9">
        <f t="shared" si="1"/>
        <v>1.8496679623362385E-4</v>
      </c>
    </row>
    <row r="36" spans="2:7" ht="14.25" thickTop="1" thickBot="1" x14ac:dyDescent="0.25">
      <c r="B36" s="69"/>
      <c r="C36" s="51" t="s">
        <v>83</v>
      </c>
      <c r="D36" s="55">
        <v>1430</v>
      </c>
      <c r="E36" s="52"/>
      <c r="F36" s="26">
        <f t="shared" si="0"/>
        <v>1430</v>
      </c>
      <c r="G36" s="9">
        <f t="shared" si="1"/>
        <v>6.9974211273566699E-4</v>
      </c>
    </row>
    <row r="37" spans="2:7" ht="14.25" thickTop="1" thickBot="1" x14ac:dyDescent="0.25">
      <c r="B37" s="69"/>
      <c r="C37" s="51" t="s">
        <v>80</v>
      </c>
      <c r="D37" s="55">
        <v>5341.13</v>
      </c>
      <c r="E37" s="52">
        <v>2000</v>
      </c>
      <c r="F37" s="26">
        <f t="shared" si="0"/>
        <v>7341.13</v>
      </c>
      <c r="G37" s="9">
        <f t="shared" si="1"/>
        <v>3.5922362350120189E-3</v>
      </c>
    </row>
    <row r="38" spans="2:7" ht="14.25" thickTop="1" thickBot="1" x14ac:dyDescent="0.25">
      <c r="B38" s="69"/>
      <c r="C38" s="51" t="s">
        <v>84</v>
      </c>
      <c r="D38" s="55">
        <v>510.12</v>
      </c>
      <c r="E38" s="52">
        <v>116.72</v>
      </c>
      <c r="F38" s="26">
        <f t="shared" si="0"/>
        <v>626.84</v>
      </c>
      <c r="G38" s="9">
        <f t="shared" si="1"/>
        <v>3.0673171045260525E-4</v>
      </c>
    </row>
    <row r="39" spans="2:7" ht="14.25" thickTop="1" thickBot="1" x14ac:dyDescent="0.25">
      <c r="B39" s="69"/>
      <c r="C39" s="51" t="s">
        <v>57</v>
      </c>
      <c r="D39" s="55">
        <v>14962.98</v>
      </c>
      <c r="E39" s="52">
        <v>409.92</v>
      </c>
      <c r="F39" s="26">
        <f t="shared" si="0"/>
        <v>15372.9</v>
      </c>
      <c r="G39" s="9">
        <f t="shared" si="1"/>
        <v>7.522423443967927E-3</v>
      </c>
    </row>
    <row r="40" spans="2:7" ht="14.25" thickTop="1" thickBot="1" x14ac:dyDescent="0.25">
      <c r="B40" s="69"/>
      <c r="C40" s="51" t="s">
        <v>104</v>
      </c>
      <c r="D40" s="55">
        <v>56.49</v>
      </c>
      <c r="E40" s="52"/>
      <c r="F40" s="26">
        <f t="shared" si="0"/>
        <v>56.49</v>
      </c>
      <c r="G40" s="9">
        <f t="shared" si="1"/>
        <v>2.764226010380268E-5</v>
      </c>
    </row>
    <row r="41" spans="2:7" ht="14.25" thickTop="1" thickBot="1" x14ac:dyDescent="0.25">
      <c r="B41" s="69"/>
      <c r="C41" s="51" t="s">
        <v>59</v>
      </c>
      <c r="D41" s="55">
        <v>13540.35</v>
      </c>
      <c r="E41" s="52"/>
      <c r="F41" s="26">
        <f t="shared" si="0"/>
        <v>13540.35</v>
      </c>
      <c r="G41" s="9">
        <f t="shared" si="1"/>
        <v>6.6257014798464259E-3</v>
      </c>
    </row>
    <row r="42" spans="2:7" ht="14.25" thickTop="1" thickBot="1" x14ac:dyDescent="0.25">
      <c r="B42" s="69"/>
      <c r="C42" s="51" t="s">
        <v>65</v>
      </c>
      <c r="D42" s="55">
        <v>257.49</v>
      </c>
      <c r="E42" s="52"/>
      <c r="F42" s="26">
        <f t="shared" si="0"/>
        <v>257.49</v>
      </c>
      <c r="G42" s="9">
        <f t="shared" si="1"/>
        <v>1.2599762000580902E-4</v>
      </c>
    </row>
    <row r="43" spans="2:7" ht="14.25" thickTop="1" thickBot="1" x14ac:dyDescent="0.25">
      <c r="B43" s="69"/>
      <c r="C43" s="51" t="s">
        <v>60</v>
      </c>
      <c r="D43" s="55">
        <v>4050.48</v>
      </c>
      <c r="E43" s="52">
        <v>1500</v>
      </c>
      <c r="F43" s="26">
        <f t="shared" si="0"/>
        <v>5550.48</v>
      </c>
      <c r="G43" s="9">
        <f t="shared" si="1"/>
        <v>2.7160172041238214E-3</v>
      </c>
    </row>
    <row r="44" spans="2:7" ht="14.25" thickTop="1" thickBot="1" x14ac:dyDescent="0.25">
      <c r="B44" s="69"/>
      <c r="C44" s="51" t="s">
        <v>55</v>
      </c>
      <c r="D44" s="55">
        <v>1354.49</v>
      </c>
      <c r="E44" s="52">
        <v>12339.52</v>
      </c>
      <c r="F44" s="26">
        <f t="shared" si="0"/>
        <v>13694.01</v>
      </c>
      <c r="G44" s="9">
        <f t="shared" si="1"/>
        <v>6.7008919505058403E-3</v>
      </c>
    </row>
    <row r="45" spans="2:7" ht="14.25" thickTop="1" thickBot="1" x14ac:dyDescent="0.25">
      <c r="B45" s="70" t="s">
        <v>68</v>
      </c>
      <c r="C45" s="51" t="s">
        <v>28</v>
      </c>
      <c r="D45" s="55">
        <v>64640</v>
      </c>
      <c r="E45" s="52"/>
      <c r="F45" s="26">
        <f t="shared" si="0"/>
        <v>64640</v>
      </c>
      <c r="G45" s="9">
        <f t="shared" si="1"/>
        <v>3.1630300816247216E-2</v>
      </c>
    </row>
    <row r="46" spans="2:7" ht="14.25" thickTop="1" thickBot="1" x14ac:dyDescent="0.25">
      <c r="B46" s="70"/>
      <c r="C46" s="51" t="s">
        <v>31</v>
      </c>
      <c r="D46" s="55"/>
      <c r="E46" s="52">
        <v>21450</v>
      </c>
      <c r="F46" s="26">
        <f t="shared" si="0"/>
        <v>21450</v>
      </c>
      <c r="G46" s="9">
        <f t="shared" si="1"/>
        <v>1.0496131691035006E-2</v>
      </c>
    </row>
    <row r="47" spans="2:7" ht="14.25" thickTop="1" thickBot="1" x14ac:dyDescent="0.25">
      <c r="B47" s="70"/>
      <c r="C47" s="51" t="s">
        <v>32</v>
      </c>
      <c r="D47" s="55"/>
      <c r="E47" s="52">
        <v>2536.5</v>
      </c>
      <c r="F47" s="26">
        <f t="shared" si="0"/>
        <v>2536.5</v>
      </c>
      <c r="G47" s="9">
        <f t="shared" si="1"/>
        <v>1.2411859223454681E-3</v>
      </c>
    </row>
    <row r="48" spans="2:7" ht="14.25" thickTop="1" thickBot="1" x14ac:dyDescent="0.25">
      <c r="B48" s="70"/>
      <c r="C48" s="51" t="s">
        <v>76</v>
      </c>
      <c r="D48" s="55"/>
      <c r="E48" s="52">
        <v>151.57</v>
      </c>
      <c r="F48" s="26">
        <f t="shared" si="0"/>
        <v>151.57</v>
      </c>
      <c r="G48" s="9">
        <f t="shared" si="1"/>
        <v>7.4167770648493042E-5</v>
      </c>
    </row>
    <row r="49" spans="2:7" ht="14.25" thickTop="1" thickBot="1" x14ac:dyDescent="0.25">
      <c r="B49" s="70"/>
      <c r="C49" s="51" t="s">
        <v>78</v>
      </c>
      <c r="D49" s="55">
        <v>11212.69</v>
      </c>
      <c r="E49" s="52">
        <v>21504.49</v>
      </c>
      <c r="F49" s="26">
        <f t="shared" si="0"/>
        <v>32717.18</v>
      </c>
      <c r="G49" s="9">
        <f>F49/$F$51</f>
        <v>1.6009502556610565E-2</v>
      </c>
    </row>
    <row r="50" spans="2:7" ht="14.25" thickTop="1" thickBot="1" x14ac:dyDescent="0.25">
      <c r="B50" s="70"/>
      <c r="C50" s="53" t="s">
        <v>95</v>
      </c>
      <c r="D50" s="57">
        <v>279616.17</v>
      </c>
      <c r="E50" s="58">
        <v>224692.92</v>
      </c>
      <c r="F50" s="6">
        <f t="shared" si="0"/>
        <v>504309.08999999997</v>
      </c>
      <c r="G50" s="9">
        <f t="shared" si="1"/>
        <v>0.24677364203384727</v>
      </c>
    </row>
    <row r="51" spans="2:7" ht="13.5" thickTop="1" x14ac:dyDescent="0.2">
      <c r="B51" s="38"/>
      <c r="C51" s="10"/>
      <c r="D51" s="35">
        <f>SUM(D4:D50)</f>
        <v>1139214.2899999996</v>
      </c>
      <c r="E51" s="35">
        <f t="shared" ref="E51:G51" si="2">SUM(E4:E50)</f>
        <v>904395.73999999987</v>
      </c>
      <c r="F51" s="35">
        <f t="shared" si="2"/>
        <v>2043610.0300000003</v>
      </c>
      <c r="G51" s="36">
        <f t="shared" si="2"/>
        <v>0.99999999999999956</v>
      </c>
    </row>
    <row r="52" spans="2:7" x14ac:dyDescent="0.2">
      <c r="B52" s="39"/>
    </row>
    <row r="53" spans="2:7" x14ac:dyDescent="0.2">
      <c r="B53" s="39"/>
    </row>
    <row r="54" spans="2:7" x14ac:dyDescent="0.2">
      <c r="B54" s="39"/>
    </row>
    <row r="55" spans="2:7" x14ac:dyDescent="0.2">
      <c r="B55" s="39"/>
    </row>
    <row r="56" spans="2:7" x14ac:dyDescent="0.2">
      <c r="B56" s="39"/>
    </row>
    <row r="57" spans="2:7" x14ac:dyDescent="0.2">
      <c r="B57" s="39"/>
    </row>
    <row r="58" spans="2:7" x14ac:dyDescent="0.2">
      <c r="B58" s="39"/>
    </row>
    <row r="59" spans="2:7" x14ac:dyDescent="0.2">
      <c r="B59" s="39"/>
    </row>
    <row r="60" spans="2:7" x14ac:dyDescent="0.2">
      <c r="B60" s="39"/>
    </row>
    <row r="61" spans="2:7" x14ac:dyDescent="0.2">
      <c r="B61" s="39"/>
    </row>
    <row r="62" spans="2:7" x14ac:dyDescent="0.2">
      <c r="B62" s="39"/>
    </row>
    <row r="63" spans="2:7" x14ac:dyDescent="0.2">
      <c r="B63" s="39"/>
    </row>
    <row r="64" spans="2:7" x14ac:dyDescent="0.2">
      <c r="B64" s="39"/>
    </row>
    <row r="65" spans="2:2" x14ac:dyDescent="0.2">
      <c r="B65" s="39"/>
    </row>
    <row r="66" spans="2:2" x14ac:dyDescent="0.2">
      <c r="B66" s="39"/>
    </row>
    <row r="67" spans="2:2" x14ac:dyDescent="0.2">
      <c r="B67" s="39"/>
    </row>
    <row r="68" spans="2:2" x14ac:dyDescent="0.2">
      <c r="B68" s="39"/>
    </row>
    <row r="69" spans="2:2" x14ac:dyDescent="0.2">
      <c r="B69" s="39"/>
    </row>
    <row r="70" spans="2:2" x14ac:dyDescent="0.2">
      <c r="B70" s="39"/>
    </row>
    <row r="71" spans="2:2" x14ac:dyDescent="0.2">
      <c r="B71" s="39"/>
    </row>
    <row r="72" spans="2:2" x14ac:dyDescent="0.2">
      <c r="B72" s="39"/>
    </row>
    <row r="73" spans="2:2" x14ac:dyDescent="0.2">
      <c r="B73" s="39"/>
    </row>
    <row r="74" spans="2:2" x14ac:dyDescent="0.2">
      <c r="B74" s="39"/>
    </row>
    <row r="75" spans="2:2" x14ac:dyDescent="0.2">
      <c r="B75" s="39"/>
    </row>
    <row r="76" spans="2:2" x14ac:dyDescent="0.2">
      <c r="B76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8" spans="2:2" x14ac:dyDescent="0.2">
      <c r="B88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0" spans="2:2" x14ac:dyDescent="0.2">
      <c r="B100" s="39"/>
    </row>
    <row r="101" spans="2:2" x14ac:dyDescent="0.2">
      <c r="B101" s="39"/>
    </row>
    <row r="102" spans="2:2" x14ac:dyDescent="0.2">
      <c r="B102" s="39"/>
    </row>
    <row r="103" spans="2:2" x14ac:dyDescent="0.2">
      <c r="B103" s="39"/>
    </row>
    <row r="104" spans="2:2" x14ac:dyDescent="0.2">
      <c r="B104" s="39"/>
    </row>
    <row r="105" spans="2:2" x14ac:dyDescent="0.2">
      <c r="B105" s="39"/>
    </row>
    <row r="106" spans="2:2" x14ac:dyDescent="0.2">
      <c r="B106" s="39"/>
    </row>
    <row r="107" spans="2:2" x14ac:dyDescent="0.2">
      <c r="B107" s="39"/>
    </row>
    <row r="108" spans="2:2" x14ac:dyDescent="0.2">
      <c r="B108" s="39"/>
    </row>
    <row r="109" spans="2:2" x14ac:dyDescent="0.2">
      <c r="B109" s="39"/>
    </row>
    <row r="110" spans="2:2" x14ac:dyDescent="0.2">
      <c r="B110" s="39"/>
    </row>
    <row r="111" spans="2:2" x14ac:dyDescent="0.2">
      <c r="B111" s="39"/>
    </row>
    <row r="112" spans="2:2" x14ac:dyDescent="0.2">
      <c r="B112" s="39"/>
    </row>
  </sheetData>
  <mergeCells count="3">
    <mergeCell ref="B1:G1"/>
    <mergeCell ref="B4:B44"/>
    <mergeCell ref="B45:B50"/>
  </mergeCells>
  <conditionalFormatting sqref="G4:G50">
    <cfRule type="cellIs" dxfId="3" priority="1" operator="greaterThan">
      <formula>0.0499</formula>
    </cfRule>
  </conditionalFormatting>
  <hyperlinks>
    <hyperlink ref="B1:F1" location="ANUAL!A1" display="DEMONSTRAÇÃO DE DESPESAS COM INVESTIMENTO"/>
    <hyperlink ref="B1:D1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7"/>
  <sheetViews>
    <sheetView showGridLines="0" zoomScale="80" zoomScaleNormal="80" workbookViewId="0">
      <pane ySplit="1" topLeftCell="A2" activePane="bottomLeft" state="frozen"/>
      <selection activeCell="B1" sqref="B1:H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0" customFormat="1" ht="58.5" customHeight="1" x14ac:dyDescent="0.2">
      <c r="B1" s="66" t="s">
        <v>225</v>
      </c>
      <c r="C1" s="66"/>
      <c r="D1" s="66"/>
      <c r="E1" s="66"/>
      <c r="F1" s="66"/>
      <c r="G1" s="66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9" t="s">
        <v>26</v>
      </c>
      <c r="C4" s="51" t="s">
        <v>27</v>
      </c>
      <c r="D4" s="55">
        <v>10488.76</v>
      </c>
      <c r="E4" s="52"/>
      <c r="F4" s="26">
        <f>D4+E4</f>
        <v>10488.76</v>
      </c>
      <c r="G4" s="9">
        <f>F4/$F$52</f>
        <v>4.7926587563643713E-3</v>
      </c>
    </row>
    <row r="5" spans="2:7" ht="14.25" thickTop="1" thickBot="1" x14ac:dyDescent="0.25">
      <c r="B5" s="69"/>
      <c r="C5" s="51" t="s">
        <v>29</v>
      </c>
      <c r="D5" s="55">
        <v>30340.53</v>
      </c>
      <c r="E5" s="52"/>
      <c r="F5" s="26">
        <f t="shared" ref="F5:F51" si="0">D5+E5</f>
        <v>30340.53</v>
      </c>
      <c r="G5" s="9">
        <f t="shared" ref="G5:G51" si="1">F5/$F$52</f>
        <v>1.3863584139329711E-2</v>
      </c>
    </row>
    <row r="6" spans="2:7" ht="14.25" thickTop="1" thickBot="1" x14ac:dyDescent="0.25">
      <c r="B6" s="69"/>
      <c r="C6" s="51" t="s">
        <v>81</v>
      </c>
      <c r="D6" s="55">
        <v>12019.2</v>
      </c>
      <c r="E6" s="52"/>
      <c r="F6" s="26">
        <f t="shared" si="0"/>
        <v>12019.2</v>
      </c>
      <c r="G6" s="9">
        <f t="shared" si="1"/>
        <v>5.4919670318030588E-3</v>
      </c>
    </row>
    <row r="7" spans="2:7" ht="14.25" thickTop="1" thickBot="1" x14ac:dyDescent="0.25">
      <c r="B7" s="69"/>
      <c r="C7" s="51" t="s">
        <v>85</v>
      </c>
      <c r="D7" s="55">
        <v>33899.75</v>
      </c>
      <c r="E7" s="52"/>
      <c r="F7" s="26">
        <f t="shared" si="0"/>
        <v>33899.75</v>
      </c>
      <c r="G7" s="9">
        <f t="shared" si="1"/>
        <v>1.5489908595111634E-2</v>
      </c>
    </row>
    <row r="8" spans="2:7" ht="14.25" thickTop="1" thickBot="1" x14ac:dyDescent="0.25">
      <c r="B8" s="69"/>
      <c r="C8" s="51" t="s">
        <v>87</v>
      </c>
      <c r="D8" s="55">
        <v>25700</v>
      </c>
      <c r="E8" s="52"/>
      <c r="F8" s="26">
        <f t="shared" si="0"/>
        <v>25700</v>
      </c>
      <c r="G8" s="9">
        <f t="shared" si="1"/>
        <v>1.1743173648607113E-2</v>
      </c>
    </row>
    <row r="9" spans="2:7" ht="14.25" thickTop="1" thickBot="1" x14ac:dyDescent="0.25">
      <c r="B9" s="69"/>
      <c r="C9" s="51" t="s">
        <v>69</v>
      </c>
      <c r="D9" s="55"/>
      <c r="E9" s="52">
        <v>14036.4</v>
      </c>
      <c r="F9" s="26">
        <f t="shared" si="0"/>
        <v>14036.4</v>
      </c>
      <c r="G9" s="9">
        <f t="shared" si="1"/>
        <v>6.4136919300120188E-3</v>
      </c>
    </row>
    <row r="10" spans="2:7" ht="14.25" thickTop="1" thickBot="1" x14ac:dyDescent="0.25">
      <c r="B10" s="69"/>
      <c r="C10" s="51" t="s">
        <v>190</v>
      </c>
      <c r="D10" s="55">
        <v>17052.650000000001</v>
      </c>
      <c r="E10" s="52"/>
      <c r="F10" s="26">
        <f t="shared" si="0"/>
        <v>17052.650000000001</v>
      </c>
      <c r="G10" s="9">
        <f t="shared" si="1"/>
        <v>7.7919155688295763E-3</v>
      </c>
    </row>
    <row r="11" spans="2:7" ht="14.25" thickTop="1" thickBot="1" x14ac:dyDescent="0.25">
      <c r="B11" s="69"/>
      <c r="C11" s="51" t="s">
        <v>31</v>
      </c>
      <c r="D11" s="55">
        <v>95486.94</v>
      </c>
      <c r="E11" s="52">
        <v>3014</v>
      </c>
      <c r="F11" s="26">
        <f t="shared" si="0"/>
        <v>98500.94</v>
      </c>
      <c r="G11" s="9">
        <f t="shared" si="1"/>
        <v>4.5008312956071217E-2</v>
      </c>
    </row>
    <row r="12" spans="2:7" ht="14.25" thickTop="1" thickBot="1" x14ac:dyDescent="0.25">
      <c r="B12" s="69"/>
      <c r="C12" s="51" t="s">
        <v>32</v>
      </c>
      <c r="D12" s="55">
        <v>12627.71</v>
      </c>
      <c r="E12" s="52">
        <v>5736.75</v>
      </c>
      <c r="F12" s="26">
        <f t="shared" si="0"/>
        <v>18364.46</v>
      </c>
      <c r="G12" s="9">
        <f t="shared" si="1"/>
        <v>8.3913246203462782E-3</v>
      </c>
    </row>
    <row r="13" spans="2:7" ht="14.25" thickTop="1" thickBot="1" x14ac:dyDescent="0.25">
      <c r="B13" s="69"/>
      <c r="C13" s="51" t="s">
        <v>103</v>
      </c>
      <c r="D13" s="55"/>
      <c r="E13" s="52">
        <v>1152.5</v>
      </c>
      <c r="F13" s="26">
        <f t="shared" si="0"/>
        <v>1152.5</v>
      </c>
      <c r="G13" s="9">
        <f t="shared" si="1"/>
        <v>5.2661508288014385E-4</v>
      </c>
    </row>
    <row r="14" spans="2:7" ht="14.25" thickTop="1" thickBot="1" x14ac:dyDescent="0.25">
      <c r="B14" s="69"/>
      <c r="C14" s="51" t="s">
        <v>73</v>
      </c>
      <c r="D14" s="55">
        <v>32254</v>
      </c>
      <c r="E14" s="52">
        <v>1968.4</v>
      </c>
      <c r="F14" s="26">
        <f t="shared" si="0"/>
        <v>34222.400000000001</v>
      </c>
      <c r="G14" s="9">
        <f t="shared" si="1"/>
        <v>1.5637337971676733E-2</v>
      </c>
    </row>
    <row r="15" spans="2:7" ht="14.25" thickTop="1" thickBot="1" x14ac:dyDescent="0.25">
      <c r="B15" s="69"/>
      <c r="C15" s="51" t="s">
        <v>208</v>
      </c>
      <c r="D15" s="55">
        <v>273.32</v>
      </c>
      <c r="E15" s="52"/>
      <c r="F15" s="26">
        <f t="shared" si="0"/>
        <v>273.32</v>
      </c>
      <c r="G15" s="9">
        <f t="shared" si="1"/>
        <v>1.2488888021935005E-4</v>
      </c>
    </row>
    <row r="16" spans="2:7" ht="14.25" thickTop="1" thickBot="1" x14ac:dyDescent="0.25">
      <c r="B16" s="69"/>
      <c r="C16" s="51" t="s">
        <v>92</v>
      </c>
      <c r="D16" s="55">
        <v>3097.5</v>
      </c>
      <c r="E16" s="52"/>
      <c r="F16" s="26">
        <f t="shared" si="0"/>
        <v>3097.5</v>
      </c>
      <c r="G16" s="9">
        <f t="shared" si="1"/>
        <v>1.4153494309945731E-3</v>
      </c>
    </row>
    <row r="17" spans="2:7" ht="14.25" thickTop="1" thickBot="1" x14ac:dyDescent="0.25">
      <c r="B17" s="69"/>
      <c r="C17" s="51" t="s">
        <v>78</v>
      </c>
      <c r="D17" s="49">
        <v>136295.24</v>
      </c>
      <c r="E17" s="50"/>
      <c r="F17" s="6">
        <f t="shared" si="0"/>
        <v>136295.24</v>
      </c>
      <c r="G17" s="9">
        <f t="shared" si="1"/>
        <v>6.2277769291773616E-2</v>
      </c>
    </row>
    <row r="18" spans="2:7" ht="14.25" thickTop="1" thickBot="1" x14ac:dyDescent="0.25">
      <c r="B18" s="69"/>
      <c r="C18" s="51" t="s">
        <v>53</v>
      </c>
      <c r="D18" s="55">
        <v>101838.7</v>
      </c>
      <c r="E18" s="52"/>
      <c r="F18" s="26">
        <f t="shared" si="0"/>
        <v>101838.7</v>
      </c>
      <c r="G18" s="9">
        <f t="shared" si="1"/>
        <v>4.653344506803133E-2</v>
      </c>
    </row>
    <row r="19" spans="2:7" ht="14.25" thickTop="1" thickBot="1" x14ac:dyDescent="0.25">
      <c r="B19" s="69"/>
      <c r="C19" s="51" t="s">
        <v>38</v>
      </c>
      <c r="D19" s="55">
        <v>77184.98</v>
      </c>
      <c r="E19" s="52">
        <v>24387.89</v>
      </c>
      <c r="F19" s="26">
        <f t="shared" si="0"/>
        <v>101572.87</v>
      </c>
      <c r="G19" s="9">
        <f t="shared" si="1"/>
        <v>4.6411978614684664E-2</v>
      </c>
    </row>
    <row r="20" spans="2:7" ht="14.25" thickTop="1" thickBot="1" x14ac:dyDescent="0.25">
      <c r="B20" s="69"/>
      <c r="C20" s="51" t="s">
        <v>88</v>
      </c>
      <c r="D20" s="55">
        <v>47033.14</v>
      </c>
      <c r="E20" s="52">
        <v>7886.35</v>
      </c>
      <c r="F20" s="26">
        <f t="shared" si="0"/>
        <v>54919.49</v>
      </c>
      <c r="G20" s="9">
        <f t="shared" si="1"/>
        <v>2.509451781178762E-2</v>
      </c>
    </row>
    <row r="21" spans="2:7" ht="14.25" thickTop="1" thickBot="1" x14ac:dyDescent="0.25">
      <c r="B21" s="69"/>
      <c r="C21" s="51" t="s">
        <v>41</v>
      </c>
      <c r="D21" s="55"/>
      <c r="E21" s="52">
        <v>9000</v>
      </c>
      <c r="F21" s="26">
        <f t="shared" si="0"/>
        <v>9000</v>
      </c>
      <c r="G21" s="9">
        <f t="shared" si="1"/>
        <v>4.1123954411464601E-3</v>
      </c>
    </row>
    <row r="22" spans="2:7" ht="14.25" thickTop="1" thickBot="1" x14ac:dyDescent="0.25">
      <c r="B22" s="69"/>
      <c r="C22" s="51" t="s">
        <v>79</v>
      </c>
      <c r="D22" s="49">
        <v>130506</v>
      </c>
      <c r="E22" s="50"/>
      <c r="F22" s="6">
        <f t="shared" si="0"/>
        <v>130506</v>
      </c>
      <c r="G22" s="9">
        <f t="shared" si="1"/>
        <v>5.9632475493584428E-2</v>
      </c>
    </row>
    <row r="23" spans="2:7" ht="14.25" thickTop="1" thickBot="1" x14ac:dyDescent="0.25">
      <c r="B23" s="69"/>
      <c r="C23" s="51" t="s">
        <v>43</v>
      </c>
      <c r="D23" s="55">
        <v>1390.26</v>
      </c>
      <c r="E23" s="52">
        <v>1051.1400000000001</v>
      </c>
      <c r="F23" s="26">
        <f t="shared" si="0"/>
        <v>2441.4</v>
      </c>
      <c r="G23" s="9">
        <f t="shared" si="1"/>
        <v>1.1155558033349965E-3</v>
      </c>
    </row>
    <row r="24" spans="2:7" ht="14.25" thickTop="1" thickBot="1" x14ac:dyDescent="0.25">
      <c r="B24" s="69"/>
      <c r="C24" s="51" t="s">
        <v>45</v>
      </c>
      <c r="D24" s="55">
        <v>40886.639999999999</v>
      </c>
      <c r="E24" s="52">
        <v>10662.9</v>
      </c>
      <c r="F24" s="26">
        <f t="shared" si="0"/>
        <v>51549.54</v>
      </c>
      <c r="G24" s="9">
        <f t="shared" si="1"/>
        <v>2.3554677032133008E-2</v>
      </c>
    </row>
    <row r="25" spans="2:7" ht="14.25" thickTop="1" thickBot="1" x14ac:dyDescent="0.25">
      <c r="B25" s="69"/>
      <c r="C25" s="51" t="s">
        <v>47</v>
      </c>
      <c r="D25" s="55"/>
      <c r="E25" s="52">
        <v>175.36</v>
      </c>
      <c r="F25" s="26">
        <f t="shared" si="0"/>
        <v>175.36</v>
      </c>
      <c r="G25" s="9">
        <f t="shared" si="1"/>
        <v>8.0127740506604807E-5</v>
      </c>
    </row>
    <row r="26" spans="2:7" ht="14.25" thickTop="1" thickBot="1" x14ac:dyDescent="0.25">
      <c r="B26" s="69"/>
      <c r="C26" s="51" t="s">
        <v>50</v>
      </c>
      <c r="D26" s="55">
        <v>828</v>
      </c>
      <c r="E26" s="52"/>
      <c r="F26" s="26">
        <f t="shared" si="0"/>
        <v>828</v>
      </c>
      <c r="G26" s="9">
        <f t="shared" si="1"/>
        <v>3.7834038058547428E-4</v>
      </c>
    </row>
    <row r="27" spans="2:7" ht="14.25" thickTop="1" thickBot="1" x14ac:dyDescent="0.25">
      <c r="B27" s="69"/>
      <c r="C27" s="51" t="s">
        <v>51</v>
      </c>
      <c r="D27" s="55">
        <v>2313.34</v>
      </c>
      <c r="E27" s="52"/>
      <c r="F27" s="26">
        <f t="shared" si="0"/>
        <v>2313.34</v>
      </c>
      <c r="G27" s="9">
        <f t="shared" si="1"/>
        <v>1.0570409855357502E-3</v>
      </c>
    </row>
    <row r="28" spans="2:7" ht="14.25" thickTop="1" thickBot="1" x14ac:dyDescent="0.25">
      <c r="B28" s="69"/>
      <c r="C28" s="51" t="s">
        <v>52</v>
      </c>
      <c r="D28" s="55">
        <v>36819.56</v>
      </c>
      <c r="E28" s="52">
        <v>4603.12</v>
      </c>
      <c r="F28" s="26">
        <f t="shared" si="0"/>
        <v>41422.68</v>
      </c>
      <c r="G28" s="9">
        <f t="shared" si="1"/>
        <v>1.8927382265785404E-2</v>
      </c>
    </row>
    <row r="29" spans="2:7" ht="14.25" thickTop="1" thickBot="1" x14ac:dyDescent="0.25">
      <c r="B29" s="69"/>
      <c r="C29" s="51" t="s">
        <v>212</v>
      </c>
      <c r="D29" s="55"/>
      <c r="E29" s="52">
        <v>4435</v>
      </c>
      <c r="F29" s="26">
        <f t="shared" si="0"/>
        <v>4435</v>
      </c>
      <c r="G29" s="9">
        <f t="shared" si="1"/>
        <v>2.0264970868316165E-3</v>
      </c>
    </row>
    <row r="30" spans="2:7" ht="14.25" thickTop="1" thickBot="1" x14ac:dyDescent="0.25">
      <c r="B30" s="69"/>
      <c r="C30" s="51" t="s">
        <v>198</v>
      </c>
      <c r="D30" s="55">
        <v>5894.29</v>
      </c>
      <c r="E30" s="52"/>
      <c r="F30" s="26">
        <f t="shared" si="0"/>
        <v>5894.29</v>
      </c>
      <c r="G30" s="9">
        <f t="shared" si="1"/>
        <v>2.6932945916439072E-3</v>
      </c>
    </row>
    <row r="31" spans="2:7" ht="14.25" thickTop="1" thickBot="1" x14ac:dyDescent="0.25">
      <c r="B31" s="69"/>
      <c r="C31" s="51" t="s">
        <v>83</v>
      </c>
      <c r="D31" s="55"/>
      <c r="E31" s="52">
        <v>8642.5499999999993</v>
      </c>
      <c r="F31" s="26">
        <f t="shared" si="0"/>
        <v>8642.5499999999993</v>
      </c>
      <c r="G31" s="9">
        <f t="shared" si="1"/>
        <v>3.9490648022089255E-3</v>
      </c>
    </row>
    <row r="32" spans="2:7" ht="14.25" thickTop="1" thickBot="1" x14ac:dyDescent="0.25">
      <c r="B32" s="69"/>
      <c r="C32" s="51" t="s">
        <v>59</v>
      </c>
      <c r="D32" s="55">
        <v>180</v>
      </c>
      <c r="E32" s="52"/>
      <c r="F32" s="26">
        <f t="shared" si="0"/>
        <v>180</v>
      </c>
      <c r="G32" s="9">
        <f t="shared" si="1"/>
        <v>8.2247908822929199E-5</v>
      </c>
    </row>
    <row r="33" spans="2:7" ht="14.25" thickTop="1" thickBot="1" x14ac:dyDescent="0.25">
      <c r="B33" s="69"/>
      <c r="C33" s="51" t="s">
        <v>203</v>
      </c>
      <c r="D33" s="55">
        <v>3181.04</v>
      </c>
      <c r="E33" s="52"/>
      <c r="F33" s="26">
        <f t="shared" si="0"/>
        <v>3181.04</v>
      </c>
      <c r="G33" s="9">
        <f t="shared" si="1"/>
        <v>1.4535215993449482E-3</v>
      </c>
    </row>
    <row r="34" spans="2:7" ht="14.25" thickTop="1" thickBot="1" x14ac:dyDescent="0.25">
      <c r="B34" s="69"/>
      <c r="C34" s="51" t="s">
        <v>64</v>
      </c>
      <c r="D34" s="55">
        <v>356</v>
      </c>
      <c r="E34" s="52"/>
      <c r="F34" s="26">
        <f t="shared" si="0"/>
        <v>356</v>
      </c>
      <c r="G34" s="9">
        <f t="shared" si="1"/>
        <v>1.626680863386822E-4</v>
      </c>
    </row>
    <row r="35" spans="2:7" ht="14.25" thickTop="1" thickBot="1" x14ac:dyDescent="0.25">
      <c r="B35" s="69"/>
      <c r="C35" s="51" t="s">
        <v>55</v>
      </c>
      <c r="D35" s="55">
        <v>2544.77</v>
      </c>
      <c r="E35" s="52">
        <v>4796</v>
      </c>
      <c r="F35" s="26">
        <f t="shared" si="0"/>
        <v>7340.77</v>
      </c>
      <c r="G35" s="9">
        <f t="shared" si="1"/>
        <v>3.3542387869449665E-3</v>
      </c>
    </row>
    <row r="36" spans="2:7" ht="14.25" thickTop="1" thickBot="1" x14ac:dyDescent="0.25">
      <c r="B36" s="70" t="s">
        <v>68</v>
      </c>
      <c r="C36" s="51" t="s">
        <v>28</v>
      </c>
      <c r="D36" s="55">
        <v>88640</v>
      </c>
      <c r="E36" s="52"/>
      <c r="F36" s="26">
        <f t="shared" si="0"/>
        <v>88640</v>
      </c>
      <c r="G36" s="9">
        <f t="shared" si="1"/>
        <v>4.0502525767024691E-2</v>
      </c>
    </row>
    <row r="37" spans="2:7" ht="14.25" thickTop="1" thickBot="1" x14ac:dyDescent="0.25">
      <c r="B37" s="70"/>
      <c r="C37" s="51" t="s">
        <v>101</v>
      </c>
      <c r="D37" s="55"/>
      <c r="E37" s="52">
        <v>20137.84</v>
      </c>
      <c r="F37" s="26">
        <f t="shared" si="0"/>
        <v>20137.84</v>
      </c>
      <c r="G37" s="9">
        <f t="shared" si="1"/>
        <v>9.201640156726313E-3</v>
      </c>
    </row>
    <row r="38" spans="2:7" ht="14.25" thickTop="1" thickBot="1" x14ac:dyDescent="0.25">
      <c r="B38" s="70"/>
      <c r="C38" s="51" t="s">
        <v>85</v>
      </c>
      <c r="D38" s="49">
        <v>146311.89000000001</v>
      </c>
      <c r="E38" s="50">
        <v>10163.91</v>
      </c>
      <c r="F38" s="6">
        <f t="shared" si="0"/>
        <v>156475.80000000002</v>
      </c>
      <c r="G38" s="9">
        <f t="shared" si="1"/>
        <v>7.1498929618860591E-2</v>
      </c>
    </row>
    <row r="39" spans="2:7" ht="14.25" thickTop="1" thickBot="1" x14ac:dyDescent="0.25">
      <c r="B39" s="70"/>
      <c r="C39" s="51" t="s">
        <v>94</v>
      </c>
      <c r="D39" s="55">
        <v>11223.02</v>
      </c>
      <c r="E39" s="52"/>
      <c r="F39" s="26">
        <f t="shared" si="0"/>
        <v>11223.02</v>
      </c>
      <c r="G39" s="9">
        <f t="shared" si="1"/>
        <v>5.1281662537661712E-3</v>
      </c>
    </row>
    <row r="40" spans="2:7" ht="14.25" thickTop="1" thickBot="1" x14ac:dyDescent="0.25">
      <c r="B40" s="70"/>
      <c r="C40" s="51" t="s">
        <v>71</v>
      </c>
      <c r="D40" s="55"/>
      <c r="E40" s="52">
        <v>2710</v>
      </c>
      <c r="F40" s="26">
        <f t="shared" si="0"/>
        <v>2710</v>
      </c>
      <c r="G40" s="9">
        <f t="shared" si="1"/>
        <v>1.2382879606118785E-3</v>
      </c>
    </row>
    <row r="41" spans="2:7" ht="14.25" thickTop="1" thickBot="1" x14ac:dyDescent="0.25">
      <c r="B41" s="70"/>
      <c r="C41" s="51" t="s">
        <v>32</v>
      </c>
      <c r="D41" s="55"/>
      <c r="E41" s="52">
        <v>21339.5</v>
      </c>
      <c r="F41" s="26">
        <f t="shared" si="0"/>
        <v>21339.5</v>
      </c>
      <c r="G41" s="9">
        <f t="shared" si="1"/>
        <v>9.7507180573716528E-3</v>
      </c>
    </row>
    <row r="42" spans="2:7" ht="14.25" thickTop="1" thickBot="1" x14ac:dyDescent="0.25">
      <c r="B42" s="70"/>
      <c r="C42" s="51" t="s">
        <v>33</v>
      </c>
      <c r="D42" s="55">
        <v>3000</v>
      </c>
      <c r="E42" s="52"/>
      <c r="F42" s="26">
        <f t="shared" si="0"/>
        <v>3000</v>
      </c>
      <c r="G42" s="9">
        <f t="shared" si="1"/>
        <v>1.3707984803821532E-3</v>
      </c>
    </row>
    <row r="43" spans="2:7" ht="14.25" thickTop="1" thickBot="1" x14ac:dyDescent="0.25">
      <c r="B43" s="70"/>
      <c r="C43" s="51" t="s">
        <v>78</v>
      </c>
      <c r="D43" s="55">
        <v>24313.24</v>
      </c>
      <c r="E43" s="52">
        <v>30479.43</v>
      </c>
      <c r="F43" s="26">
        <f t="shared" si="0"/>
        <v>54792.67</v>
      </c>
      <c r="G43" s="9">
        <f t="shared" si="1"/>
        <v>2.50365695906936E-2</v>
      </c>
    </row>
    <row r="44" spans="2:7" ht="14.25" thickTop="1" thickBot="1" x14ac:dyDescent="0.25">
      <c r="B44" s="70"/>
      <c r="C44" s="51" t="s">
        <v>53</v>
      </c>
      <c r="D44" s="49"/>
      <c r="E44" s="50">
        <v>191652.41</v>
      </c>
      <c r="F44" s="6">
        <f t="shared" si="0"/>
        <v>191652.41</v>
      </c>
      <c r="G44" s="9">
        <f t="shared" si="1"/>
        <v>8.7572277463192461E-2</v>
      </c>
    </row>
    <row r="45" spans="2:7" ht="14.25" thickTop="1" thickBot="1" x14ac:dyDescent="0.25">
      <c r="B45" s="70"/>
      <c r="C45" s="51" t="s">
        <v>38</v>
      </c>
      <c r="D45" s="49">
        <v>141997.45000000001</v>
      </c>
      <c r="E45" s="50">
        <v>65174.35</v>
      </c>
      <c r="F45" s="6">
        <f t="shared" si="0"/>
        <v>207171.80000000002</v>
      </c>
      <c r="G45" s="9">
        <f>F45/$F$52</f>
        <v>9.4663596206011794E-2</v>
      </c>
    </row>
    <row r="46" spans="2:7" ht="14.25" thickTop="1" thickBot="1" x14ac:dyDescent="0.25">
      <c r="B46" s="70"/>
      <c r="C46" s="51" t="s">
        <v>88</v>
      </c>
      <c r="D46" s="55"/>
      <c r="E46" s="52">
        <v>24412.7</v>
      </c>
      <c r="F46" s="26">
        <f t="shared" si="0"/>
        <v>24412.7</v>
      </c>
      <c r="G46" s="9">
        <f t="shared" si="1"/>
        <v>1.1154964020675132E-2</v>
      </c>
    </row>
    <row r="47" spans="2:7" ht="14.25" thickTop="1" thickBot="1" x14ac:dyDescent="0.25">
      <c r="B47" s="70"/>
      <c r="C47" s="51" t="s">
        <v>100</v>
      </c>
      <c r="D47" s="49">
        <v>235423.52</v>
      </c>
      <c r="E47" s="50"/>
      <c r="F47" s="6">
        <f t="shared" si="0"/>
        <v>235423.52</v>
      </c>
      <c r="G47" s="9">
        <f t="shared" si="1"/>
        <v>0.10757273448740581</v>
      </c>
    </row>
    <row r="48" spans="2:7" ht="14.25" thickTop="1" thickBot="1" x14ac:dyDescent="0.25">
      <c r="B48" s="70"/>
      <c r="C48" s="51" t="s">
        <v>194</v>
      </c>
      <c r="D48" s="55"/>
      <c r="E48" s="52">
        <v>18295</v>
      </c>
      <c r="F48" s="26">
        <f t="shared" si="0"/>
        <v>18295</v>
      </c>
      <c r="G48" s="9">
        <f t="shared" si="1"/>
        <v>8.3595860661971645E-3</v>
      </c>
    </row>
    <row r="49" spans="2:7" ht="14.25" thickTop="1" thickBot="1" x14ac:dyDescent="0.25">
      <c r="B49" s="70"/>
      <c r="C49" s="51" t="s">
        <v>79</v>
      </c>
      <c r="D49" s="49"/>
      <c r="E49" s="50">
        <v>174440.01</v>
      </c>
      <c r="F49" s="6">
        <f t="shared" si="0"/>
        <v>174440.01</v>
      </c>
      <c r="G49" s="9">
        <f t="shared" si="1"/>
        <v>7.9707366875282543E-2</v>
      </c>
    </row>
    <row r="50" spans="2:7" ht="14.25" thickTop="1" thickBot="1" x14ac:dyDescent="0.25">
      <c r="B50" s="70"/>
      <c r="C50" s="51" t="s">
        <v>43</v>
      </c>
      <c r="D50" s="55">
        <v>11266.35</v>
      </c>
      <c r="E50" s="52"/>
      <c r="F50" s="26">
        <f t="shared" si="0"/>
        <v>11266.35</v>
      </c>
      <c r="G50" s="9">
        <f t="shared" si="1"/>
        <v>5.1479651531511576E-3</v>
      </c>
    </row>
    <row r="51" spans="2:7" ht="14.25" thickTop="1" thickBot="1" x14ac:dyDescent="0.25">
      <c r="B51" s="70"/>
      <c r="C51" s="53" t="s">
        <v>83</v>
      </c>
      <c r="D51" s="56"/>
      <c r="E51" s="54">
        <v>5484.19</v>
      </c>
      <c r="F51" s="26">
        <f t="shared" si="0"/>
        <v>5484.19</v>
      </c>
      <c r="G51" s="9">
        <f t="shared" si="1"/>
        <v>2.5059064393756669E-3</v>
      </c>
    </row>
    <row r="52" spans="2:7" ht="13.5" thickTop="1" x14ac:dyDescent="0.2">
      <c r="B52" s="38"/>
      <c r="C52" s="10"/>
      <c r="D52" s="35">
        <f>SUM(D4:D51)</f>
        <v>1522667.79</v>
      </c>
      <c r="E52" s="35">
        <f t="shared" ref="E52:G52" si="2">SUM(E4:E51)</f>
        <v>665837.69999999995</v>
      </c>
      <c r="F52" s="35">
        <f t="shared" si="2"/>
        <v>2188505.4900000002</v>
      </c>
      <c r="G52" s="36">
        <f t="shared" si="2"/>
        <v>0.99999999999999989</v>
      </c>
    </row>
    <row r="53" spans="2:7" x14ac:dyDescent="0.2">
      <c r="B53" s="39"/>
    </row>
    <row r="54" spans="2:7" x14ac:dyDescent="0.2">
      <c r="B54" s="39"/>
    </row>
    <row r="55" spans="2:7" x14ac:dyDescent="0.2">
      <c r="B55" s="39"/>
    </row>
    <row r="56" spans="2:7" x14ac:dyDescent="0.2">
      <c r="B56" s="39"/>
    </row>
    <row r="57" spans="2:7" x14ac:dyDescent="0.2">
      <c r="B57" s="39"/>
    </row>
    <row r="58" spans="2:7" x14ac:dyDescent="0.2">
      <c r="B58" s="39"/>
    </row>
    <row r="59" spans="2:7" x14ac:dyDescent="0.2">
      <c r="B59" s="39"/>
    </row>
    <row r="60" spans="2:7" x14ac:dyDescent="0.2">
      <c r="B60" s="39"/>
    </row>
    <row r="61" spans="2:7" x14ac:dyDescent="0.2">
      <c r="B61" s="39"/>
    </row>
    <row r="62" spans="2:7" x14ac:dyDescent="0.2">
      <c r="B62" s="39"/>
    </row>
    <row r="63" spans="2:7" x14ac:dyDescent="0.2">
      <c r="B63" s="39"/>
    </row>
    <row r="64" spans="2:7" x14ac:dyDescent="0.2">
      <c r="B64" s="39"/>
    </row>
    <row r="65" spans="2:2" x14ac:dyDescent="0.2">
      <c r="B65" s="39"/>
    </row>
    <row r="66" spans="2:2" x14ac:dyDescent="0.2">
      <c r="B66" s="39"/>
    </row>
    <row r="68" spans="2:2" x14ac:dyDescent="0.2">
      <c r="B68" s="39"/>
    </row>
    <row r="69" spans="2:2" x14ac:dyDescent="0.2">
      <c r="B69" s="39"/>
    </row>
    <row r="70" spans="2:2" x14ac:dyDescent="0.2">
      <c r="B70" s="39"/>
    </row>
    <row r="71" spans="2:2" x14ac:dyDescent="0.2">
      <c r="B71" s="39"/>
    </row>
    <row r="72" spans="2:2" x14ac:dyDescent="0.2">
      <c r="B72" s="39"/>
    </row>
    <row r="73" spans="2:2" x14ac:dyDescent="0.2">
      <c r="B73" s="39"/>
    </row>
    <row r="74" spans="2:2" x14ac:dyDescent="0.2">
      <c r="B74" s="39"/>
    </row>
    <row r="75" spans="2:2" x14ac:dyDescent="0.2">
      <c r="B75" s="39"/>
    </row>
    <row r="76" spans="2:2" x14ac:dyDescent="0.2">
      <c r="B76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2" spans="2:2" x14ac:dyDescent="0.2">
      <c r="B82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8" spans="2:2" x14ac:dyDescent="0.2">
      <c r="B88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</sheetData>
  <mergeCells count="3">
    <mergeCell ref="B1:G1"/>
    <mergeCell ref="B4:B35"/>
    <mergeCell ref="B36:B51"/>
  </mergeCells>
  <conditionalFormatting sqref="G4:G51">
    <cfRule type="cellIs" dxfId="2" priority="1" operator="greaterThan">
      <formula>0.0499</formula>
    </cfRule>
  </conditionalFormatting>
  <hyperlinks>
    <hyperlink ref="B1:F1" location="ANUAL!A1" display="DEMONSTRAÇÃO DE DESPESAS COM INVESTIMENTO"/>
    <hyperlink ref="B1:D1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4"/>
  <sheetViews>
    <sheetView showGridLines="0" zoomScale="80" zoomScaleNormal="80" workbookViewId="0">
      <pane ySplit="1" topLeftCell="A2" activePane="bottomLeft" state="frozen"/>
      <selection activeCell="B1" sqref="B1:H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0" customFormat="1" ht="58.5" customHeight="1" x14ac:dyDescent="0.2">
      <c r="B1" s="66" t="s">
        <v>225</v>
      </c>
      <c r="C1" s="66"/>
      <c r="D1" s="66"/>
      <c r="E1" s="66"/>
      <c r="F1" s="66"/>
      <c r="G1" s="66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9" t="s">
        <v>26</v>
      </c>
      <c r="C4" s="51" t="s">
        <v>27</v>
      </c>
      <c r="D4" s="55">
        <v>4086.66</v>
      </c>
      <c r="E4" s="52"/>
      <c r="F4" s="26">
        <f>D4+E4</f>
        <v>4086.66</v>
      </c>
      <c r="G4" s="9">
        <f>F4/$F$45</f>
        <v>2.1896424915399605E-3</v>
      </c>
    </row>
    <row r="5" spans="2:7" ht="14.25" thickTop="1" thickBot="1" x14ac:dyDescent="0.25">
      <c r="B5" s="69"/>
      <c r="C5" s="51" t="s">
        <v>28</v>
      </c>
      <c r="D5" s="55">
        <v>19500</v>
      </c>
      <c r="E5" s="52"/>
      <c r="F5" s="26">
        <f t="shared" ref="F5:F44" si="0">D5+E5</f>
        <v>19500</v>
      </c>
      <c r="G5" s="9">
        <f t="shared" ref="G5:G44" si="1">F5/$F$45</f>
        <v>1.0448148019416646E-2</v>
      </c>
    </row>
    <row r="6" spans="2:7" ht="14.25" thickTop="1" thickBot="1" x14ac:dyDescent="0.25">
      <c r="B6" s="69"/>
      <c r="C6" s="51" t="s">
        <v>29</v>
      </c>
      <c r="D6" s="55">
        <v>21818.66</v>
      </c>
      <c r="E6" s="52"/>
      <c r="F6" s="26">
        <f t="shared" si="0"/>
        <v>21818.66</v>
      </c>
      <c r="G6" s="9">
        <f t="shared" si="1"/>
        <v>1.1690491757196164E-2</v>
      </c>
    </row>
    <row r="7" spans="2:7" ht="14.25" thickTop="1" thickBot="1" x14ac:dyDescent="0.25">
      <c r="B7" s="69"/>
      <c r="C7" s="51" t="s">
        <v>101</v>
      </c>
      <c r="D7" s="55">
        <v>579.16</v>
      </c>
      <c r="E7" s="52"/>
      <c r="F7" s="26">
        <f t="shared" si="0"/>
        <v>579.16</v>
      </c>
      <c r="G7" s="9">
        <f t="shared" si="1"/>
        <v>3.1031535420129972E-4</v>
      </c>
    </row>
    <row r="8" spans="2:7" ht="14.25" thickTop="1" thickBot="1" x14ac:dyDescent="0.25">
      <c r="B8" s="69"/>
      <c r="C8" s="51" t="s">
        <v>69</v>
      </c>
      <c r="D8" s="55"/>
      <c r="E8" s="52">
        <v>429</v>
      </c>
      <c r="F8" s="26">
        <f t="shared" si="0"/>
        <v>429</v>
      </c>
      <c r="G8" s="9">
        <f t="shared" si="1"/>
        <v>2.2985925642716624E-4</v>
      </c>
    </row>
    <row r="9" spans="2:7" ht="14.25" thickTop="1" thickBot="1" x14ac:dyDescent="0.25">
      <c r="B9" s="69"/>
      <c r="C9" s="51" t="s">
        <v>31</v>
      </c>
      <c r="D9" s="55">
        <v>5040</v>
      </c>
      <c r="E9" s="52">
        <v>12755.36</v>
      </c>
      <c r="F9" s="26">
        <f t="shared" si="0"/>
        <v>17795.36</v>
      </c>
      <c r="G9" s="9">
        <f t="shared" si="1"/>
        <v>9.5347977096823713E-3</v>
      </c>
    </row>
    <row r="10" spans="2:7" ht="14.25" thickTop="1" thickBot="1" x14ac:dyDescent="0.25">
      <c r="B10" s="69"/>
      <c r="C10" s="51" t="s">
        <v>32</v>
      </c>
      <c r="D10" s="55">
        <v>5503.09</v>
      </c>
      <c r="E10" s="52"/>
      <c r="F10" s="26">
        <f t="shared" si="0"/>
        <v>5503.09</v>
      </c>
      <c r="G10" s="9">
        <f t="shared" si="1"/>
        <v>2.9485691735472593E-3</v>
      </c>
    </row>
    <row r="11" spans="2:7" ht="14.25" thickTop="1" thickBot="1" x14ac:dyDescent="0.25">
      <c r="B11" s="69"/>
      <c r="C11" s="51" t="s">
        <v>33</v>
      </c>
      <c r="D11" s="55">
        <v>2599.89</v>
      </c>
      <c r="E11" s="52"/>
      <c r="F11" s="26">
        <f t="shared" si="0"/>
        <v>2599.89</v>
      </c>
      <c r="G11" s="9">
        <f t="shared" si="1"/>
        <v>1.3930274643180075E-3</v>
      </c>
    </row>
    <row r="12" spans="2:7" ht="14.25" thickTop="1" thickBot="1" x14ac:dyDescent="0.25">
      <c r="B12" s="69"/>
      <c r="C12" s="51" t="s">
        <v>73</v>
      </c>
      <c r="D12" s="55">
        <v>27076</v>
      </c>
      <c r="E12" s="52">
        <v>200</v>
      </c>
      <c r="F12" s="26">
        <f t="shared" si="0"/>
        <v>27276</v>
      </c>
      <c r="G12" s="9">
        <f t="shared" si="1"/>
        <v>1.4614547968082484E-2</v>
      </c>
    </row>
    <row r="13" spans="2:7" ht="14.25" thickTop="1" thickBot="1" x14ac:dyDescent="0.25">
      <c r="B13" s="69"/>
      <c r="C13" s="51" t="s">
        <v>74</v>
      </c>
      <c r="D13" s="55">
        <v>47464.24</v>
      </c>
      <c r="E13" s="52"/>
      <c r="F13" s="26">
        <f t="shared" si="0"/>
        <v>47464.24</v>
      </c>
      <c r="G13" s="9">
        <f t="shared" si="1"/>
        <v>2.5431456674313659E-2</v>
      </c>
    </row>
    <row r="14" spans="2:7" ht="14.25" thickTop="1" thickBot="1" x14ac:dyDescent="0.25">
      <c r="B14" s="69"/>
      <c r="C14" s="51" t="s">
        <v>76</v>
      </c>
      <c r="D14" s="55"/>
      <c r="E14" s="52">
        <v>399.74</v>
      </c>
      <c r="F14" s="26">
        <f t="shared" si="0"/>
        <v>399.74</v>
      </c>
      <c r="G14" s="9">
        <f t="shared" si="1"/>
        <v>2.1418167637341594E-4</v>
      </c>
    </row>
    <row r="15" spans="2:7" ht="14.25" thickTop="1" thickBot="1" x14ac:dyDescent="0.25">
      <c r="B15" s="69"/>
      <c r="C15" s="51" t="s">
        <v>193</v>
      </c>
      <c r="D15" s="55">
        <v>1599.74</v>
      </c>
      <c r="E15" s="52"/>
      <c r="F15" s="26">
        <f t="shared" si="0"/>
        <v>1599.74</v>
      </c>
      <c r="G15" s="9">
        <f t="shared" si="1"/>
        <v>8.5714463141444038E-4</v>
      </c>
    </row>
    <row r="16" spans="2:7" ht="14.25" thickTop="1" thickBot="1" x14ac:dyDescent="0.25">
      <c r="B16" s="69"/>
      <c r="C16" s="51" t="s">
        <v>78</v>
      </c>
      <c r="D16" s="49">
        <v>102193.31</v>
      </c>
      <c r="E16" s="50">
        <v>43089.27</v>
      </c>
      <c r="F16" s="6">
        <f t="shared" si="0"/>
        <v>145282.57999999999</v>
      </c>
      <c r="G16" s="9">
        <f t="shared" si="1"/>
        <v>7.7842764127320024E-2</v>
      </c>
    </row>
    <row r="17" spans="2:7" ht="14.25" thickTop="1" thickBot="1" x14ac:dyDescent="0.25">
      <c r="B17" s="69"/>
      <c r="C17" s="51" t="s">
        <v>53</v>
      </c>
      <c r="D17" s="49">
        <v>223689.22</v>
      </c>
      <c r="E17" s="50">
        <v>26685.62</v>
      </c>
      <c r="F17" s="6">
        <f t="shared" si="0"/>
        <v>250374.84</v>
      </c>
      <c r="G17" s="9">
        <f t="shared" si="1"/>
        <v>0.13415145582860308</v>
      </c>
    </row>
    <row r="18" spans="2:7" ht="14.25" thickTop="1" thickBot="1" x14ac:dyDescent="0.25">
      <c r="B18" s="69"/>
      <c r="C18" s="51" t="s">
        <v>38</v>
      </c>
      <c r="D18" s="49">
        <v>290198.76</v>
      </c>
      <c r="E18" s="50">
        <v>82817.009999999995</v>
      </c>
      <c r="F18" s="6">
        <f t="shared" si="0"/>
        <v>373015.77</v>
      </c>
      <c r="G18" s="9">
        <f t="shared" si="1"/>
        <v>0.19986276813008594</v>
      </c>
    </row>
    <row r="19" spans="2:7" ht="14.25" thickTop="1" thickBot="1" x14ac:dyDescent="0.25">
      <c r="B19" s="69"/>
      <c r="C19" s="51" t="s">
        <v>88</v>
      </c>
      <c r="D19" s="55">
        <v>14882.82</v>
      </c>
      <c r="E19" s="52"/>
      <c r="F19" s="26">
        <f t="shared" si="0"/>
        <v>14882.82</v>
      </c>
      <c r="G19" s="9">
        <f t="shared" si="1"/>
        <v>7.9742516054530487E-3</v>
      </c>
    </row>
    <row r="20" spans="2:7" ht="14.25" thickTop="1" thickBot="1" x14ac:dyDescent="0.25">
      <c r="B20" s="69"/>
      <c r="C20" s="51" t="s">
        <v>96</v>
      </c>
      <c r="D20" s="55"/>
      <c r="E20" s="52">
        <v>16158</v>
      </c>
      <c r="F20" s="26">
        <f t="shared" si="0"/>
        <v>16158</v>
      </c>
      <c r="G20" s="9">
        <f t="shared" si="1"/>
        <v>8.6574961896273943E-3</v>
      </c>
    </row>
    <row r="21" spans="2:7" ht="14.25" thickTop="1" thickBot="1" x14ac:dyDescent="0.25">
      <c r="B21" s="69"/>
      <c r="C21" s="51" t="s">
        <v>79</v>
      </c>
      <c r="D21" s="49">
        <v>75123.149999999994</v>
      </c>
      <c r="E21" s="50">
        <v>44696</v>
      </c>
      <c r="F21" s="6">
        <f t="shared" si="0"/>
        <v>119819.15</v>
      </c>
      <c r="G21" s="9">
        <f t="shared" si="1"/>
        <v>6.4199395628753125E-2</v>
      </c>
    </row>
    <row r="22" spans="2:7" ht="14.25" thickTop="1" thickBot="1" x14ac:dyDescent="0.25">
      <c r="B22" s="69"/>
      <c r="C22" s="51" t="s">
        <v>43</v>
      </c>
      <c r="D22" s="55">
        <v>9415.33</v>
      </c>
      <c r="E22" s="52">
        <v>1282.8599999999999</v>
      </c>
      <c r="F22" s="26">
        <f t="shared" si="0"/>
        <v>10698.19</v>
      </c>
      <c r="G22" s="9">
        <f t="shared" si="1"/>
        <v>5.7321165466586149E-3</v>
      </c>
    </row>
    <row r="23" spans="2:7" ht="14.25" thickTop="1" thickBot="1" x14ac:dyDescent="0.25">
      <c r="B23" s="69"/>
      <c r="C23" s="51" t="s">
        <v>97</v>
      </c>
      <c r="D23" s="55">
        <v>13</v>
      </c>
      <c r="E23" s="52"/>
      <c r="F23" s="26">
        <f t="shared" si="0"/>
        <v>13</v>
      </c>
      <c r="G23" s="9">
        <f t="shared" si="1"/>
        <v>6.9654320129444315E-6</v>
      </c>
    </row>
    <row r="24" spans="2:7" ht="14.25" thickTop="1" thickBot="1" x14ac:dyDescent="0.25">
      <c r="B24" s="69"/>
      <c r="C24" s="51" t="s">
        <v>95</v>
      </c>
      <c r="D24" s="55">
        <v>42098.14</v>
      </c>
      <c r="E24" s="52"/>
      <c r="F24" s="26">
        <f t="shared" si="0"/>
        <v>42098.14</v>
      </c>
      <c r="G24" s="9">
        <f t="shared" si="1"/>
        <v>2.2556287080108959E-2</v>
      </c>
    </row>
    <row r="25" spans="2:7" ht="14.25" thickTop="1" thickBot="1" x14ac:dyDescent="0.25">
      <c r="B25" s="69"/>
      <c r="C25" s="51" t="s">
        <v>45</v>
      </c>
      <c r="D25" s="49">
        <v>39506.160000000003</v>
      </c>
      <c r="E25" s="50">
        <v>80000</v>
      </c>
      <c r="F25" s="6">
        <f t="shared" si="0"/>
        <v>119506.16</v>
      </c>
      <c r="G25" s="9">
        <f t="shared" si="1"/>
        <v>6.4031694816004556E-2</v>
      </c>
    </row>
    <row r="26" spans="2:7" ht="14.25" thickTop="1" thickBot="1" x14ac:dyDescent="0.25">
      <c r="B26" s="69"/>
      <c r="C26" s="51" t="s">
        <v>46</v>
      </c>
      <c r="D26" s="55">
        <v>19685.47</v>
      </c>
      <c r="E26" s="52">
        <v>8417.2900000000009</v>
      </c>
      <c r="F26" s="26">
        <f t="shared" si="0"/>
        <v>28102.760000000002</v>
      </c>
      <c r="G26" s="9">
        <f t="shared" si="1"/>
        <v>1.505752801200725E-2</v>
      </c>
    </row>
    <row r="27" spans="2:7" ht="14.25" thickTop="1" thickBot="1" x14ac:dyDescent="0.25">
      <c r="B27" s="69"/>
      <c r="C27" s="51" t="s">
        <v>47</v>
      </c>
      <c r="D27" s="55"/>
      <c r="E27" s="52">
        <v>20.74</v>
      </c>
      <c r="F27" s="26">
        <f t="shared" si="0"/>
        <v>20.74</v>
      </c>
      <c r="G27" s="9">
        <f t="shared" si="1"/>
        <v>1.1112543072959037E-5</v>
      </c>
    </row>
    <row r="28" spans="2:7" ht="14.25" thickTop="1" thickBot="1" x14ac:dyDescent="0.25">
      <c r="B28" s="69"/>
      <c r="C28" s="51" t="s">
        <v>105</v>
      </c>
      <c r="D28" s="55"/>
      <c r="E28" s="52">
        <v>17540</v>
      </c>
      <c r="F28" s="26">
        <f t="shared" si="0"/>
        <v>17540</v>
      </c>
      <c r="G28" s="9">
        <f t="shared" si="1"/>
        <v>9.3979751928496402E-3</v>
      </c>
    </row>
    <row r="29" spans="2:7" ht="14.25" thickTop="1" thickBot="1" x14ac:dyDescent="0.25">
      <c r="B29" s="69"/>
      <c r="C29" s="51" t="s">
        <v>50</v>
      </c>
      <c r="D29" s="55">
        <v>912.82</v>
      </c>
      <c r="E29" s="52"/>
      <c r="F29" s="26">
        <f t="shared" si="0"/>
        <v>912.82</v>
      </c>
      <c r="G29" s="9">
        <f t="shared" si="1"/>
        <v>4.8909120385045657E-4</v>
      </c>
    </row>
    <row r="30" spans="2:7" ht="14.25" thickTop="1" thickBot="1" x14ac:dyDescent="0.25">
      <c r="B30" s="69"/>
      <c r="C30" s="51" t="s">
        <v>211</v>
      </c>
      <c r="D30" s="55">
        <v>3024</v>
      </c>
      <c r="E30" s="52"/>
      <c r="F30" s="26">
        <f t="shared" si="0"/>
        <v>3024</v>
      </c>
      <c r="G30" s="9">
        <f t="shared" si="1"/>
        <v>1.6202666467033816E-3</v>
      </c>
    </row>
    <row r="31" spans="2:7" ht="14.25" thickTop="1" thickBot="1" x14ac:dyDescent="0.25">
      <c r="B31" s="69"/>
      <c r="C31" s="51" t="s">
        <v>51</v>
      </c>
      <c r="D31" s="55"/>
      <c r="E31" s="52">
        <v>943.5</v>
      </c>
      <c r="F31" s="26">
        <f t="shared" si="0"/>
        <v>943.5</v>
      </c>
      <c r="G31" s="9">
        <f t="shared" si="1"/>
        <v>5.0552962340100541E-4</v>
      </c>
    </row>
    <row r="32" spans="2:7" ht="14.25" thickTop="1" thickBot="1" x14ac:dyDescent="0.25">
      <c r="B32" s="69"/>
      <c r="C32" s="51" t="s">
        <v>52</v>
      </c>
      <c r="D32" s="55">
        <v>34800.18</v>
      </c>
      <c r="E32" s="52">
        <v>10960.77</v>
      </c>
      <c r="F32" s="26">
        <f t="shared" si="0"/>
        <v>45760.95</v>
      </c>
      <c r="G32" s="9">
        <f t="shared" si="1"/>
        <v>2.4518829697903803E-2</v>
      </c>
    </row>
    <row r="33" spans="2:7" ht="14.25" thickTop="1" thickBot="1" x14ac:dyDescent="0.25">
      <c r="B33" s="69"/>
      <c r="C33" s="51" t="s">
        <v>106</v>
      </c>
      <c r="D33" s="55">
        <v>827.87</v>
      </c>
      <c r="E33" s="52">
        <v>2370</v>
      </c>
      <c r="F33" s="26">
        <f t="shared" si="0"/>
        <v>3197.87</v>
      </c>
      <c r="G33" s="9">
        <f t="shared" si="1"/>
        <v>1.7134266208642006E-3</v>
      </c>
    </row>
    <row r="34" spans="2:7" ht="14.25" thickTop="1" thickBot="1" x14ac:dyDescent="0.25">
      <c r="B34" s="69"/>
      <c r="C34" s="51" t="s">
        <v>55</v>
      </c>
      <c r="D34" s="55">
        <v>295.45999999999998</v>
      </c>
      <c r="E34" s="52"/>
      <c r="F34" s="26">
        <f t="shared" si="0"/>
        <v>295.45999999999998</v>
      </c>
      <c r="G34" s="9">
        <f t="shared" si="1"/>
        <v>1.5830819558035089E-4</v>
      </c>
    </row>
    <row r="35" spans="2:7" ht="14.25" thickTop="1" thickBot="1" x14ac:dyDescent="0.25">
      <c r="B35" s="69"/>
      <c r="C35" s="51" t="s">
        <v>80</v>
      </c>
      <c r="D35" s="55">
        <v>24818.01</v>
      </c>
      <c r="E35" s="52">
        <v>8257.6200000000008</v>
      </c>
      <c r="F35" s="26">
        <f t="shared" si="0"/>
        <v>33075.629999999997</v>
      </c>
      <c r="G35" s="9">
        <f t="shared" si="1"/>
        <v>1.772200400386963E-2</v>
      </c>
    </row>
    <row r="36" spans="2:7" ht="14.25" thickTop="1" thickBot="1" x14ac:dyDescent="0.25">
      <c r="B36" s="69"/>
      <c r="C36" s="51" t="s">
        <v>84</v>
      </c>
      <c r="D36" s="55"/>
      <c r="E36" s="52">
        <v>161.91999999999999</v>
      </c>
      <c r="F36" s="26">
        <f t="shared" si="0"/>
        <v>161.91999999999999</v>
      </c>
      <c r="G36" s="9">
        <f t="shared" si="1"/>
        <v>8.675713473353555E-5</v>
      </c>
    </row>
    <row r="37" spans="2:7" ht="14.25" thickTop="1" thickBot="1" x14ac:dyDescent="0.25">
      <c r="B37" s="69"/>
      <c r="C37" s="51" t="s">
        <v>57</v>
      </c>
      <c r="D37" s="55">
        <v>18674.36</v>
      </c>
      <c r="E37" s="52">
        <v>413.57</v>
      </c>
      <c r="F37" s="26">
        <f t="shared" si="0"/>
        <v>19087.93</v>
      </c>
      <c r="G37" s="9">
        <f t="shared" si="1"/>
        <v>1.0227359898680184E-2</v>
      </c>
    </row>
    <row r="38" spans="2:7" ht="14.25" thickTop="1" thickBot="1" x14ac:dyDescent="0.25">
      <c r="B38" s="69"/>
      <c r="C38" s="51" t="s">
        <v>59</v>
      </c>
      <c r="D38" s="55">
        <v>1286.75</v>
      </c>
      <c r="E38" s="52"/>
      <c r="F38" s="26">
        <f t="shared" si="0"/>
        <v>1286.75</v>
      </c>
      <c r="G38" s="9">
        <f t="shared" si="1"/>
        <v>6.8944381866586511E-4</v>
      </c>
    </row>
    <row r="39" spans="2:7" ht="14.25" thickTop="1" thickBot="1" x14ac:dyDescent="0.25">
      <c r="B39" s="69"/>
      <c r="C39" s="51" t="s">
        <v>60</v>
      </c>
      <c r="D39" s="55">
        <v>873.49</v>
      </c>
      <c r="E39" s="52"/>
      <c r="F39" s="26">
        <f t="shared" si="0"/>
        <v>873.49</v>
      </c>
      <c r="G39" s="9">
        <f>F39/$F$45</f>
        <v>4.6801809299898704E-4</v>
      </c>
    </row>
    <row r="40" spans="2:7" ht="14.25" thickTop="1" thickBot="1" x14ac:dyDescent="0.25">
      <c r="B40" s="69"/>
      <c r="C40" s="51" t="s">
        <v>64</v>
      </c>
      <c r="D40" s="55">
        <v>101.8</v>
      </c>
      <c r="E40" s="52"/>
      <c r="F40" s="26">
        <f t="shared" si="0"/>
        <v>101.8</v>
      </c>
      <c r="G40" s="9">
        <f t="shared" si="1"/>
        <v>5.4544690685980236E-5</v>
      </c>
    </row>
    <row r="41" spans="2:7" ht="14.25" thickTop="1" thickBot="1" x14ac:dyDescent="0.25">
      <c r="B41" s="69"/>
      <c r="C41" s="51" t="s">
        <v>65</v>
      </c>
      <c r="D41" s="55">
        <v>129.27000000000001</v>
      </c>
      <c r="E41" s="52"/>
      <c r="F41" s="26">
        <f t="shared" si="0"/>
        <v>129.27000000000001</v>
      </c>
      <c r="G41" s="9">
        <f t="shared" si="1"/>
        <v>6.9263184331794366E-5</v>
      </c>
    </row>
    <row r="42" spans="2:7" ht="14.25" thickTop="1" thickBot="1" x14ac:dyDescent="0.25">
      <c r="B42" s="70" t="s">
        <v>68</v>
      </c>
      <c r="C42" s="51" t="s">
        <v>28</v>
      </c>
      <c r="D42" s="55">
        <v>55200</v>
      </c>
      <c r="E42" s="52"/>
      <c r="F42" s="26">
        <f t="shared" si="0"/>
        <v>55200</v>
      </c>
      <c r="G42" s="9">
        <f t="shared" si="1"/>
        <v>2.9576295931887122E-2</v>
      </c>
    </row>
    <row r="43" spans="2:7" ht="14.25" thickTop="1" thickBot="1" x14ac:dyDescent="0.25">
      <c r="B43" s="70"/>
      <c r="C43" s="51" t="s">
        <v>78</v>
      </c>
      <c r="D43" s="49">
        <v>41679.589999999997</v>
      </c>
      <c r="E43" s="50">
        <v>57582</v>
      </c>
      <c r="F43" s="6">
        <f t="shared" si="0"/>
        <v>99261.59</v>
      </c>
      <c r="G43" s="9">
        <f t="shared" si="1"/>
        <v>5.318460435705883E-2</v>
      </c>
    </row>
    <row r="44" spans="2:7" ht="14.25" thickTop="1" thickBot="1" x14ac:dyDescent="0.25">
      <c r="B44" s="70"/>
      <c r="C44" s="53" t="s">
        <v>95</v>
      </c>
      <c r="D44" s="57">
        <v>299290.56</v>
      </c>
      <c r="E44" s="58">
        <v>17192.240000000002</v>
      </c>
      <c r="F44" s="6">
        <f t="shared" si="0"/>
        <v>316482.8</v>
      </c>
      <c r="G44" s="9">
        <f t="shared" si="1"/>
        <v>0.16957226358971458</v>
      </c>
    </row>
    <row r="45" spans="2:7" ht="13.5" thickTop="1" x14ac:dyDescent="0.2">
      <c r="B45" s="38"/>
      <c r="C45" s="10"/>
      <c r="D45" s="35">
        <f>SUM(D4:D44)</f>
        <v>1433986.9600000002</v>
      </c>
      <c r="E45" s="35">
        <f t="shared" ref="E45:G45" si="2">SUM(E4:E44)</f>
        <v>432372.50999999995</v>
      </c>
      <c r="F45" s="35">
        <f t="shared" si="2"/>
        <v>1866359.4699999997</v>
      </c>
      <c r="G45" s="36">
        <f t="shared" si="2"/>
        <v>0.99999999999999989</v>
      </c>
    </row>
    <row r="46" spans="2:7" x14ac:dyDescent="0.2">
      <c r="B46" s="39"/>
    </row>
    <row r="47" spans="2:7" x14ac:dyDescent="0.2">
      <c r="B47" s="39"/>
    </row>
    <row r="48" spans="2:7" x14ac:dyDescent="0.2">
      <c r="B48" s="39"/>
    </row>
    <row r="49" spans="2:2" x14ac:dyDescent="0.2">
      <c r="B49" s="39"/>
    </row>
    <row r="50" spans="2:2" x14ac:dyDescent="0.2">
      <c r="B50" s="39"/>
    </row>
    <row r="51" spans="2:2" x14ac:dyDescent="0.2">
      <c r="B51" s="39"/>
    </row>
    <row r="52" spans="2:2" x14ac:dyDescent="0.2">
      <c r="B52" s="39"/>
    </row>
    <row r="53" spans="2:2" x14ac:dyDescent="0.2">
      <c r="B53" s="39"/>
    </row>
    <row r="54" spans="2:2" x14ac:dyDescent="0.2">
      <c r="B54" s="39"/>
    </row>
    <row r="55" spans="2:2" x14ac:dyDescent="0.2">
      <c r="B55" s="39"/>
    </row>
    <row r="56" spans="2:2" x14ac:dyDescent="0.2">
      <c r="B56" s="39"/>
    </row>
    <row r="57" spans="2:2" x14ac:dyDescent="0.2">
      <c r="B57" s="39"/>
    </row>
    <row r="58" spans="2:2" x14ac:dyDescent="0.2">
      <c r="B58" s="39"/>
    </row>
    <row r="59" spans="2:2" x14ac:dyDescent="0.2">
      <c r="B59" s="39"/>
    </row>
    <row r="60" spans="2:2" x14ac:dyDescent="0.2">
      <c r="B60" s="39"/>
    </row>
    <row r="61" spans="2:2" x14ac:dyDescent="0.2">
      <c r="B61" s="39"/>
    </row>
    <row r="62" spans="2:2" x14ac:dyDescent="0.2">
      <c r="B62" s="39"/>
    </row>
    <row r="63" spans="2:2" x14ac:dyDescent="0.2">
      <c r="B63" s="39"/>
    </row>
    <row r="64" spans="2:2" x14ac:dyDescent="0.2">
      <c r="B64" s="39"/>
    </row>
    <row r="65" spans="2:2" x14ac:dyDescent="0.2">
      <c r="B65" s="39"/>
    </row>
    <row r="66" spans="2:2" x14ac:dyDescent="0.2">
      <c r="B66" s="39"/>
    </row>
    <row r="67" spans="2:2" x14ac:dyDescent="0.2">
      <c r="B67" s="39"/>
    </row>
    <row r="68" spans="2:2" x14ac:dyDescent="0.2">
      <c r="B68" s="39"/>
    </row>
    <row r="69" spans="2:2" x14ac:dyDescent="0.2">
      <c r="B69" s="39"/>
    </row>
    <row r="70" spans="2:2" x14ac:dyDescent="0.2">
      <c r="B70" s="39"/>
    </row>
    <row r="71" spans="2:2" x14ac:dyDescent="0.2">
      <c r="B71" s="39"/>
    </row>
    <row r="72" spans="2:2" x14ac:dyDescent="0.2">
      <c r="B72" s="39"/>
    </row>
    <row r="73" spans="2:2" x14ac:dyDescent="0.2">
      <c r="B73" s="39"/>
    </row>
    <row r="75" spans="2:2" x14ac:dyDescent="0.2">
      <c r="B75" s="39"/>
    </row>
    <row r="76" spans="2:2" x14ac:dyDescent="0.2">
      <c r="B76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2" spans="2:2" x14ac:dyDescent="0.2">
      <c r="B82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8" spans="2:2" x14ac:dyDescent="0.2">
      <c r="B88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0" spans="2:2" x14ac:dyDescent="0.2">
      <c r="B100" s="39"/>
    </row>
    <row r="101" spans="2:2" x14ac:dyDescent="0.2">
      <c r="B101" s="39"/>
    </row>
    <row r="102" spans="2:2" x14ac:dyDescent="0.2">
      <c r="B102" s="39"/>
    </row>
    <row r="103" spans="2:2" x14ac:dyDescent="0.2">
      <c r="B103" s="39"/>
    </row>
    <row r="104" spans="2:2" x14ac:dyDescent="0.2">
      <c r="B104" s="39"/>
    </row>
  </sheetData>
  <mergeCells count="3">
    <mergeCell ref="B1:G1"/>
    <mergeCell ref="B4:B41"/>
    <mergeCell ref="B42:B44"/>
  </mergeCells>
  <conditionalFormatting sqref="G4:G44">
    <cfRule type="cellIs" dxfId="1" priority="1" operator="greaterThan">
      <formula>0.0499</formula>
    </cfRule>
  </conditionalFormatting>
  <hyperlinks>
    <hyperlink ref="B1:F1" location="ANUAL!A1" display="DEMONSTRAÇÃO DE DESPESAS COM INVESTIMENTO"/>
    <hyperlink ref="B1:D1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3"/>
  <sheetViews>
    <sheetView showGridLines="0" zoomScale="80" zoomScaleNormal="80" workbookViewId="0">
      <pane ySplit="1" topLeftCell="A2" activePane="bottomLeft" state="frozen"/>
      <selection activeCell="B1" sqref="B1:H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0" customFormat="1" ht="58.5" customHeight="1" x14ac:dyDescent="0.2">
      <c r="B1" s="66" t="s">
        <v>225</v>
      </c>
      <c r="C1" s="66"/>
      <c r="D1" s="66"/>
      <c r="E1" s="66"/>
      <c r="F1" s="66"/>
      <c r="G1" s="66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9" t="s">
        <v>26</v>
      </c>
      <c r="C4" s="51" t="s">
        <v>27</v>
      </c>
      <c r="D4" s="55">
        <v>7723.42</v>
      </c>
      <c r="E4" s="52"/>
      <c r="F4" s="26">
        <f>D4+E4</f>
        <v>7723.42</v>
      </c>
      <c r="G4" s="9">
        <f>F4/$F$40</f>
        <v>2.6159262334421473E-3</v>
      </c>
    </row>
    <row r="5" spans="2:7" ht="14.25" thickTop="1" thickBot="1" x14ac:dyDescent="0.25">
      <c r="B5" s="69"/>
      <c r="C5" s="51" t="s">
        <v>28</v>
      </c>
      <c r="D5" s="55">
        <v>37700</v>
      </c>
      <c r="E5" s="52"/>
      <c r="F5" s="26">
        <f t="shared" ref="F5:F39" si="0">D5+E5</f>
        <v>37700</v>
      </c>
      <c r="G5" s="9">
        <f t="shared" ref="G5:G39" si="1">F5/$F$40</f>
        <v>1.2769008936555174E-2</v>
      </c>
    </row>
    <row r="6" spans="2:7" ht="14.25" thickTop="1" thickBot="1" x14ac:dyDescent="0.25">
      <c r="B6" s="69"/>
      <c r="C6" s="51" t="s">
        <v>101</v>
      </c>
      <c r="D6" s="55">
        <v>1097.2</v>
      </c>
      <c r="E6" s="52"/>
      <c r="F6" s="26">
        <f t="shared" si="0"/>
        <v>1097.2</v>
      </c>
      <c r="G6" s="9">
        <f t="shared" si="1"/>
        <v>3.7162219111905401E-4</v>
      </c>
    </row>
    <row r="7" spans="2:7" ht="14.25" thickTop="1" thickBot="1" x14ac:dyDescent="0.25">
      <c r="B7" s="69"/>
      <c r="C7" s="51" t="s">
        <v>31</v>
      </c>
      <c r="D7" s="55"/>
      <c r="E7" s="52">
        <v>14971.17</v>
      </c>
      <c r="F7" s="26">
        <f t="shared" si="0"/>
        <v>14971.17</v>
      </c>
      <c r="G7" s="9">
        <f t="shared" si="1"/>
        <v>5.0707427989572073E-3</v>
      </c>
    </row>
    <row r="8" spans="2:7" ht="14.25" thickTop="1" thickBot="1" x14ac:dyDescent="0.25">
      <c r="B8" s="69"/>
      <c r="C8" s="51" t="s">
        <v>32</v>
      </c>
      <c r="D8" s="55">
        <v>2476.86</v>
      </c>
      <c r="E8" s="52">
        <v>3216.78</v>
      </c>
      <c r="F8" s="26">
        <f t="shared" si="0"/>
        <v>5693.64</v>
      </c>
      <c r="G8" s="9">
        <f t="shared" si="1"/>
        <v>1.9284387278919895E-3</v>
      </c>
    </row>
    <row r="9" spans="2:7" ht="14.25" thickTop="1" thickBot="1" x14ac:dyDescent="0.25">
      <c r="B9" s="69"/>
      <c r="C9" s="51" t="s">
        <v>33</v>
      </c>
      <c r="D9" s="55"/>
      <c r="E9" s="52">
        <v>5130</v>
      </c>
      <c r="F9" s="26">
        <f t="shared" si="0"/>
        <v>5130</v>
      </c>
      <c r="G9" s="9">
        <f t="shared" si="1"/>
        <v>1.7375335767779321E-3</v>
      </c>
    </row>
    <row r="10" spans="2:7" ht="14.25" thickTop="1" thickBot="1" x14ac:dyDescent="0.25">
      <c r="B10" s="69"/>
      <c r="C10" s="51" t="s">
        <v>34</v>
      </c>
      <c r="D10" s="55"/>
      <c r="E10" s="52">
        <v>9999.7000000000007</v>
      </c>
      <c r="F10" s="26">
        <f t="shared" si="0"/>
        <v>9999.7000000000007</v>
      </c>
      <c r="G10" s="9">
        <f t="shared" si="1"/>
        <v>3.3869034128082435E-3</v>
      </c>
    </row>
    <row r="11" spans="2:7" ht="14.25" thickTop="1" thickBot="1" x14ac:dyDescent="0.25">
      <c r="B11" s="69"/>
      <c r="C11" s="51" t="s">
        <v>73</v>
      </c>
      <c r="D11" s="55">
        <v>59904.03</v>
      </c>
      <c r="E11" s="52"/>
      <c r="F11" s="26">
        <f t="shared" si="0"/>
        <v>59904.03</v>
      </c>
      <c r="G11" s="9">
        <f t="shared" si="1"/>
        <v>2.0289525050548256E-2</v>
      </c>
    </row>
    <row r="12" spans="2:7" ht="14.25" thickTop="1" thickBot="1" x14ac:dyDescent="0.25">
      <c r="B12" s="69"/>
      <c r="C12" s="51" t="s">
        <v>82</v>
      </c>
      <c r="D12" s="55"/>
      <c r="E12" s="52">
        <v>13250</v>
      </c>
      <c r="F12" s="26">
        <f t="shared" si="0"/>
        <v>13250</v>
      </c>
      <c r="G12" s="9">
        <f t="shared" si="1"/>
        <v>4.4877816554205847E-3</v>
      </c>
    </row>
    <row r="13" spans="2:7" ht="14.25" thickTop="1" thickBot="1" x14ac:dyDescent="0.25">
      <c r="B13" s="69"/>
      <c r="C13" s="51" t="s">
        <v>35</v>
      </c>
      <c r="D13" s="55">
        <v>199.35</v>
      </c>
      <c r="E13" s="52"/>
      <c r="F13" s="26">
        <f t="shared" si="0"/>
        <v>199.35</v>
      </c>
      <c r="G13" s="9">
        <f t="shared" si="1"/>
        <v>6.7519945132686309E-5</v>
      </c>
    </row>
    <row r="14" spans="2:7" ht="14.25" thickTop="1" thickBot="1" x14ac:dyDescent="0.25">
      <c r="B14" s="69"/>
      <c r="C14" s="51" t="s">
        <v>192</v>
      </c>
      <c r="D14" s="55">
        <v>11238.5</v>
      </c>
      <c r="E14" s="52"/>
      <c r="F14" s="26">
        <f t="shared" si="0"/>
        <v>11238.5</v>
      </c>
      <c r="G14" s="9">
        <f t="shared" si="1"/>
        <v>3.8064855950523955E-3</v>
      </c>
    </row>
    <row r="15" spans="2:7" ht="14.25" thickTop="1" thickBot="1" x14ac:dyDescent="0.25">
      <c r="B15" s="69"/>
      <c r="C15" s="51" t="s">
        <v>78</v>
      </c>
      <c r="D15" s="49">
        <v>250900.98</v>
      </c>
      <c r="E15" s="50">
        <v>98687.66</v>
      </c>
      <c r="F15" s="6">
        <f t="shared" si="0"/>
        <v>349588.64</v>
      </c>
      <c r="G15" s="9">
        <f t="shared" si="1"/>
        <v>0.11840584796493818</v>
      </c>
    </row>
    <row r="16" spans="2:7" ht="14.25" thickTop="1" thickBot="1" x14ac:dyDescent="0.25">
      <c r="B16" s="69"/>
      <c r="C16" s="51" t="s">
        <v>53</v>
      </c>
      <c r="D16" s="49">
        <v>214819.12</v>
      </c>
      <c r="E16" s="50">
        <v>121837.23</v>
      </c>
      <c r="F16" s="6">
        <f t="shared" si="0"/>
        <v>336656.35</v>
      </c>
      <c r="G16" s="9">
        <f t="shared" si="1"/>
        <v>0.11402567484610202</v>
      </c>
    </row>
    <row r="17" spans="2:7" ht="14.25" thickTop="1" thickBot="1" x14ac:dyDescent="0.25">
      <c r="B17" s="69"/>
      <c r="C17" s="51" t="s">
        <v>38</v>
      </c>
      <c r="D17" s="49">
        <v>210464.01</v>
      </c>
      <c r="E17" s="50">
        <v>108697.05</v>
      </c>
      <c r="F17" s="6">
        <f t="shared" si="0"/>
        <v>319161.06</v>
      </c>
      <c r="G17" s="9">
        <f t="shared" si="1"/>
        <v>0.10810001133528971</v>
      </c>
    </row>
    <row r="18" spans="2:7" ht="14.25" thickTop="1" thickBot="1" x14ac:dyDescent="0.25">
      <c r="B18" s="69"/>
      <c r="C18" s="51" t="s">
        <v>88</v>
      </c>
      <c r="D18" s="55">
        <v>78383.42</v>
      </c>
      <c r="E18" s="52">
        <v>25941.54</v>
      </c>
      <c r="F18" s="26">
        <f t="shared" si="0"/>
        <v>104324.95999999999</v>
      </c>
      <c r="G18" s="9">
        <f t="shared" si="1"/>
        <v>3.5334916353998963E-2</v>
      </c>
    </row>
    <row r="19" spans="2:7" ht="14.25" thickTop="1" thickBot="1" x14ac:dyDescent="0.25">
      <c r="B19" s="69"/>
      <c r="C19" s="51" t="s">
        <v>41</v>
      </c>
      <c r="D19" s="55"/>
      <c r="E19" s="52">
        <v>31373.56</v>
      </c>
      <c r="F19" s="26">
        <f t="shared" si="0"/>
        <v>31373.56</v>
      </c>
      <c r="G19" s="9">
        <f t="shared" si="1"/>
        <v>1.0626240530810344E-2</v>
      </c>
    </row>
    <row r="20" spans="2:7" ht="14.25" thickTop="1" thickBot="1" x14ac:dyDescent="0.25">
      <c r="B20" s="69"/>
      <c r="C20" s="51" t="s">
        <v>79</v>
      </c>
      <c r="D20" s="55">
        <v>37464.5</v>
      </c>
      <c r="E20" s="52">
        <v>65059.97</v>
      </c>
      <c r="F20" s="26">
        <f t="shared" si="0"/>
        <v>102524.47</v>
      </c>
      <c r="G20" s="9">
        <f t="shared" si="1"/>
        <v>3.4725089486620231E-2</v>
      </c>
    </row>
    <row r="21" spans="2:7" ht="14.25" thickTop="1" thickBot="1" x14ac:dyDescent="0.25">
      <c r="B21" s="69"/>
      <c r="C21" s="51" t="s">
        <v>43</v>
      </c>
      <c r="D21" s="55">
        <v>2524.06</v>
      </c>
      <c r="E21" s="52">
        <v>721.16</v>
      </c>
      <c r="F21" s="26">
        <f t="shared" si="0"/>
        <v>3245.22</v>
      </c>
      <c r="G21" s="9">
        <f t="shared" si="1"/>
        <v>1.0991576440606784E-3</v>
      </c>
    </row>
    <row r="22" spans="2:7" ht="14.25" thickTop="1" thickBot="1" x14ac:dyDescent="0.25">
      <c r="B22" s="69"/>
      <c r="C22" s="51" t="s">
        <v>210</v>
      </c>
      <c r="D22" s="55">
        <v>7459.14</v>
      </c>
      <c r="E22" s="52"/>
      <c r="F22" s="26">
        <f t="shared" si="0"/>
        <v>7459.14</v>
      </c>
      <c r="G22" s="9">
        <f t="shared" si="1"/>
        <v>2.5264144646953888E-3</v>
      </c>
    </row>
    <row r="23" spans="2:7" ht="14.25" thickTop="1" thickBot="1" x14ac:dyDescent="0.25">
      <c r="B23" s="69"/>
      <c r="C23" s="51" t="s">
        <v>45</v>
      </c>
      <c r="D23" s="49">
        <v>231550.88</v>
      </c>
      <c r="E23" s="50">
        <v>102468.27</v>
      </c>
      <c r="F23" s="6">
        <f t="shared" si="0"/>
        <v>334019.15000000002</v>
      </c>
      <c r="G23" s="9">
        <f t="shared" si="1"/>
        <v>0.1131324538814473</v>
      </c>
    </row>
    <row r="24" spans="2:7" ht="14.25" thickTop="1" thickBot="1" x14ac:dyDescent="0.25">
      <c r="B24" s="69"/>
      <c r="C24" s="51" t="s">
        <v>46</v>
      </c>
      <c r="D24" s="49">
        <v>135212.51999999999</v>
      </c>
      <c r="E24" s="50">
        <v>46219.74</v>
      </c>
      <c r="F24" s="6">
        <f t="shared" si="0"/>
        <v>181432.25999999998</v>
      </c>
      <c r="G24" s="9">
        <f t="shared" si="1"/>
        <v>6.1451197594679083E-2</v>
      </c>
    </row>
    <row r="25" spans="2:7" ht="14.25" thickTop="1" thickBot="1" x14ac:dyDescent="0.25">
      <c r="B25" s="69"/>
      <c r="C25" s="51" t="s">
        <v>47</v>
      </c>
      <c r="D25" s="55">
        <v>343.52</v>
      </c>
      <c r="E25" s="52">
        <v>41.31</v>
      </c>
      <c r="F25" s="26">
        <f t="shared" si="0"/>
        <v>384.83</v>
      </c>
      <c r="G25" s="9">
        <f t="shared" si="1"/>
        <v>1.3034211429852857E-4</v>
      </c>
    </row>
    <row r="26" spans="2:7" ht="14.25" customHeight="1" thickTop="1" thickBot="1" x14ac:dyDescent="0.25">
      <c r="B26" s="69"/>
      <c r="C26" s="51" t="s">
        <v>49</v>
      </c>
      <c r="D26" s="55">
        <v>1821.27</v>
      </c>
      <c r="E26" s="52">
        <v>1809.61</v>
      </c>
      <c r="F26" s="26">
        <f t="shared" si="0"/>
        <v>3630.88</v>
      </c>
      <c r="G26" s="9">
        <f t="shared" si="1"/>
        <v>1.2297808797761126E-3</v>
      </c>
    </row>
    <row r="27" spans="2:7" ht="14.25" thickTop="1" thickBot="1" x14ac:dyDescent="0.25">
      <c r="B27" s="69"/>
      <c r="C27" s="51" t="s">
        <v>51</v>
      </c>
      <c r="D27" s="55">
        <v>2750</v>
      </c>
      <c r="E27" s="52"/>
      <c r="F27" s="26">
        <f t="shared" si="0"/>
        <v>2750</v>
      </c>
      <c r="G27" s="9">
        <f t="shared" si="1"/>
        <v>9.3142638131370626E-4</v>
      </c>
    </row>
    <row r="28" spans="2:7" ht="14.25" thickTop="1" thickBot="1" x14ac:dyDescent="0.25">
      <c r="B28" s="69"/>
      <c r="C28" s="51" t="s">
        <v>53</v>
      </c>
      <c r="D28" s="55">
        <v>1286.47</v>
      </c>
      <c r="E28" s="52">
        <v>154.75</v>
      </c>
      <c r="F28" s="26">
        <f t="shared" si="0"/>
        <v>1441.22</v>
      </c>
      <c r="G28" s="9">
        <f t="shared" si="1"/>
        <v>4.8814193791888718E-4</v>
      </c>
    </row>
    <row r="29" spans="2:7" ht="14.25" thickTop="1" thickBot="1" x14ac:dyDescent="0.25">
      <c r="B29" s="69"/>
      <c r="C29" s="51" t="s">
        <v>54</v>
      </c>
      <c r="D29" s="55">
        <v>46005.75</v>
      </c>
      <c r="E29" s="52">
        <v>11908.12</v>
      </c>
      <c r="F29" s="26">
        <f t="shared" si="0"/>
        <v>57913.87</v>
      </c>
      <c r="G29" s="9">
        <f t="shared" si="1"/>
        <v>1.9615456858899059E-2</v>
      </c>
    </row>
    <row r="30" spans="2:7" ht="14.25" thickTop="1" thickBot="1" x14ac:dyDescent="0.25">
      <c r="B30" s="69"/>
      <c r="C30" s="51" t="s">
        <v>198</v>
      </c>
      <c r="D30" s="55">
        <v>11384.64</v>
      </c>
      <c r="E30" s="52"/>
      <c r="F30" s="26">
        <f t="shared" si="0"/>
        <v>11384.64</v>
      </c>
      <c r="G30" s="9">
        <f t="shared" si="1"/>
        <v>3.8559832864579172E-3</v>
      </c>
    </row>
    <row r="31" spans="2:7" ht="14.25" thickTop="1" thickBot="1" x14ac:dyDescent="0.25">
      <c r="B31" s="69"/>
      <c r="C31" s="51" t="s">
        <v>57</v>
      </c>
      <c r="D31" s="55">
        <v>180.06</v>
      </c>
      <c r="E31" s="52"/>
      <c r="F31" s="26">
        <f t="shared" si="0"/>
        <v>180.06</v>
      </c>
      <c r="G31" s="9">
        <f t="shared" si="1"/>
        <v>6.0986412443398528E-5</v>
      </c>
    </row>
    <row r="32" spans="2:7" ht="14.25" thickTop="1" thickBot="1" x14ac:dyDescent="0.25">
      <c r="B32" s="69"/>
      <c r="C32" s="51" t="s">
        <v>107</v>
      </c>
      <c r="D32" s="55">
        <v>58.1</v>
      </c>
      <c r="E32" s="52"/>
      <c r="F32" s="26">
        <f t="shared" si="0"/>
        <v>58.1</v>
      </c>
      <c r="G32" s="9">
        <f t="shared" si="1"/>
        <v>1.9678499183391393E-5</v>
      </c>
    </row>
    <row r="33" spans="2:7" ht="14.25" thickTop="1" thickBot="1" x14ac:dyDescent="0.25">
      <c r="B33" s="69"/>
      <c r="C33" s="51" t="s">
        <v>55</v>
      </c>
      <c r="D33" s="55">
        <v>924.83</v>
      </c>
      <c r="E33" s="52"/>
      <c r="F33" s="26">
        <f t="shared" si="0"/>
        <v>924.83</v>
      </c>
      <c r="G33" s="9">
        <f t="shared" si="1"/>
        <v>3.1324038553831091E-4</v>
      </c>
    </row>
    <row r="34" spans="2:7" ht="14.25" thickTop="1" thickBot="1" x14ac:dyDescent="0.25">
      <c r="B34" s="70" t="s">
        <v>68</v>
      </c>
      <c r="C34" s="51" t="s">
        <v>28</v>
      </c>
      <c r="D34" s="55">
        <v>42880</v>
      </c>
      <c r="E34" s="52"/>
      <c r="F34" s="26">
        <f t="shared" si="0"/>
        <v>42880</v>
      </c>
      <c r="G34" s="9">
        <f t="shared" si="1"/>
        <v>1.4523477538447901E-2</v>
      </c>
    </row>
    <row r="35" spans="2:7" ht="14.25" thickTop="1" thickBot="1" x14ac:dyDescent="0.25">
      <c r="B35" s="70"/>
      <c r="C35" s="51" t="s">
        <v>78</v>
      </c>
      <c r="D35" s="55">
        <v>44263.55</v>
      </c>
      <c r="E35" s="52">
        <v>20558.78</v>
      </c>
      <c r="F35" s="26">
        <f t="shared" si="0"/>
        <v>64822.33</v>
      </c>
      <c r="G35" s="9">
        <f t="shared" si="1"/>
        <v>2.1955355730990146E-2</v>
      </c>
    </row>
    <row r="36" spans="2:7" ht="14.25" thickTop="1" thickBot="1" x14ac:dyDescent="0.25">
      <c r="B36" s="70"/>
      <c r="C36" s="51" t="s">
        <v>53</v>
      </c>
      <c r="D36" s="55"/>
      <c r="E36" s="52">
        <v>40612.410000000003</v>
      </c>
      <c r="F36" s="26">
        <f t="shared" si="0"/>
        <v>40612.410000000003</v>
      </c>
      <c r="G36" s="9">
        <f t="shared" si="1"/>
        <v>1.3755443666446756E-2</v>
      </c>
    </row>
    <row r="37" spans="2:7" ht="14.25" thickTop="1" thickBot="1" x14ac:dyDescent="0.25">
      <c r="B37" s="70"/>
      <c r="C37" s="51" t="s">
        <v>79</v>
      </c>
      <c r="D37" s="55"/>
      <c r="E37" s="52">
        <v>57297</v>
      </c>
      <c r="F37" s="26">
        <f t="shared" si="0"/>
        <v>57297</v>
      </c>
      <c r="G37" s="9">
        <f t="shared" si="1"/>
        <v>1.9406522680047791E-2</v>
      </c>
    </row>
    <row r="38" spans="2:7" ht="14.25" thickTop="1" thickBot="1" x14ac:dyDescent="0.25">
      <c r="B38" s="70"/>
      <c r="C38" s="51" t="s">
        <v>95</v>
      </c>
      <c r="D38" s="49">
        <v>662248</v>
      </c>
      <c r="E38" s="50"/>
      <c r="F38" s="6">
        <f t="shared" si="0"/>
        <v>662248</v>
      </c>
      <c r="G38" s="9">
        <f>F38/$F$40</f>
        <v>0.22430373024445066</v>
      </c>
    </row>
    <row r="39" spans="2:7" ht="14.25" thickTop="1" thickBot="1" x14ac:dyDescent="0.25">
      <c r="B39" s="70"/>
      <c r="C39" s="53" t="s">
        <v>45</v>
      </c>
      <c r="D39" s="56"/>
      <c r="E39" s="54">
        <v>69240.94</v>
      </c>
      <c r="F39" s="26">
        <f t="shared" si="0"/>
        <v>69240.94</v>
      </c>
      <c r="G39" s="9">
        <f t="shared" si="1"/>
        <v>2.3451941157439805E-2</v>
      </c>
    </row>
    <row r="40" spans="2:7" ht="13.5" thickTop="1" x14ac:dyDescent="0.2">
      <c r="B40" s="38"/>
      <c r="C40" s="10"/>
      <c r="D40" s="35">
        <f>SUM(D4:D39)</f>
        <v>2103264.1800000006</v>
      </c>
      <c r="E40" s="35">
        <f t="shared" ref="E40:G40" si="2">SUM(E4:E39)</f>
        <v>849196.75</v>
      </c>
      <c r="F40" s="35">
        <f t="shared" si="2"/>
        <v>2952460.93</v>
      </c>
      <c r="G40" s="36">
        <f t="shared" si="2"/>
        <v>0.99999999999999989</v>
      </c>
    </row>
    <row r="41" spans="2:7" x14ac:dyDescent="0.2">
      <c r="B41" s="39"/>
    </row>
    <row r="42" spans="2:7" x14ac:dyDescent="0.2">
      <c r="B42" s="39"/>
    </row>
    <row r="43" spans="2:7" x14ac:dyDescent="0.2">
      <c r="B43" s="39"/>
    </row>
    <row r="44" spans="2:7" x14ac:dyDescent="0.2">
      <c r="B44" s="39"/>
    </row>
    <row r="45" spans="2:7" x14ac:dyDescent="0.2">
      <c r="B45" s="39"/>
    </row>
    <row r="46" spans="2:7" x14ac:dyDescent="0.2">
      <c r="B46" s="39"/>
    </row>
    <row r="47" spans="2:7" x14ac:dyDescent="0.2">
      <c r="B47" s="39"/>
    </row>
    <row r="48" spans="2:7" x14ac:dyDescent="0.2">
      <c r="B48" s="39"/>
    </row>
    <row r="49" spans="2:2" x14ac:dyDescent="0.2">
      <c r="B49" s="39"/>
    </row>
    <row r="50" spans="2:2" x14ac:dyDescent="0.2">
      <c r="B50" s="39"/>
    </row>
    <row r="51" spans="2:2" x14ac:dyDescent="0.2">
      <c r="B51" s="39"/>
    </row>
    <row r="52" spans="2:2" x14ac:dyDescent="0.2">
      <c r="B52" s="39"/>
    </row>
    <row r="53" spans="2:2" x14ac:dyDescent="0.2">
      <c r="B53" s="39"/>
    </row>
    <row r="54" spans="2:2" x14ac:dyDescent="0.2">
      <c r="B54" s="39"/>
    </row>
    <row r="55" spans="2:2" x14ac:dyDescent="0.2">
      <c r="B55" s="39"/>
    </row>
    <row r="56" spans="2:2" x14ac:dyDescent="0.2">
      <c r="B56" s="39"/>
    </row>
    <row r="57" spans="2:2" x14ac:dyDescent="0.2">
      <c r="B57" s="39"/>
    </row>
    <row r="58" spans="2:2" x14ac:dyDescent="0.2">
      <c r="B58" s="39"/>
    </row>
    <row r="59" spans="2:2" x14ac:dyDescent="0.2">
      <c r="B59" s="39"/>
    </row>
    <row r="60" spans="2:2" x14ac:dyDescent="0.2">
      <c r="B60" s="39"/>
    </row>
    <row r="61" spans="2:2" x14ac:dyDescent="0.2">
      <c r="B61" s="39"/>
    </row>
    <row r="62" spans="2:2" x14ac:dyDescent="0.2">
      <c r="B62" s="39"/>
    </row>
    <row r="63" spans="2:2" x14ac:dyDescent="0.2">
      <c r="B63" s="39"/>
    </row>
    <row r="64" spans="2:2" x14ac:dyDescent="0.2">
      <c r="B64" s="39"/>
    </row>
    <row r="65" spans="2:2" x14ac:dyDescent="0.2">
      <c r="B65" s="39"/>
    </row>
    <row r="66" spans="2:2" x14ac:dyDescent="0.2">
      <c r="B66" s="39"/>
    </row>
    <row r="67" spans="2:2" x14ac:dyDescent="0.2">
      <c r="B67" s="39"/>
    </row>
    <row r="68" spans="2:2" x14ac:dyDescent="0.2">
      <c r="B68" s="39"/>
    </row>
    <row r="69" spans="2:2" x14ac:dyDescent="0.2">
      <c r="B69" s="39"/>
    </row>
    <row r="70" spans="2:2" x14ac:dyDescent="0.2">
      <c r="B70" s="39"/>
    </row>
    <row r="71" spans="2:2" x14ac:dyDescent="0.2">
      <c r="B71" s="39"/>
    </row>
    <row r="72" spans="2:2" x14ac:dyDescent="0.2">
      <c r="B72" s="39"/>
    </row>
    <row r="73" spans="2:2" x14ac:dyDescent="0.2">
      <c r="B73" s="39"/>
    </row>
    <row r="74" spans="2:2" x14ac:dyDescent="0.2">
      <c r="B74" s="39"/>
    </row>
    <row r="75" spans="2:2" x14ac:dyDescent="0.2">
      <c r="B75" s="39"/>
    </row>
    <row r="76" spans="2:2" x14ac:dyDescent="0.2">
      <c r="B76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2" spans="2:2" x14ac:dyDescent="0.2">
      <c r="B82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8" spans="2:2" x14ac:dyDescent="0.2">
      <c r="B88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0" spans="2:2" x14ac:dyDescent="0.2">
      <c r="B100" s="39"/>
    </row>
    <row r="101" spans="2:2" x14ac:dyDescent="0.2">
      <c r="B101" s="39"/>
    </row>
    <row r="102" spans="2:2" x14ac:dyDescent="0.2">
      <c r="B102" s="39"/>
    </row>
    <row r="103" spans="2:2" x14ac:dyDescent="0.2">
      <c r="B103" s="39"/>
    </row>
    <row r="104" spans="2:2" x14ac:dyDescent="0.2">
      <c r="B104" s="39"/>
    </row>
    <row r="105" spans="2:2" x14ac:dyDescent="0.2">
      <c r="B105" s="39"/>
    </row>
    <row r="106" spans="2:2" x14ac:dyDescent="0.2">
      <c r="B106" s="39"/>
    </row>
    <row r="107" spans="2:2" x14ac:dyDescent="0.2">
      <c r="B107" s="39"/>
    </row>
    <row r="108" spans="2:2" x14ac:dyDescent="0.2">
      <c r="B108" s="39"/>
    </row>
    <row r="109" spans="2:2" x14ac:dyDescent="0.2">
      <c r="B109" s="39"/>
    </row>
    <row r="110" spans="2:2" x14ac:dyDescent="0.2">
      <c r="B110" s="39"/>
    </row>
    <row r="111" spans="2:2" x14ac:dyDescent="0.2">
      <c r="B111" s="39"/>
    </row>
    <row r="112" spans="2:2" x14ac:dyDescent="0.2">
      <c r="B112" s="39"/>
    </row>
    <row r="113" spans="2:2" x14ac:dyDescent="0.2">
      <c r="B113" s="39"/>
    </row>
  </sheetData>
  <mergeCells count="3">
    <mergeCell ref="B1:G1"/>
    <mergeCell ref="B4:B33"/>
    <mergeCell ref="B34:B39"/>
  </mergeCells>
  <conditionalFormatting sqref="G4:G39">
    <cfRule type="cellIs" dxfId="0" priority="1" operator="greaterThan">
      <formula>0.0499</formula>
    </cfRule>
  </conditionalFormatting>
  <hyperlinks>
    <hyperlink ref="B1:F1" location="ANUAL!A1" display="DEMONSTRAÇÃO DE DESPESAS COM INVESTIMENTO"/>
    <hyperlink ref="B1:D1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Z143"/>
  <sheetViews>
    <sheetView showGridLines="0" zoomScale="80" zoomScaleNormal="80" workbookViewId="0">
      <pane ySplit="1" topLeftCell="A2" activePane="bottomLeft" state="frozen"/>
      <selection activeCell="C2" sqref="C1:G1048576"/>
      <selection pane="bottomLeft"/>
    </sheetView>
  </sheetViews>
  <sheetFormatPr defaultRowHeight="12.75" x14ac:dyDescent="0.2"/>
  <cols>
    <col min="2" max="2" width="54.28515625" style="29" customWidth="1"/>
    <col min="3" max="3" width="66.85546875" style="5" bestFit="1" customWidth="1"/>
    <col min="4" max="4" width="14.28515625" hidden="1" customWidth="1"/>
    <col min="5" max="5" width="15.7109375" hidden="1" customWidth="1"/>
    <col min="6" max="6" width="16" bestFit="1" customWidth="1"/>
    <col min="7" max="7" width="13.42578125" bestFit="1" customWidth="1"/>
  </cols>
  <sheetData>
    <row r="1" spans="2:26" ht="58.5" customHeight="1" x14ac:dyDescent="0.2">
      <c r="B1" s="66" t="s">
        <v>225</v>
      </c>
      <c r="C1" s="66"/>
      <c r="D1" s="66"/>
      <c r="E1" s="66"/>
      <c r="F1" s="66"/>
      <c r="G1" s="66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3" spans="2:26" ht="14.25" customHeight="1" thickBot="1" x14ac:dyDescent="0.25">
      <c r="B3" s="67" t="s">
        <v>5</v>
      </c>
      <c r="C3" s="4" t="s">
        <v>2</v>
      </c>
      <c r="D3" s="1" t="s">
        <v>0</v>
      </c>
      <c r="E3" s="2" t="s">
        <v>1</v>
      </c>
      <c r="F3" s="4" t="s">
        <v>3</v>
      </c>
      <c r="G3" s="8" t="s">
        <v>6</v>
      </c>
    </row>
    <row r="4" spans="2:26" ht="22.5" thickTop="1" thickBot="1" x14ac:dyDescent="0.25">
      <c r="B4" s="43" t="s">
        <v>184</v>
      </c>
      <c r="C4" s="43" t="s">
        <v>185</v>
      </c>
      <c r="D4" s="47">
        <v>8435.5</v>
      </c>
      <c r="E4" s="41"/>
      <c r="F4" s="37">
        <f>D4+E4</f>
        <v>8435.5</v>
      </c>
      <c r="G4" s="9">
        <f>F4/$F$143</f>
        <v>2.3529741008959394E-4</v>
      </c>
    </row>
    <row r="5" spans="2:26" ht="22.5" thickTop="1" thickBot="1" x14ac:dyDescent="0.25">
      <c r="B5" s="43" t="s">
        <v>186</v>
      </c>
      <c r="C5" s="43" t="s">
        <v>187</v>
      </c>
      <c r="D5" s="47">
        <v>52036</v>
      </c>
      <c r="E5" s="41"/>
      <c r="F5" s="37">
        <f t="shared" ref="F5:F68" si="0">D5+E5</f>
        <v>52036</v>
      </c>
      <c r="G5" s="9">
        <f t="shared" ref="G5:G68" si="1">F5/$F$143</f>
        <v>1.4514772131375864E-3</v>
      </c>
    </row>
    <row r="6" spans="2:26" ht="14.25" customHeight="1" thickTop="1" thickBot="1" x14ac:dyDescent="0.25">
      <c r="B6" s="68" t="s">
        <v>26</v>
      </c>
      <c r="C6" s="43" t="s">
        <v>187</v>
      </c>
      <c r="D6" s="47">
        <v>1500</v>
      </c>
      <c r="E6" s="41"/>
      <c r="F6" s="37">
        <f t="shared" si="0"/>
        <v>1500</v>
      </c>
      <c r="G6" s="9">
        <f t="shared" si="1"/>
        <v>4.1840568446967095E-5</v>
      </c>
    </row>
    <row r="7" spans="2:26" ht="14.25" thickTop="1" thickBot="1" x14ac:dyDescent="0.25">
      <c r="B7" s="68"/>
      <c r="C7" s="43" t="s">
        <v>27</v>
      </c>
      <c r="D7" s="47">
        <v>213735.56</v>
      </c>
      <c r="E7" s="41"/>
      <c r="F7" s="37">
        <f t="shared" si="0"/>
        <v>213735.56</v>
      </c>
      <c r="G7" s="9">
        <f t="shared" si="1"/>
        <v>5.9618782184872278E-3</v>
      </c>
    </row>
    <row r="8" spans="2:26" ht="14.25" thickTop="1" thickBot="1" x14ac:dyDescent="0.25">
      <c r="B8" s="68"/>
      <c r="C8" s="43" t="s">
        <v>28</v>
      </c>
      <c r="D8" s="47">
        <v>392251.59</v>
      </c>
      <c r="E8" s="41">
        <v>2200</v>
      </c>
      <c r="F8" s="37">
        <f t="shared" si="0"/>
        <v>394451.59</v>
      </c>
      <c r="G8" s="9">
        <f t="shared" si="1"/>
        <v>1.1002719166940001E-2</v>
      </c>
    </row>
    <row r="9" spans="2:26" ht="14.25" thickTop="1" thickBot="1" x14ac:dyDescent="0.25">
      <c r="B9" s="68"/>
      <c r="C9" s="43" t="s">
        <v>86</v>
      </c>
      <c r="D9" s="47">
        <v>32400</v>
      </c>
      <c r="E9" s="41"/>
      <c r="F9" s="37">
        <f t="shared" si="0"/>
        <v>32400</v>
      </c>
      <c r="G9" s="9">
        <f t="shared" si="1"/>
        <v>9.037562784544892E-4</v>
      </c>
    </row>
    <row r="10" spans="2:26" ht="14.25" thickTop="1" thickBot="1" x14ac:dyDescent="0.25">
      <c r="B10" s="68"/>
      <c r="C10" s="43" t="s">
        <v>29</v>
      </c>
      <c r="D10" s="47">
        <v>542033.05000000005</v>
      </c>
      <c r="E10" s="41"/>
      <c r="F10" s="37">
        <f t="shared" si="0"/>
        <v>542033.05000000005</v>
      </c>
      <c r="G10" s="9">
        <f t="shared" si="1"/>
        <v>1.5119313952695558E-2</v>
      </c>
    </row>
    <row r="11" spans="2:26" ht="14.25" thickTop="1" thickBot="1" x14ac:dyDescent="0.25">
      <c r="B11" s="68"/>
      <c r="C11" s="43" t="s">
        <v>30</v>
      </c>
      <c r="D11" s="47">
        <v>44444.44</v>
      </c>
      <c r="E11" s="41">
        <v>525019.36</v>
      </c>
      <c r="F11" s="37">
        <f t="shared" si="0"/>
        <v>569463.80000000005</v>
      </c>
      <c r="G11" s="9">
        <f t="shared" si="1"/>
        <v>1.5884459401313319E-2</v>
      </c>
    </row>
    <row r="12" spans="2:26" ht="14.25" thickTop="1" thickBot="1" x14ac:dyDescent="0.25">
      <c r="B12" s="68"/>
      <c r="C12" s="43" t="s">
        <v>101</v>
      </c>
      <c r="D12" s="47">
        <v>25733.759999999998</v>
      </c>
      <c r="E12" s="41"/>
      <c r="F12" s="37">
        <f t="shared" si="0"/>
        <v>25733.759999999998</v>
      </c>
      <c r="G12" s="9">
        <f t="shared" si="1"/>
        <v>7.1781009778521584E-4</v>
      </c>
    </row>
    <row r="13" spans="2:26" ht="14.25" thickTop="1" thickBot="1" x14ac:dyDescent="0.25">
      <c r="B13" s="68"/>
      <c r="C13" s="43" t="s">
        <v>81</v>
      </c>
      <c r="D13" s="47">
        <v>320586.45</v>
      </c>
      <c r="E13" s="41">
        <v>106093.37</v>
      </c>
      <c r="F13" s="37">
        <f t="shared" si="0"/>
        <v>426679.82</v>
      </c>
      <c r="G13" s="9">
        <f t="shared" si="1"/>
        <v>1.1901684142433066E-2</v>
      </c>
    </row>
    <row r="14" spans="2:26" ht="14.25" thickTop="1" thickBot="1" x14ac:dyDescent="0.25">
      <c r="B14" s="68"/>
      <c r="C14" s="43" t="s">
        <v>85</v>
      </c>
      <c r="D14" s="47">
        <v>359391.47</v>
      </c>
      <c r="E14" s="41">
        <v>38466.19</v>
      </c>
      <c r="F14" s="37">
        <f t="shared" si="0"/>
        <v>397857.66</v>
      </c>
      <c r="G14" s="9">
        <f t="shared" si="1"/>
        <v>1.1097727103586773E-2</v>
      </c>
    </row>
    <row r="15" spans="2:26" ht="14.25" thickTop="1" thickBot="1" x14ac:dyDescent="0.25">
      <c r="B15" s="68"/>
      <c r="C15" s="43" t="s">
        <v>87</v>
      </c>
      <c r="D15" s="47">
        <v>51612.15</v>
      </c>
      <c r="E15" s="41">
        <v>682.42</v>
      </c>
      <c r="F15" s="37">
        <f t="shared" si="0"/>
        <v>52294.57</v>
      </c>
      <c r="G15" s="9">
        <f t="shared" si="1"/>
        <v>1.4586896903264746E-3</v>
      </c>
    </row>
    <row r="16" spans="2:26" ht="14.25" thickTop="1" thickBot="1" x14ac:dyDescent="0.25">
      <c r="B16" s="68"/>
      <c r="C16" s="43" t="s">
        <v>188</v>
      </c>
      <c r="D16" s="47">
        <v>41102.300000000003</v>
      </c>
      <c r="E16" s="41"/>
      <c r="F16" s="37">
        <f t="shared" si="0"/>
        <v>41102.300000000003</v>
      </c>
      <c r="G16" s="9">
        <f t="shared" si="1"/>
        <v>1.1464957309851838E-3</v>
      </c>
    </row>
    <row r="17" spans="2:7" ht="14.25" thickTop="1" thickBot="1" x14ac:dyDescent="0.25">
      <c r="B17" s="68"/>
      <c r="C17" s="43" t="s">
        <v>69</v>
      </c>
      <c r="D17" s="47">
        <v>3288.2</v>
      </c>
      <c r="E17" s="41">
        <v>28536.34</v>
      </c>
      <c r="F17" s="37">
        <f t="shared" si="0"/>
        <v>31824.54</v>
      </c>
      <c r="G17" s="9">
        <f t="shared" si="1"/>
        <v>8.8770456277549473E-4</v>
      </c>
    </row>
    <row r="18" spans="2:7" ht="14.25" thickTop="1" thickBot="1" x14ac:dyDescent="0.25">
      <c r="B18" s="68"/>
      <c r="C18" s="43" t="s">
        <v>189</v>
      </c>
      <c r="D18" s="47">
        <v>8176.84</v>
      </c>
      <c r="E18" s="41">
        <v>13191.31</v>
      </c>
      <c r="F18" s="37">
        <f t="shared" si="0"/>
        <v>21368.15</v>
      </c>
      <c r="G18" s="9">
        <f t="shared" si="1"/>
        <v>5.9603702844003993E-4</v>
      </c>
    </row>
    <row r="19" spans="2:7" ht="14.25" thickTop="1" thickBot="1" x14ac:dyDescent="0.25">
      <c r="B19" s="68"/>
      <c r="C19" s="43" t="s">
        <v>190</v>
      </c>
      <c r="D19" s="47">
        <v>34445.339999999997</v>
      </c>
      <c r="E19" s="41"/>
      <c r="F19" s="37">
        <f t="shared" si="0"/>
        <v>34445.339999999997</v>
      </c>
      <c r="G19" s="9">
        <f t="shared" si="1"/>
        <v>9.608084039660356E-4</v>
      </c>
    </row>
    <row r="20" spans="2:7" ht="14.25" thickTop="1" thickBot="1" x14ac:dyDescent="0.25">
      <c r="B20" s="68"/>
      <c r="C20" s="43" t="s">
        <v>31</v>
      </c>
      <c r="D20" s="47">
        <v>199003.09</v>
      </c>
      <c r="E20" s="41">
        <v>64175.09</v>
      </c>
      <c r="F20" s="37">
        <f t="shared" si="0"/>
        <v>263178.18</v>
      </c>
      <c r="G20" s="9">
        <f t="shared" si="1"/>
        <v>7.3410164360254836E-3</v>
      </c>
    </row>
    <row r="21" spans="2:7" ht="14.25" thickTop="1" thickBot="1" x14ac:dyDescent="0.25">
      <c r="B21" s="68"/>
      <c r="C21" s="43" t="s">
        <v>191</v>
      </c>
      <c r="D21" s="47"/>
      <c r="E21" s="41">
        <v>3656.58</v>
      </c>
      <c r="F21" s="37">
        <f t="shared" si="0"/>
        <v>3656.58</v>
      </c>
      <c r="G21" s="9">
        <f t="shared" si="1"/>
        <v>1.0199559051454062E-4</v>
      </c>
    </row>
    <row r="22" spans="2:7" ht="14.25" thickTop="1" thickBot="1" x14ac:dyDescent="0.25">
      <c r="B22" s="68"/>
      <c r="C22" s="43" t="s">
        <v>70</v>
      </c>
      <c r="D22" s="47">
        <v>14096.7</v>
      </c>
      <c r="E22" s="41">
        <v>17310.580000000002</v>
      </c>
      <c r="F22" s="37">
        <f t="shared" si="0"/>
        <v>31407.280000000002</v>
      </c>
      <c r="G22" s="9">
        <f t="shared" si="1"/>
        <v>8.7606563238204049E-4</v>
      </c>
    </row>
    <row r="23" spans="2:7" ht="14.25" thickTop="1" thickBot="1" x14ac:dyDescent="0.25">
      <c r="B23" s="68"/>
      <c r="C23" s="43" t="s">
        <v>94</v>
      </c>
      <c r="D23" s="47">
        <v>2544.9</v>
      </c>
      <c r="E23" s="41">
        <v>3289</v>
      </c>
      <c r="F23" s="37">
        <f t="shared" si="0"/>
        <v>5833.9</v>
      </c>
      <c r="G23" s="9">
        <f t="shared" si="1"/>
        <v>1.6272912817517422E-4</v>
      </c>
    </row>
    <row r="24" spans="2:7" ht="14.25" thickTop="1" thickBot="1" x14ac:dyDescent="0.25">
      <c r="B24" s="68"/>
      <c r="C24" s="43" t="s">
        <v>71</v>
      </c>
      <c r="D24" s="47">
        <v>17683.650000000001</v>
      </c>
      <c r="E24" s="41">
        <v>14045</v>
      </c>
      <c r="F24" s="37">
        <f t="shared" si="0"/>
        <v>31728.65</v>
      </c>
      <c r="G24" s="9">
        <f t="shared" si="1"/>
        <v>8.8502983470324171E-4</v>
      </c>
    </row>
    <row r="25" spans="2:7" ht="14.25" thickTop="1" thickBot="1" x14ac:dyDescent="0.25">
      <c r="B25" s="68"/>
      <c r="C25" s="43" t="s">
        <v>72</v>
      </c>
      <c r="D25" s="47">
        <v>8546.4599999999991</v>
      </c>
      <c r="E25" s="41">
        <v>9700</v>
      </c>
      <c r="F25" s="37">
        <f t="shared" si="0"/>
        <v>18246.46</v>
      </c>
      <c r="G25" s="9">
        <f t="shared" si="1"/>
        <v>5.0896150569656475E-4</v>
      </c>
    </row>
    <row r="26" spans="2:7" ht="14.25" thickTop="1" thickBot="1" x14ac:dyDescent="0.25">
      <c r="B26" s="68"/>
      <c r="C26" s="43" t="s">
        <v>32</v>
      </c>
      <c r="D26" s="47">
        <v>181496.81</v>
      </c>
      <c r="E26" s="41">
        <v>70271.05</v>
      </c>
      <c r="F26" s="37">
        <f t="shared" si="0"/>
        <v>251767.86</v>
      </c>
      <c r="G26" s="9">
        <f t="shared" si="1"/>
        <v>7.0227402527176189E-3</v>
      </c>
    </row>
    <row r="27" spans="2:7" ht="14.25" thickTop="1" thickBot="1" x14ac:dyDescent="0.25">
      <c r="B27" s="68"/>
      <c r="C27" s="43" t="s">
        <v>33</v>
      </c>
      <c r="D27" s="47">
        <v>7756.81</v>
      </c>
      <c r="E27" s="41">
        <v>43205.77</v>
      </c>
      <c r="F27" s="37">
        <f t="shared" si="0"/>
        <v>50962.579999999994</v>
      </c>
      <c r="G27" s="9">
        <f t="shared" si="1"/>
        <v>1.4215355444826907E-3</v>
      </c>
    </row>
    <row r="28" spans="2:7" ht="14.25" thickTop="1" thickBot="1" x14ac:dyDescent="0.25">
      <c r="B28" s="68"/>
      <c r="C28" s="43" t="s">
        <v>103</v>
      </c>
      <c r="D28" s="47">
        <v>52877.31</v>
      </c>
      <c r="E28" s="41">
        <v>4652.5</v>
      </c>
      <c r="F28" s="37">
        <f t="shared" si="0"/>
        <v>57529.81</v>
      </c>
      <c r="G28" s="9">
        <f t="shared" si="1"/>
        <v>1.6047199686973412E-3</v>
      </c>
    </row>
    <row r="29" spans="2:7" ht="14.25" thickTop="1" thickBot="1" x14ac:dyDescent="0.25">
      <c r="B29" s="68"/>
      <c r="C29" s="43" t="s">
        <v>206</v>
      </c>
      <c r="D29" s="47">
        <v>6250.24</v>
      </c>
      <c r="E29" s="41"/>
      <c r="F29" s="37">
        <f t="shared" si="0"/>
        <v>6250.24</v>
      </c>
      <c r="G29" s="9">
        <f t="shared" si="1"/>
        <v>1.7434239635331439E-4</v>
      </c>
    </row>
    <row r="30" spans="2:7" ht="14.25" thickTop="1" thickBot="1" x14ac:dyDescent="0.25">
      <c r="B30" s="68"/>
      <c r="C30" s="43" t="s">
        <v>34</v>
      </c>
      <c r="D30" s="47">
        <v>1735.8</v>
      </c>
      <c r="E30" s="41">
        <v>9999.7000000000007</v>
      </c>
      <c r="F30" s="37">
        <f t="shared" si="0"/>
        <v>11735.5</v>
      </c>
      <c r="G30" s="9">
        <f t="shared" si="1"/>
        <v>3.2734666067292154E-4</v>
      </c>
    </row>
    <row r="31" spans="2:7" ht="14.25" thickTop="1" thickBot="1" x14ac:dyDescent="0.25">
      <c r="B31" s="68"/>
      <c r="C31" s="43" t="s">
        <v>207</v>
      </c>
      <c r="D31" s="47">
        <v>2383.5</v>
      </c>
      <c r="E31" s="41"/>
      <c r="F31" s="37">
        <f t="shared" si="0"/>
        <v>2383.5</v>
      </c>
      <c r="G31" s="9">
        <f t="shared" si="1"/>
        <v>6.648466326223071E-5</v>
      </c>
    </row>
    <row r="32" spans="2:7" ht="14.25" thickTop="1" thickBot="1" x14ac:dyDescent="0.25">
      <c r="B32" s="68"/>
      <c r="C32" s="43" t="s">
        <v>73</v>
      </c>
      <c r="D32" s="47">
        <v>275788.17</v>
      </c>
      <c r="E32" s="41">
        <v>178935.34</v>
      </c>
      <c r="F32" s="37">
        <f t="shared" si="0"/>
        <v>454723.51</v>
      </c>
      <c r="G32" s="9">
        <f t="shared" si="1"/>
        <v>1.268392676306675E-2</v>
      </c>
    </row>
    <row r="33" spans="2:7" ht="14.25" thickTop="1" thickBot="1" x14ac:dyDescent="0.25">
      <c r="B33" s="68"/>
      <c r="C33" s="43" t="s">
        <v>74</v>
      </c>
      <c r="D33" s="47">
        <v>54365.43</v>
      </c>
      <c r="E33" s="41">
        <v>13496.59</v>
      </c>
      <c r="F33" s="37">
        <f t="shared" si="0"/>
        <v>67862.02</v>
      </c>
      <c r="G33" s="9">
        <f t="shared" si="1"/>
        <v>1.8929236618396334E-3</v>
      </c>
    </row>
    <row r="34" spans="2:7" ht="14.25" thickTop="1" thickBot="1" x14ac:dyDescent="0.25">
      <c r="B34" s="68"/>
      <c r="C34" s="43" t="s">
        <v>82</v>
      </c>
      <c r="D34" s="47">
        <v>1500</v>
      </c>
      <c r="E34" s="41">
        <v>17693.88</v>
      </c>
      <c r="F34" s="37">
        <f t="shared" si="0"/>
        <v>19193.88</v>
      </c>
      <c r="G34" s="9">
        <f t="shared" si="1"/>
        <v>5.3538856660191516E-4</v>
      </c>
    </row>
    <row r="35" spans="2:7" ht="14.25" thickTop="1" thickBot="1" x14ac:dyDescent="0.25">
      <c r="B35" s="68"/>
      <c r="C35" s="43" t="s">
        <v>76</v>
      </c>
      <c r="D35" s="47">
        <v>1260.31</v>
      </c>
      <c r="E35" s="41">
        <v>13039.41</v>
      </c>
      <c r="F35" s="37">
        <f t="shared" si="0"/>
        <v>14299.72</v>
      </c>
      <c r="G35" s="9">
        <f t="shared" si="1"/>
        <v>3.9887227562164284E-4</v>
      </c>
    </row>
    <row r="36" spans="2:7" ht="14.25" thickTop="1" thickBot="1" x14ac:dyDescent="0.25">
      <c r="B36" s="68"/>
      <c r="C36" s="43" t="s">
        <v>77</v>
      </c>
      <c r="D36" s="47"/>
      <c r="E36" s="41">
        <v>93.81</v>
      </c>
      <c r="F36" s="37">
        <f t="shared" si="0"/>
        <v>93.81</v>
      </c>
      <c r="G36" s="9">
        <f t="shared" si="1"/>
        <v>2.616709150673322E-6</v>
      </c>
    </row>
    <row r="37" spans="2:7" ht="14.25" thickTop="1" thickBot="1" x14ac:dyDescent="0.25">
      <c r="B37" s="68"/>
      <c r="C37" s="43" t="s">
        <v>208</v>
      </c>
      <c r="D37" s="47">
        <v>273.32</v>
      </c>
      <c r="E37" s="41"/>
      <c r="F37" s="37">
        <f t="shared" si="0"/>
        <v>273.32</v>
      </c>
      <c r="G37" s="9">
        <f t="shared" si="1"/>
        <v>7.6239094452833633E-6</v>
      </c>
    </row>
    <row r="38" spans="2:7" ht="14.25" thickTop="1" thickBot="1" x14ac:dyDescent="0.25">
      <c r="B38" s="68"/>
      <c r="C38" s="43" t="s">
        <v>35</v>
      </c>
      <c r="D38" s="47">
        <v>82314.740000000005</v>
      </c>
      <c r="E38" s="41">
        <v>63869.05</v>
      </c>
      <c r="F38" s="37">
        <f t="shared" si="0"/>
        <v>146183.79</v>
      </c>
      <c r="G38" s="9">
        <f t="shared" si="1"/>
        <v>4.0776085808880425E-3</v>
      </c>
    </row>
    <row r="39" spans="2:7" ht="14.25" thickTop="1" thickBot="1" x14ac:dyDescent="0.25">
      <c r="B39" s="68"/>
      <c r="C39" s="43" t="s">
        <v>192</v>
      </c>
      <c r="D39" s="47">
        <v>11238.5</v>
      </c>
      <c r="E39" s="41">
        <v>14495.15</v>
      </c>
      <c r="F39" s="37">
        <f t="shared" si="0"/>
        <v>25733.65</v>
      </c>
      <c r="G39" s="9">
        <f t="shared" si="1"/>
        <v>7.1780702947686322E-4</v>
      </c>
    </row>
    <row r="40" spans="2:7" ht="14.25" thickTop="1" thickBot="1" x14ac:dyDescent="0.25">
      <c r="B40" s="68"/>
      <c r="C40" s="43" t="s">
        <v>193</v>
      </c>
      <c r="D40" s="47">
        <v>14804.05</v>
      </c>
      <c r="E40" s="41"/>
      <c r="F40" s="37">
        <f t="shared" si="0"/>
        <v>14804.05</v>
      </c>
      <c r="G40" s="9">
        <f t="shared" si="1"/>
        <v>4.1293991154488208E-4</v>
      </c>
    </row>
    <row r="41" spans="2:7" ht="14.25" thickTop="1" thickBot="1" x14ac:dyDescent="0.25">
      <c r="B41" s="68"/>
      <c r="C41" s="43" t="s">
        <v>98</v>
      </c>
      <c r="D41" s="47">
        <v>299.33999999999997</v>
      </c>
      <c r="E41" s="41"/>
      <c r="F41" s="37">
        <f t="shared" si="0"/>
        <v>299.33999999999997</v>
      </c>
      <c r="G41" s="9">
        <f t="shared" si="1"/>
        <v>8.3497038392767518E-6</v>
      </c>
    </row>
    <row r="42" spans="2:7" ht="14.25" thickTop="1" thickBot="1" x14ac:dyDescent="0.25">
      <c r="B42" s="68"/>
      <c r="C42" s="43" t="s">
        <v>92</v>
      </c>
      <c r="D42" s="47">
        <v>26410.240000000002</v>
      </c>
      <c r="E42" s="41"/>
      <c r="F42" s="37">
        <f t="shared" si="0"/>
        <v>26410.240000000002</v>
      </c>
      <c r="G42" s="9">
        <f t="shared" si="1"/>
        <v>7.3667963628055218E-4</v>
      </c>
    </row>
    <row r="43" spans="2:7" ht="14.25" thickTop="1" thickBot="1" x14ac:dyDescent="0.25">
      <c r="B43" s="68"/>
      <c r="C43" s="43" t="s">
        <v>41</v>
      </c>
      <c r="D43" s="47">
        <v>15600</v>
      </c>
      <c r="E43" s="41"/>
      <c r="F43" s="37">
        <f t="shared" si="0"/>
        <v>15600</v>
      </c>
      <c r="G43" s="9">
        <f t="shared" si="1"/>
        <v>4.3514191184845774E-4</v>
      </c>
    </row>
    <row r="44" spans="2:7" ht="14.25" thickTop="1" thickBot="1" x14ac:dyDescent="0.25">
      <c r="B44" s="68"/>
      <c r="C44" s="43" t="s">
        <v>36</v>
      </c>
      <c r="D44" s="47">
        <v>373220.81</v>
      </c>
      <c r="E44" s="41"/>
      <c r="F44" s="37">
        <f t="shared" si="0"/>
        <v>373220.81</v>
      </c>
      <c r="G44" s="9">
        <f t="shared" si="1"/>
        <v>1.0410513897758333E-2</v>
      </c>
    </row>
    <row r="45" spans="2:7" ht="14.25" thickTop="1" thickBot="1" x14ac:dyDescent="0.25">
      <c r="B45" s="68"/>
      <c r="C45" s="43" t="s">
        <v>37</v>
      </c>
      <c r="D45" s="47">
        <v>3174.82</v>
      </c>
      <c r="E45" s="41"/>
      <c r="F45" s="37">
        <f t="shared" si="0"/>
        <v>3174.82</v>
      </c>
      <c r="G45" s="9">
        <f t="shared" si="1"/>
        <v>8.8557515677866713E-5</v>
      </c>
    </row>
    <row r="46" spans="2:7" ht="14.25" thickTop="1" thickBot="1" x14ac:dyDescent="0.25">
      <c r="B46" s="68"/>
      <c r="C46" s="43" t="s">
        <v>209</v>
      </c>
      <c r="D46" s="47">
        <v>6000</v>
      </c>
      <c r="E46" s="41"/>
      <c r="F46" s="37">
        <f t="shared" si="0"/>
        <v>6000</v>
      </c>
      <c r="G46" s="9">
        <f t="shared" si="1"/>
        <v>1.6736227378786838E-4</v>
      </c>
    </row>
    <row r="47" spans="2:7" ht="14.25" thickTop="1" thickBot="1" x14ac:dyDescent="0.25">
      <c r="B47" s="68"/>
      <c r="C47" s="43" t="s">
        <v>78</v>
      </c>
      <c r="D47" s="49">
        <v>1194933.17</v>
      </c>
      <c r="E47" s="50">
        <v>922402.69</v>
      </c>
      <c r="F47" s="7">
        <f t="shared" si="0"/>
        <v>2117335.86</v>
      </c>
      <c r="G47" s="9">
        <f t="shared" si="1"/>
        <v>5.906035731703195E-2</v>
      </c>
    </row>
    <row r="48" spans="2:7" ht="14.25" thickTop="1" thickBot="1" x14ac:dyDescent="0.25">
      <c r="B48" s="68"/>
      <c r="C48" s="43" t="s">
        <v>53</v>
      </c>
      <c r="D48" s="49">
        <v>2539990.54</v>
      </c>
      <c r="E48" s="50">
        <v>1010416.19</v>
      </c>
      <c r="F48" s="7">
        <f t="shared" si="0"/>
        <v>3550406.73</v>
      </c>
      <c r="G48" s="9">
        <f t="shared" si="1"/>
        <v>9.9034023867425075E-2</v>
      </c>
    </row>
    <row r="49" spans="2:7" ht="14.25" thickTop="1" thickBot="1" x14ac:dyDescent="0.25">
      <c r="B49" s="68"/>
      <c r="C49" s="43" t="s">
        <v>38</v>
      </c>
      <c r="D49" s="49">
        <v>1499524.28</v>
      </c>
      <c r="E49" s="50">
        <v>1068900.8400000001</v>
      </c>
      <c r="F49" s="7">
        <f t="shared" si="0"/>
        <v>2568425.12</v>
      </c>
      <c r="G49" s="9">
        <f t="shared" si="1"/>
        <v>7.1642911356179784E-2</v>
      </c>
    </row>
    <row r="50" spans="2:7" ht="14.25" thickTop="1" thickBot="1" x14ac:dyDescent="0.25">
      <c r="B50" s="68"/>
      <c r="C50" s="43" t="s">
        <v>88</v>
      </c>
      <c r="D50" s="47">
        <v>602286.37</v>
      </c>
      <c r="E50" s="41">
        <v>213367.16</v>
      </c>
      <c r="F50" s="37">
        <f t="shared" si="0"/>
        <v>815653.53</v>
      </c>
      <c r="G50" s="9">
        <f t="shared" si="1"/>
        <v>2.2751604900650219E-2</v>
      </c>
    </row>
    <row r="51" spans="2:7" ht="14.25" thickTop="1" thickBot="1" x14ac:dyDescent="0.25">
      <c r="B51" s="68"/>
      <c r="C51" s="43" t="s">
        <v>39</v>
      </c>
      <c r="D51" s="47">
        <v>8344.27</v>
      </c>
      <c r="E51" s="41"/>
      <c r="F51" s="37">
        <f t="shared" si="0"/>
        <v>8344.27</v>
      </c>
      <c r="G51" s="9">
        <f t="shared" si="1"/>
        <v>2.3275266671664942E-4</v>
      </c>
    </row>
    <row r="52" spans="2:7" ht="14.25" thickTop="1" thickBot="1" x14ac:dyDescent="0.25">
      <c r="B52" s="68"/>
      <c r="C52" s="43" t="s">
        <v>40</v>
      </c>
      <c r="D52" s="47">
        <v>18724.169999999998</v>
      </c>
      <c r="E52" s="41">
        <v>39496.69</v>
      </c>
      <c r="F52" s="37">
        <f t="shared" si="0"/>
        <v>58220.86</v>
      </c>
      <c r="G52" s="9">
        <f t="shared" si="1"/>
        <v>1.623995918580859E-3</v>
      </c>
    </row>
    <row r="53" spans="2:7" ht="14.25" thickTop="1" thickBot="1" x14ac:dyDescent="0.25">
      <c r="B53" s="68"/>
      <c r="C53" s="43" t="s">
        <v>41</v>
      </c>
      <c r="D53" s="47">
        <v>3804</v>
      </c>
      <c r="E53" s="41">
        <v>104823.56</v>
      </c>
      <c r="F53" s="37">
        <f t="shared" si="0"/>
        <v>108627.56</v>
      </c>
      <c r="G53" s="9">
        <f t="shared" si="1"/>
        <v>3.0300259062713496E-3</v>
      </c>
    </row>
    <row r="54" spans="2:7" ht="14.25" thickTop="1" thickBot="1" x14ac:dyDescent="0.25">
      <c r="B54" s="68"/>
      <c r="C54" s="43" t="s">
        <v>42</v>
      </c>
      <c r="D54" s="47">
        <v>376727.37</v>
      </c>
      <c r="E54" s="41">
        <v>599662.82999999996</v>
      </c>
      <c r="F54" s="37">
        <f t="shared" si="0"/>
        <v>976390.2</v>
      </c>
      <c r="G54" s="9">
        <f t="shared" si="1"/>
        <v>2.7235147329365259E-2</v>
      </c>
    </row>
    <row r="55" spans="2:7" ht="14.25" thickTop="1" thickBot="1" x14ac:dyDescent="0.25">
      <c r="B55" s="68"/>
      <c r="C55" s="43" t="s">
        <v>96</v>
      </c>
      <c r="D55" s="47"/>
      <c r="E55" s="41">
        <v>51335.88</v>
      </c>
      <c r="F55" s="37">
        <f t="shared" si="0"/>
        <v>51335.88</v>
      </c>
      <c r="G55" s="9">
        <f t="shared" si="1"/>
        <v>1.431948267283526E-3</v>
      </c>
    </row>
    <row r="56" spans="2:7" ht="14.25" thickTop="1" thickBot="1" x14ac:dyDescent="0.25">
      <c r="B56" s="68"/>
      <c r="C56" s="43" t="s">
        <v>194</v>
      </c>
      <c r="D56" s="47"/>
      <c r="E56" s="41">
        <v>14811.25</v>
      </c>
      <c r="F56" s="37">
        <f t="shared" si="0"/>
        <v>14811.25</v>
      </c>
      <c r="G56" s="9">
        <f t="shared" si="1"/>
        <v>4.1314074627342754E-4</v>
      </c>
    </row>
    <row r="57" spans="2:7" ht="14.25" thickTop="1" thickBot="1" x14ac:dyDescent="0.25">
      <c r="B57" s="68"/>
      <c r="C57" s="43" t="s">
        <v>79</v>
      </c>
      <c r="D57" s="49">
        <v>810446.91</v>
      </c>
      <c r="E57" s="50">
        <v>1107928.21</v>
      </c>
      <c r="F57" s="7">
        <f t="shared" si="0"/>
        <v>1918375.12</v>
      </c>
      <c r="G57" s="9">
        <f t="shared" si="1"/>
        <v>5.351060367687914E-2</v>
      </c>
    </row>
    <row r="58" spans="2:7" ht="14.25" thickTop="1" thickBot="1" x14ac:dyDescent="0.25">
      <c r="B58" s="68"/>
      <c r="C58" s="43" t="s">
        <v>43</v>
      </c>
      <c r="D58" s="47">
        <v>232590.55</v>
      </c>
      <c r="E58" s="41">
        <v>279976.59000000003</v>
      </c>
      <c r="F58" s="37">
        <f t="shared" si="0"/>
        <v>512567.14</v>
      </c>
      <c r="G58" s="9">
        <f t="shared" si="1"/>
        <v>1.4297400336557443E-2</v>
      </c>
    </row>
    <row r="59" spans="2:7" ht="14.25" thickTop="1" thickBot="1" x14ac:dyDescent="0.25">
      <c r="B59" s="68"/>
      <c r="C59" s="43" t="s">
        <v>44</v>
      </c>
      <c r="D59" s="47">
        <v>660629.43000000005</v>
      </c>
      <c r="E59" s="41">
        <v>433276.09</v>
      </c>
      <c r="F59" s="37">
        <f t="shared" si="0"/>
        <v>1093905.52</v>
      </c>
      <c r="G59" s="9">
        <f t="shared" si="1"/>
        <v>3.0513085856050087E-2</v>
      </c>
    </row>
    <row r="60" spans="2:7" ht="14.25" thickTop="1" thickBot="1" x14ac:dyDescent="0.25">
      <c r="B60" s="68"/>
      <c r="C60" s="43" t="s">
        <v>210</v>
      </c>
      <c r="D60" s="47">
        <v>8442.94</v>
      </c>
      <c r="E60" s="41"/>
      <c r="F60" s="37">
        <f t="shared" si="0"/>
        <v>8442.94</v>
      </c>
      <c r="G60" s="9">
        <f t="shared" si="1"/>
        <v>2.3550493930909092E-4</v>
      </c>
    </row>
    <row r="61" spans="2:7" ht="14.25" thickTop="1" thickBot="1" x14ac:dyDescent="0.25">
      <c r="B61" s="68"/>
      <c r="C61" s="43" t="s">
        <v>195</v>
      </c>
      <c r="D61" s="47">
        <v>2000</v>
      </c>
      <c r="E61" s="41">
        <v>26054.11</v>
      </c>
      <c r="F61" s="37">
        <f t="shared" si="0"/>
        <v>28054.11</v>
      </c>
      <c r="G61" s="9">
        <f t="shared" si="1"/>
        <v>7.8253327311582929E-4</v>
      </c>
    </row>
    <row r="62" spans="2:7" ht="14.25" thickTop="1" thickBot="1" x14ac:dyDescent="0.25">
      <c r="B62" s="68"/>
      <c r="C62" s="43" t="s">
        <v>102</v>
      </c>
      <c r="D62" s="47">
        <v>14435</v>
      </c>
      <c r="E62" s="41">
        <v>5475</v>
      </c>
      <c r="F62" s="37">
        <f t="shared" si="0"/>
        <v>19910</v>
      </c>
      <c r="G62" s="9">
        <f t="shared" si="1"/>
        <v>5.5536381185274325E-4</v>
      </c>
    </row>
    <row r="63" spans="2:7" ht="14.25" thickTop="1" thickBot="1" x14ac:dyDescent="0.25">
      <c r="B63" s="68"/>
      <c r="C63" s="43" t="s">
        <v>97</v>
      </c>
      <c r="D63" s="47">
        <v>105.69</v>
      </c>
      <c r="E63" s="41"/>
      <c r="F63" s="37">
        <f t="shared" si="0"/>
        <v>105.69</v>
      </c>
      <c r="G63" s="9">
        <f t="shared" si="1"/>
        <v>2.9480864527733015E-6</v>
      </c>
    </row>
    <row r="64" spans="2:7" ht="14.25" thickTop="1" thickBot="1" x14ac:dyDescent="0.25">
      <c r="B64" s="68"/>
      <c r="C64" s="43" t="s">
        <v>95</v>
      </c>
      <c r="D64" s="47">
        <v>168443.54</v>
      </c>
      <c r="E64" s="41">
        <v>208937.73</v>
      </c>
      <c r="F64" s="37">
        <f t="shared" si="0"/>
        <v>377381.27</v>
      </c>
      <c r="G64" s="9">
        <f t="shared" si="1"/>
        <v>1.052656457202558E-2</v>
      </c>
    </row>
    <row r="65" spans="2:7" ht="14.25" thickTop="1" thickBot="1" x14ac:dyDescent="0.25">
      <c r="B65" s="68"/>
      <c r="C65" s="43" t="s">
        <v>45</v>
      </c>
      <c r="D65" s="49">
        <v>620286.31999999995</v>
      </c>
      <c r="E65" s="50">
        <v>1212486.72</v>
      </c>
      <c r="F65" s="7">
        <f t="shared" si="0"/>
        <v>1832773.04</v>
      </c>
      <c r="G65" s="9">
        <f t="shared" si="1"/>
        <v>5.1122843885250638E-2</v>
      </c>
    </row>
    <row r="66" spans="2:7" ht="14.25" thickTop="1" thickBot="1" x14ac:dyDescent="0.25">
      <c r="B66" s="68"/>
      <c r="C66" s="43" t="s">
        <v>46</v>
      </c>
      <c r="D66" s="47">
        <v>223855.27</v>
      </c>
      <c r="E66" s="41">
        <v>136164.99</v>
      </c>
      <c r="F66" s="37">
        <f t="shared" si="0"/>
        <v>360020.26</v>
      </c>
      <c r="G66" s="9">
        <f t="shared" si="1"/>
        <v>1.0042301553883259E-2</v>
      </c>
    </row>
    <row r="67" spans="2:7" ht="14.25" thickTop="1" thickBot="1" x14ac:dyDescent="0.25">
      <c r="B67" s="68"/>
      <c r="C67" s="43" t="s">
        <v>47</v>
      </c>
      <c r="D67" s="47">
        <v>21376.34</v>
      </c>
      <c r="E67" s="41">
        <v>17402.259999999998</v>
      </c>
      <c r="F67" s="37">
        <f t="shared" si="0"/>
        <v>38778.6</v>
      </c>
      <c r="G67" s="9">
        <f t="shared" si="1"/>
        <v>1.0816791117183721E-3</v>
      </c>
    </row>
    <row r="68" spans="2:7" ht="14.25" thickTop="1" thickBot="1" x14ac:dyDescent="0.25">
      <c r="B68" s="68"/>
      <c r="C68" s="43" t="s">
        <v>48</v>
      </c>
      <c r="D68" s="47">
        <v>75764.800000000003</v>
      </c>
      <c r="E68" s="41">
        <v>79324</v>
      </c>
      <c r="F68" s="37">
        <f t="shared" si="0"/>
        <v>155088.79999999999</v>
      </c>
      <c r="G68" s="9">
        <f t="shared" si="1"/>
        <v>4.3260023678386595E-3</v>
      </c>
    </row>
    <row r="69" spans="2:7" ht="14.25" thickTop="1" thickBot="1" x14ac:dyDescent="0.25">
      <c r="B69" s="68"/>
      <c r="C69" s="43" t="s">
        <v>93</v>
      </c>
      <c r="D69" s="47">
        <v>7600</v>
      </c>
      <c r="E69" s="41">
        <v>7600</v>
      </c>
      <c r="F69" s="37">
        <f t="shared" ref="F69:F132" si="2">D69+E69</f>
        <v>15200</v>
      </c>
      <c r="G69" s="9">
        <f t="shared" ref="G69:G132" si="3">F69/$F$143</f>
        <v>4.2398442692926654E-4</v>
      </c>
    </row>
    <row r="70" spans="2:7" ht="14.25" thickTop="1" thickBot="1" x14ac:dyDescent="0.25">
      <c r="B70" s="68"/>
      <c r="C70" s="43" t="s">
        <v>49</v>
      </c>
      <c r="D70" s="47">
        <v>38501.54</v>
      </c>
      <c r="E70" s="41">
        <v>31852.19</v>
      </c>
      <c r="F70" s="37">
        <f t="shared" si="2"/>
        <v>70353.73</v>
      </c>
      <c r="G70" s="9">
        <f t="shared" si="3"/>
        <v>1.9624267037096281E-3</v>
      </c>
    </row>
    <row r="71" spans="2:7" ht="14.25" thickTop="1" thickBot="1" x14ac:dyDescent="0.25">
      <c r="B71" s="68"/>
      <c r="C71" s="43" t="s">
        <v>99</v>
      </c>
      <c r="D71" s="47"/>
      <c r="E71" s="41">
        <v>2388</v>
      </c>
      <c r="F71" s="37">
        <f t="shared" si="2"/>
        <v>2388</v>
      </c>
      <c r="G71" s="9">
        <f t="shared" si="3"/>
        <v>6.6610184967571615E-5</v>
      </c>
    </row>
    <row r="72" spans="2:7" ht="14.25" thickTop="1" thickBot="1" x14ac:dyDescent="0.25">
      <c r="B72" s="68"/>
      <c r="C72" s="43" t="s">
        <v>105</v>
      </c>
      <c r="D72" s="47"/>
      <c r="E72" s="41">
        <v>66190</v>
      </c>
      <c r="F72" s="37">
        <f t="shared" si="2"/>
        <v>66190</v>
      </c>
      <c r="G72" s="9">
        <f t="shared" si="3"/>
        <v>1.8462848170031679E-3</v>
      </c>
    </row>
    <row r="73" spans="2:7" ht="14.25" thickTop="1" thickBot="1" x14ac:dyDescent="0.25">
      <c r="B73" s="68"/>
      <c r="C73" s="43" t="s">
        <v>50</v>
      </c>
      <c r="D73" s="47">
        <v>10334.33</v>
      </c>
      <c r="E73" s="41">
        <v>119026.29</v>
      </c>
      <c r="F73" s="37">
        <f t="shared" si="2"/>
        <v>129360.62</v>
      </c>
      <c r="G73" s="9">
        <f t="shared" si="3"/>
        <v>3.6083479169680666E-3</v>
      </c>
    </row>
    <row r="74" spans="2:7" ht="14.25" thickTop="1" thickBot="1" x14ac:dyDescent="0.25">
      <c r="B74" s="68"/>
      <c r="C74" s="43" t="s">
        <v>211</v>
      </c>
      <c r="D74" s="47">
        <v>35140.400000000001</v>
      </c>
      <c r="E74" s="41">
        <v>16716.240000000002</v>
      </c>
      <c r="F74" s="37">
        <f t="shared" si="2"/>
        <v>51856.639999999999</v>
      </c>
      <c r="G74" s="9">
        <f t="shared" si="3"/>
        <v>1.446474196899821E-3</v>
      </c>
    </row>
    <row r="75" spans="2:7" ht="14.25" thickTop="1" thickBot="1" x14ac:dyDescent="0.25">
      <c r="B75" s="68"/>
      <c r="C75" s="43" t="s">
        <v>51</v>
      </c>
      <c r="D75" s="47">
        <v>29253.8</v>
      </c>
      <c r="E75" s="41">
        <v>11033.58</v>
      </c>
      <c r="F75" s="37">
        <f t="shared" si="2"/>
        <v>40287.379999999997</v>
      </c>
      <c r="G75" s="9">
        <f t="shared" si="3"/>
        <v>1.1237645869593153E-3</v>
      </c>
    </row>
    <row r="76" spans="2:7" ht="14.25" thickTop="1" thickBot="1" x14ac:dyDescent="0.25">
      <c r="B76" s="68"/>
      <c r="C76" s="43" t="s">
        <v>196</v>
      </c>
      <c r="D76" s="47">
        <v>42645.599999999999</v>
      </c>
      <c r="E76" s="41"/>
      <c r="F76" s="37">
        <f t="shared" si="2"/>
        <v>42645.599999999999</v>
      </c>
      <c r="G76" s="9">
        <f t="shared" si="3"/>
        <v>1.1895440971746532E-3</v>
      </c>
    </row>
    <row r="77" spans="2:7" ht="14.25" thickTop="1" thickBot="1" x14ac:dyDescent="0.25">
      <c r="B77" s="68"/>
      <c r="C77" s="43" t="s">
        <v>52</v>
      </c>
      <c r="D77" s="47">
        <v>615715.92000000004</v>
      </c>
      <c r="E77" s="41">
        <v>426091.42</v>
      </c>
      <c r="F77" s="37">
        <f t="shared" si="2"/>
        <v>1041807.3400000001</v>
      </c>
      <c r="G77" s="9">
        <f t="shared" si="3"/>
        <v>2.9059874211881814E-2</v>
      </c>
    </row>
    <row r="78" spans="2:7" ht="14.25" thickTop="1" thickBot="1" x14ac:dyDescent="0.25">
      <c r="B78" s="68"/>
      <c r="C78" s="43" t="s">
        <v>53</v>
      </c>
      <c r="D78" s="47">
        <v>128169.22</v>
      </c>
      <c r="E78" s="41">
        <v>93657.94</v>
      </c>
      <c r="F78" s="37">
        <f t="shared" si="2"/>
        <v>221827.16</v>
      </c>
      <c r="G78" s="9">
        <f t="shared" si="3"/>
        <v>6.1875829809175473E-3</v>
      </c>
    </row>
    <row r="79" spans="2:7" ht="14.25" thickTop="1" thickBot="1" x14ac:dyDescent="0.25">
      <c r="B79" s="68"/>
      <c r="C79" s="43" t="s">
        <v>54</v>
      </c>
      <c r="D79" s="47">
        <v>419643.34</v>
      </c>
      <c r="E79" s="41">
        <v>313924.36</v>
      </c>
      <c r="F79" s="37">
        <f t="shared" si="2"/>
        <v>733567.7</v>
      </c>
      <c r="G79" s="9">
        <f t="shared" si="3"/>
        <v>2.0461926374889479E-2</v>
      </c>
    </row>
    <row r="80" spans="2:7" ht="14.25" thickTop="1" thickBot="1" x14ac:dyDescent="0.25">
      <c r="B80" s="68"/>
      <c r="C80" s="43" t="s">
        <v>106</v>
      </c>
      <c r="D80" s="47">
        <v>827.87</v>
      </c>
      <c r="E80" s="41">
        <v>6920</v>
      </c>
      <c r="F80" s="37">
        <f t="shared" si="2"/>
        <v>7747.87</v>
      </c>
      <c r="G80" s="9">
        <f t="shared" si="3"/>
        <v>2.1611685670213529E-4</v>
      </c>
    </row>
    <row r="81" spans="2:7" ht="14.25" thickTop="1" thickBot="1" x14ac:dyDescent="0.25">
      <c r="B81" s="68"/>
      <c r="C81" s="43" t="s">
        <v>89</v>
      </c>
      <c r="D81" s="47">
        <v>2643.9</v>
      </c>
      <c r="E81" s="41">
        <v>5287.8</v>
      </c>
      <c r="F81" s="37">
        <f t="shared" si="2"/>
        <v>7931.7000000000007</v>
      </c>
      <c r="G81" s="9">
        <f t="shared" si="3"/>
        <v>2.212445578338726E-4</v>
      </c>
    </row>
    <row r="82" spans="2:7" ht="14.25" thickTop="1" thickBot="1" x14ac:dyDescent="0.25">
      <c r="B82" s="68"/>
      <c r="C82" s="43" t="s">
        <v>197</v>
      </c>
      <c r="D82" s="47"/>
      <c r="E82" s="41">
        <v>121721.36</v>
      </c>
      <c r="F82" s="37">
        <f t="shared" si="2"/>
        <v>121721.36</v>
      </c>
      <c r="G82" s="9">
        <f t="shared" si="3"/>
        <v>3.395260596358615E-3</v>
      </c>
    </row>
    <row r="83" spans="2:7" ht="14.25" thickTop="1" thickBot="1" x14ac:dyDescent="0.25">
      <c r="B83" s="68"/>
      <c r="C83" s="43" t="s">
        <v>55</v>
      </c>
      <c r="D83" s="47">
        <v>812.66</v>
      </c>
      <c r="E83" s="41"/>
      <c r="F83" s="37">
        <f t="shared" si="2"/>
        <v>812.66</v>
      </c>
      <c r="G83" s="9">
        <f t="shared" si="3"/>
        <v>2.266810423607485E-5</v>
      </c>
    </row>
    <row r="84" spans="2:7" ht="14.25" thickTop="1" thickBot="1" x14ac:dyDescent="0.25">
      <c r="B84" s="68"/>
      <c r="C84" s="43" t="s">
        <v>90</v>
      </c>
      <c r="D84" s="47"/>
      <c r="E84" s="41">
        <v>1570.8</v>
      </c>
      <c r="F84" s="37">
        <f t="shared" si="2"/>
        <v>1570.8</v>
      </c>
      <c r="G84" s="9">
        <f t="shared" si="3"/>
        <v>4.3815443277663937E-5</v>
      </c>
    </row>
    <row r="85" spans="2:7" ht="14.25" thickTop="1" thickBot="1" x14ac:dyDescent="0.25">
      <c r="B85" s="68"/>
      <c r="C85" s="43" t="s">
        <v>212</v>
      </c>
      <c r="D85" s="47"/>
      <c r="E85" s="41">
        <v>4435</v>
      </c>
      <c r="F85" s="37">
        <f t="shared" si="2"/>
        <v>4435</v>
      </c>
      <c r="G85" s="9">
        <f t="shared" si="3"/>
        <v>1.237086140415327E-4</v>
      </c>
    </row>
    <row r="86" spans="2:7" ht="14.25" thickTop="1" thickBot="1" x14ac:dyDescent="0.25">
      <c r="B86" s="68"/>
      <c r="C86" s="43" t="s">
        <v>198</v>
      </c>
      <c r="D86" s="47">
        <v>17278.93</v>
      </c>
      <c r="E86" s="41"/>
      <c r="F86" s="37">
        <f t="shared" si="2"/>
        <v>17278.93</v>
      </c>
      <c r="G86" s="9">
        <f t="shared" si="3"/>
        <v>4.8197350223690209E-4</v>
      </c>
    </row>
    <row r="87" spans="2:7" ht="14.25" thickTop="1" thickBot="1" x14ac:dyDescent="0.25">
      <c r="B87" s="68"/>
      <c r="C87" s="43" t="s">
        <v>56</v>
      </c>
      <c r="D87" s="47">
        <v>45189.65</v>
      </c>
      <c r="E87" s="41"/>
      <c r="F87" s="37">
        <f t="shared" si="2"/>
        <v>45189.65</v>
      </c>
      <c r="G87" s="9">
        <f t="shared" si="3"/>
        <v>1.2605070959463244E-3</v>
      </c>
    </row>
    <row r="88" spans="2:7" ht="14.25" thickTop="1" thickBot="1" x14ac:dyDescent="0.25">
      <c r="B88" s="68"/>
      <c r="C88" s="43" t="s">
        <v>199</v>
      </c>
      <c r="D88" s="47">
        <v>3375</v>
      </c>
      <c r="E88" s="41">
        <v>3459.72</v>
      </c>
      <c r="F88" s="37">
        <f t="shared" si="2"/>
        <v>6834.7199999999993</v>
      </c>
      <c r="G88" s="9">
        <f t="shared" si="3"/>
        <v>1.9064571331723661E-4</v>
      </c>
    </row>
    <row r="89" spans="2:7" ht="14.25" thickTop="1" thickBot="1" x14ac:dyDescent="0.25">
      <c r="B89" s="68"/>
      <c r="C89" s="43" t="s">
        <v>200</v>
      </c>
      <c r="D89" s="47">
        <v>16230</v>
      </c>
      <c r="E89" s="41"/>
      <c r="F89" s="37">
        <f t="shared" si="2"/>
        <v>16230</v>
      </c>
      <c r="G89" s="9">
        <f t="shared" si="3"/>
        <v>4.5271495059618397E-4</v>
      </c>
    </row>
    <row r="90" spans="2:7" ht="14.25" thickTop="1" thickBot="1" x14ac:dyDescent="0.25">
      <c r="B90" s="68"/>
      <c r="C90" s="43" t="s">
        <v>83</v>
      </c>
      <c r="D90" s="47">
        <v>43806.6</v>
      </c>
      <c r="E90" s="41">
        <v>109510.5</v>
      </c>
      <c r="F90" s="37">
        <f t="shared" si="2"/>
        <v>153317.1</v>
      </c>
      <c r="G90" s="9">
        <f t="shared" si="3"/>
        <v>4.2765830777603325E-3</v>
      </c>
    </row>
    <row r="91" spans="2:7" ht="14.25" thickTop="1" thickBot="1" x14ac:dyDescent="0.25">
      <c r="B91" s="68"/>
      <c r="C91" s="43" t="s">
        <v>80</v>
      </c>
      <c r="D91" s="47">
        <v>107977.42</v>
      </c>
      <c r="E91" s="41">
        <v>47231.12</v>
      </c>
      <c r="F91" s="37">
        <f t="shared" si="2"/>
        <v>155208.54</v>
      </c>
      <c r="G91" s="9">
        <f t="shared" si="3"/>
        <v>4.3293423609492201E-3</v>
      </c>
    </row>
    <row r="92" spans="2:7" ht="14.25" thickTop="1" thickBot="1" x14ac:dyDescent="0.25">
      <c r="B92" s="68"/>
      <c r="C92" s="43" t="s">
        <v>84</v>
      </c>
      <c r="D92" s="47">
        <v>10708.39</v>
      </c>
      <c r="E92" s="41">
        <v>24327.64</v>
      </c>
      <c r="F92" s="37">
        <f t="shared" si="2"/>
        <v>35036.03</v>
      </c>
      <c r="G92" s="9">
        <f t="shared" si="3"/>
        <v>9.772849408833282E-4</v>
      </c>
    </row>
    <row r="93" spans="2:7" ht="14.25" thickTop="1" thickBot="1" x14ac:dyDescent="0.25">
      <c r="B93" s="68"/>
      <c r="C93" s="43" t="s">
        <v>57</v>
      </c>
      <c r="D93" s="47">
        <v>139861.15</v>
      </c>
      <c r="E93" s="41">
        <v>38690.050000000003</v>
      </c>
      <c r="F93" s="37">
        <f t="shared" si="2"/>
        <v>178551.2</v>
      </c>
      <c r="G93" s="9">
        <f t="shared" si="3"/>
        <v>4.9804558032587407E-3</v>
      </c>
    </row>
    <row r="94" spans="2:7" ht="14.25" thickTop="1" thickBot="1" x14ac:dyDescent="0.25">
      <c r="B94" s="68"/>
      <c r="C94" s="43" t="s">
        <v>58</v>
      </c>
      <c r="D94" s="47"/>
      <c r="E94" s="41">
        <v>7828</v>
      </c>
      <c r="F94" s="37">
        <f t="shared" si="2"/>
        <v>7828</v>
      </c>
      <c r="G94" s="9">
        <f t="shared" si="3"/>
        <v>2.1835197986857228E-4</v>
      </c>
    </row>
    <row r="95" spans="2:7" ht="14.25" thickTop="1" thickBot="1" x14ac:dyDescent="0.25">
      <c r="B95" s="68"/>
      <c r="C95" s="43" t="s">
        <v>201</v>
      </c>
      <c r="D95" s="47">
        <v>249.74</v>
      </c>
      <c r="E95" s="41"/>
      <c r="F95" s="37">
        <f t="shared" si="2"/>
        <v>249.74</v>
      </c>
      <c r="G95" s="9">
        <f t="shared" si="3"/>
        <v>6.9661757092970411E-6</v>
      </c>
    </row>
    <row r="96" spans="2:7" ht="14.25" thickTop="1" thickBot="1" x14ac:dyDescent="0.25">
      <c r="B96" s="68"/>
      <c r="C96" s="43" t="s">
        <v>107</v>
      </c>
      <c r="D96" s="47">
        <v>58.1</v>
      </c>
      <c r="E96" s="41"/>
      <c r="F96" s="37">
        <f t="shared" si="2"/>
        <v>58.1</v>
      </c>
      <c r="G96" s="9">
        <f t="shared" si="3"/>
        <v>1.6206246845125254E-6</v>
      </c>
    </row>
    <row r="97" spans="2:7" ht="14.25" thickTop="1" thickBot="1" x14ac:dyDescent="0.25">
      <c r="B97" s="68"/>
      <c r="C97" s="43" t="s">
        <v>104</v>
      </c>
      <c r="D97" s="47">
        <v>56.49</v>
      </c>
      <c r="E97" s="41"/>
      <c r="F97" s="37">
        <f t="shared" si="2"/>
        <v>56.49</v>
      </c>
      <c r="G97" s="9">
        <f t="shared" si="3"/>
        <v>1.5757158077127808E-6</v>
      </c>
    </row>
    <row r="98" spans="2:7" ht="14.25" thickTop="1" thickBot="1" x14ac:dyDescent="0.25">
      <c r="B98" s="68"/>
      <c r="C98" s="43" t="s">
        <v>59</v>
      </c>
      <c r="D98" s="47">
        <v>32780.06</v>
      </c>
      <c r="E98" s="41"/>
      <c r="F98" s="37">
        <f t="shared" si="2"/>
        <v>32780.06</v>
      </c>
      <c r="G98" s="9">
        <f t="shared" si="3"/>
        <v>9.1435756275045862E-4</v>
      </c>
    </row>
    <row r="99" spans="2:7" ht="14.25" thickTop="1" thickBot="1" x14ac:dyDescent="0.25">
      <c r="B99" s="68"/>
      <c r="C99" s="43" t="s">
        <v>65</v>
      </c>
      <c r="D99" s="47">
        <v>359.73</v>
      </c>
      <c r="E99" s="41"/>
      <c r="F99" s="37">
        <f t="shared" si="2"/>
        <v>359.73</v>
      </c>
      <c r="G99" s="9">
        <f t="shared" si="3"/>
        <v>1.0034205124951649E-5</v>
      </c>
    </row>
    <row r="100" spans="2:7" ht="14.25" thickTop="1" thickBot="1" x14ac:dyDescent="0.25">
      <c r="B100" s="68"/>
      <c r="C100" s="43" t="s">
        <v>91</v>
      </c>
      <c r="D100" s="47">
        <v>73.08</v>
      </c>
      <c r="E100" s="41"/>
      <c r="F100" s="37">
        <f t="shared" si="2"/>
        <v>73.08</v>
      </c>
      <c r="G100" s="9">
        <f t="shared" si="3"/>
        <v>2.0384724947362368E-6</v>
      </c>
    </row>
    <row r="101" spans="2:7" ht="14.25" thickTop="1" thickBot="1" x14ac:dyDescent="0.25">
      <c r="B101" s="68"/>
      <c r="C101" s="43" t="s">
        <v>60</v>
      </c>
      <c r="D101" s="47">
        <v>36194.42</v>
      </c>
      <c r="E101" s="41">
        <v>5895.56</v>
      </c>
      <c r="F101" s="37">
        <f t="shared" si="2"/>
        <v>42089.979999999996</v>
      </c>
      <c r="G101" s="9">
        <f t="shared" si="3"/>
        <v>1.1740457927476506E-3</v>
      </c>
    </row>
    <row r="102" spans="2:7" ht="14.25" thickTop="1" thickBot="1" x14ac:dyDescent="0.25">
      <c r="B102" s="68"/>
      <c r="C102" s="43" t="s">
        <v>202</v>
      </c>
      <c r="D102" s="47">
        <v>4425.7</v>
      </c>
      <c r="E102" s="41"/>
      <c r="F102" s="37">
        <f t="shared" si="2"/>
        <v>4425.7</v>
      </c>
      <c r="G102" s="9">
        <f t="shared" si="3"/>
        <v>1.2344920251716149E-4</v>
      </c>
    </row>
    <row r="103" spans="2:7" ht="14.25" thickTop="1" thickBot="1" x14ac:dyDescent="0.25">
      <c r="B103" s="68"/>
      <c r="C103" s="43" t="s">
        <v>61</v>
      </c>
      <c r="D103" s="47">
        <v>65427.89</v>
      </c>
      <c r="E103" s="41"/>
      <c r="F103" s="37">
        <f t="shared" si="2"/>
        <v>65427.89</v>
      </c>
      <c r="G103" s="9">
        <f t="shared" si="3"/>
        <v>1.8250267399237557E-3</v>
      </c>
    </row>
    <row r="104" spans="2:7" ht="14.25" thickTop="1" thickBot="1" x14ac:dyDescent="0.25">
      <c r="B104" s="68"/>
      <c r="C104" s="43" t="s">
        <v>62</v>
      </c>
      <c r="D104" s="47">
        <v>6569.05</v>
      </c>
      <c r="E104" s="41"/>
      <c r="F104" s="37">
        <f t="shared" si="2"/>
        <v>6569.05</v>
      </c>
      <c r="G104" s="9">
        <f t="shared" si="3"/>
        <v>1.832351907710328E-4</v>
      </c>
    </row>
    <row r="105" spans="2:7" ht="14.25" thickTop="1" thickBot="1" x14ac:dyDescent="0.25">
      <c r="B105" s="68"/>
      <c r="C105" s="43" t="s">
        <v>213</v>
      </c>
      <c r="D105" s="47">
        <v>8157.01</v>
      </c>
      <c r="E105" s="41"/>
      <c r="F105" s="37">
        <f t="shared" si="2"/>
        <v>8157.01</v>
      </c>
      <c r="G105" s="9">
        <f t="shared" si="3"/>
        <v>2.2752929015173003E-4</v>
      </c>
    </row>
    <row r="106" spans="2:7" ht="14.25" thickTop="1" thickBot="1" x14ac:dyDescent="0.25">
      <c r="B106" s="68"/>
      <c r="C106" s="43" t="s">
        <v>63</v>
      </c>
      <c r="D106" s="47">
        <v>14962.98</v>
      </c>
      <c r="E106" s="41"/>
      <c r="F106" s="37">
        <f t="shared" si="2"/>
        <v>14962.98</v>
      </c>
      <c r="G106" s="9">
        <f t="shared" si="3"/>
        <v>4.1737305924039977E-4</v>
      </c>
    </row>
    <row r="107" spans="2:7" ht="14.25" thickTop="1" thickBot="1" x14ac:dyDescent="0.25">
      <c r="B107" s="68"/>
      <c r="C107" s="43" t="s">
        <v>203</v>
      </c>
      <c r="D107" s="47">
        <v>76126.61</v>
      </c>
      <c r="E107" s="41"/>
      <c r="F107" s="37">
        <f t="shared" si="2"/>
        <v>76126.61</v>
      </c>
      <c r="G107" s="9">
        <f t="shared" si="3"/>
        <v>2.1234537575603799E-3</v>
      </c>
    </row>
    <row r="108" spans="2:7" ht="14.25" thickTop="1" thickBot="1" x14ac:dyDescent="0.25">
      <c r="B108" s="68"/>
      <c r="C108" s="43" t="s">
        <v>214</v>
      </c>
      <c r="D108" s="47">
        <v>10000</v>
      </c>
      <c r="E108" s="41"/>
      <c r="F108" s="37">
        <f t="shared" si="2"/>
        <v>10000</v>
      </c>
      <c r="G108" s="9">
        <f t="shared" si="3"/>
        <v>2.7893712297978059E-4</v>
      </c>
    </row>
    <row r="109" spans="2:7" ht="14.25" thickTop="1" thickBot="1" x14ac:dyDescent="0.25">
      <c r="B109" s="68"/>
      <c r="C109" s="43" t="s">
        <v>64</v>
      </c>
      <c r="D109" s="47">
        <v>18880.38</v>
      </c>
      <c r="E109" s="41"/>
      <c r="F109" s="37">
        <f t="shared" si="2"/>
        <v>18880.38</v>
      </c>
      <c r="G109" s="9">
        <f t="shared" si="3"/>
        <v>5.2664388779649911E-4</v>
      </c>
    </row>
    <row r="110" spans="2:7" ht="14.25" thickTop="1" thickBot="1" x14ac:dyDescent="0.25">
      <c r="B110" s="68"/>
      <c r="C110" s="43" t="s">
        <v>97</v>
      </c>
      <c r="D110" s="47">
        <v>1964.69</v>
      </c>
      <c r="E110" s="41"/>
      <c r="F110" s="37">
        <f t="shared" si="2"/>
        <v>1964.69</v>
      </c>
      <c r="G110" s="9">
        <f t="shared" si="3"/>
        <v>5.4802497614714518E-5</v>
      </c>
    </row>
    <row r="111" spans="2:7" ht="14.25" thickTop="1" thickBot="1" x14ac:dyDescent="0.25">
      <c r="B111" s="68"/>
      <c r="C111" s="43" t="s">
        <v>55</v>
      </c>
      <c r="D111" s="47">
        <v>24256.78</v>
      </c>
      <c r="E111" s="41">
        <v>81861.97</v>
      </c>
      <c r="F111" s="37">
        <f t="shared" si="2"/>
        <v>106118.75</v>
      </c>
      <c r="G111" s="9">
        <f t="shared" si="3"/>
        <v>2.9600458819210593E-3</v>
      </c>
    </row>
    <row r="112" spans="2:7" ht="14.25" thickTop="1" thickBot="1" x14ac:dyDescent="0.25">
      <c r="B112" s="68"/>
      <c r="C112" s="43" t="s">
        <v>59</v>
      </c>
      <c r="D112" s="47">
        <v>2129</v>
      </c>
      <c r="E112" s="41"/>
      <c r="F112" s="37">
        <f t="shared" si="2"/>
        <v>2129</v>
      </c>
      <c r="G112" s="9">
        <f t="shared" si="3"/>
        <v>5.9385713482395291E-5</v>
      </c>
    </row>
    <row r="113" spans="2:7" ht="14.25" thickTop="1" thickBot="1" x14ac:dyDescent="0.25">
      <c r="B113" s="68"/>
      <c r="C113" s="43" t="s">
        <v>65</v>
      </c>
      <c r="D113" s="47">
        <v>1774.63</v>
      </c>
      <c r="E113" s="41">
        <v>2113.58</v>
      </c>
      <c r="F113" s="37">
        <f t="shared" si="2"/>
        <v>3888.21</v>
      </c>
      <c r="G113" s="9">
        <f t="shared" si="3"/>
        <v>1.0845661109412128E-4</v>
      </c>
    </row>
    <row r="114" spans="2:7" ht="14.25" thickTop="1" thickBot="1" x14ac:dyDescent="0.25">
      <c r="B114" s="68"/>
      <c r="C114" s="43" t="s">
        <v>91</v>
      </c>
      <c r="D114" s="47">
        <v>10574.91</v>
      </c>
      <c r="E114" s="41"/>
      <c r="F114" s="37">
        <f t="shared" si="2"/>
        <v>10574.91</v>
      </c>
      <c r="G114" s="9">
        <f t="shared" si="3"/>
        <v>2.9497349711701115E-4</v>
      </c>
    </row>
    <row r="115" spans="2:7" ht="22.5" thickTop="1" thickBot="1" x14ac:dyDescent="0.25">
      <c r="B115" s="43" t="s">
        <v>66</v>
      </c>
      <c r="C115" s="43" t="s">
        <v>67</v>
      </c>
      <c r="D115" s="47">
        <v>83538.5</v>
      </c>
      <c r="E115" s="41"/>
      <c r="F115" s="37">
        <f t="shared" si="2"/>
        <v>83538.5</v>
      </c>
      <c r="G115" s="9">
        <f t="shared" si="3"/>
        <v>2.3301988848046405E-3</v>
      </c>
    </row>
    <row r="116" spans="2:7" ht="14.25" thickTop="1" thickBot="1" x14ac:dyDescent="0.25">
      <c r="B116" s="68" t="s">
        <v>68</v>
      </c>
      <c r="C116" s="43" t="s">
        <v>28</v>
      </c>
      <c r="D116" s="47">
        <v>1451706</v>
      </c>
      <c r="E116" s="41"/>
      <c r="F116" s="37">
        <f t="shared" si="2"/>
        <v>1451706</v>
      </c>
      <c r="G116" s="9">
        <f t="shared" si="3"/>
        <v>4.0493469505248542E-2</v>
      </c>
    </row>
    <row r="117" spans="2:7" ht="14.25" thickTop="1" thickBot="1" x14ac:dyDescent="0.25">
      <c r="B117" s="68"/>
      <c r="C117" s="43" t="s">
        <v>101</v>
      </c>
      <c r="D117" s="47">
        <v>18982.63</v>
      </c>
      <c r="E117" s="41">
        <v>45657.04</v>
      </c>
      <c r="F117" s="37">
        <f t="shared" si="2"/>
        <v>64639.67</v>
      </c>
      <c r="G117" s="9">
        <f t="shared" si="3"/>
        <v>1.8030403580162435E-3</v>
      </c>
    </row>
    <row r="118" spans="2:7" ht="14.25" thickTop="1" thickBot="1" x14ac:dyDescent="0.25">
      <c r="B118" s="68"/>
      <c r="C118" s="43" t="s">
        <v>85</v>
      </c>
      <c r="D118" s="47">
        <v>949836.41</v>
      </c>
      <c r="E118" s="41">
        <v>713124.91</v>
      </c>
      <c r="F118" s="37">
        <f t="shared" si="2"/>
        <v>1662961.32</v>
      </c>
      <c r="G118" s="9">
        <f t="shared" si="3"/>
        <v>4.6386164622745835E-2</v>
      </c>
    </row>
    <row r="119" spans="2:7" ht="14.25" thickTop="1" thickBot="1" x14ac:dyDescent="0.25">
      <c r="B119" s="68"/>
      <c r="C119" s="43" t="s">
        <v>31</v>
      </c>
      <c r="D119" s="47"/>
      <c r="E119" s="41">
        <v>21450</v>
      </c>
      <c r="F119" s="37">
        <f t="shared" si="2"/>
        <v>21450</v>
      </c>
      <c r="G119" s="9">
        <f t="shared" si="3"/>
        <v>5.9832012879162944E-4</v>
      </c>
    </row>
    <row r="120" spans="2:7" ht="14.25" thickTop="1" thickBot="1" x14ac:dyDescent="0.25">
      <c r="B120" s="68"/>
      <c r="C120" s="43" t="s">
        <v>94</v>
      </c>
      <c r="D120" s="47">
        <v>11223.02</v>
      </c>
      <c r="E120" s="41"/>
      <c r="F120" s="37">
        <f t="shared" si="2"/>
        <v>11223.02</v>
      </c>
      <c r="G120" s="9">
        <f t="shared" si="3"/>
        <v>3.1305169099445378E-4</v>
      </c>
    </row>
    <row r="121" spans="2:7" ht="14.25" thickTop="1" thickBot="1" x14ac:dyDescent="0.25">
      <c r="B121" s="68"/>
      <c r="C121" s="43" t="s">
        <v>71</v>
      </c>
      <c r="D121" s="47"/>
      <c r="E121" s="41">
        <v>20117.32</v>
      </c>
      <c r="F121" s="37">
        <f t="shared" si="2"/>
        <v>20117.32</v>
      </c>
      <c r="G121" s="9">
        <f t="shared" si="3"/>
        <v>5.6114673628636E-4</v>
      </c>
    </row>
    <row r="122" spans="2:7" ht="14.25" thickTop="1" thickBot="1" x14ac:dyDescent="0.25">
      <c r="B122" s="68"/>
      <c r="C122" s="43" t="s">
        <v>32</v>
      </c>
      <c r="D122" s="47"/>
      <c r="E122" s="41">
        <v>23876</v>
      </c>
      <c r="F122" s="37">
        <f t="shared" si="2"/>
        <v>23876</v>
      </c>
      <c r="G122" s="9">
        <f t="shared" si="3"/>
        <v>6.6599027482652415E-4</v>
      </c>
    </row>
    <row r="123" spans="2:7" ht="14.25" thickTop="1" thickBot="1" x14ac:dyDescent="0.25">
      <c r="B123" s="68"/>
      <c r="C123" s="43" t="s">
        <v>33</v>
      </c>
      <c r="D123" s="47">
        <v>3000</v>
      </c>
      <c r="E123" s="41"/>
      <c r="F123" s="37">
        <f t="shared" si="2"/>
        <v>3000</v>
      </c>
      <c r="G123" s="9">
        <f t="shared" si="3"/>
        <v>8.3681136893934191E-5</v>
      </c>
    </row>
    <row r="124" spans="2:7" ht="14.25" thickTop="1" thickBot="1" x14ac:dyDescent="0.25">
      <c r="B124" s="68"/>
      <c r="C124" s="43" t="s">
        <v>75</v>
      </c>
      <c r="D124" s="47"/>
      <c r="E124" s="41">
        <v>1695</v>
      </c>
      <c r="F124" s="37">
        <f t="shared" si="2"/>
        <v>1695</v>
      </c>
      <c r="G124" s="9">
        <f t="shared" si="3"/>
        <v>4.7279842345072816E-5</v>
      </c>
    </row>
    <row r="125" spans="2:7" ht="14.25" thickTop="1" thickBot="1" x14ac:dyDescent="0.25">
      <c r="B125" s="68"/>
      <c r="C125" s="43" t="s">
        <v>76</v>
      </c>
      <c r="D125" s="47"/>
      <c r="E125" s="41">
        <v>151.57</v>
      </c>
      <c r="F125" s="37">
        <f t="shared" si="2"/>
        <v>151.57</v>
      </c>
      <c r="G125" s="9">
        <f t="shared" si="3"/>
        <v>4.2278499730045345E-6</v>
      </c>
    </row>
    <row r="126" spans="2:7" ht="14.25" thickTop="1" thickBot="1" x14ac:dyDescent="0.25">
      <c r="B126" s="68"/>
      <c r="C126" s="43" t="s">
        <v>78</v>
      </c>
      <c r="D126" s="47">
        <v>442561.65</v>
      </c>
      <c r="E126" s="41">
        <v>360777.44</v>
      </c>
      <c r="F126" s="37">
        <f t="shared" si="2"/>
        <v>803339.09000000008</v>
      </c>
      <c r="G126" s="9">
        <f t="shared" si="3"/>
        <v>2.2408109454179505E-2</v>
      </c>
    </row>
    <row r="127" spans="2:7" ht="14.25" thickTop="1" thickBot="1" x14ac:dyDescent="0.25">
      <c r="B127" s="68"/>
      <c r="C127" s="43" t="s">
        <v>53</v>
      </c>
      <c r="D127" s="47">
        <v>123542.12</v>
      </c>
      <c r="E127" s="41">
        <v>382915.74</v>
      </c>
      <c r="F127" s="37">
        <f t="shared" si="2"/>
        <v>506457.86</v>
      </c>
      <c r="G127" s="9">
        <f t="shared" si="3"/>
        <v>1.4126989837889651E-2</v>
      </c>
    </row>
    <row r="128" spans="2:7" ht="14.25" thickTop="1" thickBot="1" x14ac:dyDescent="0.25">
      <c r="B128" s="68"/>
      <c r="C128" s="43" t="s">
        <v>38</v>
      </c>
      <c r="D128" s="47">
        <v>218609.12</v>
      </c>
      <c r="E128" s="41">
        <v>168814.26</v>
      </c>
      <c r="F128" s="37">
        <f t="shared" si="2"/>
        <v>387423.38</v>
      </c>
      <c r="G128" s="9">
        <f t="shared" si="3"/>
        <v>1.0806676299230229E-2</v>
      </c>
    </row>
    <row r="129" spans="2:7" ht="14.25" thickTop="1" thickBot="1" x14ac:dyDescent="0.25">
      <c r="B129" s="68"/>
      <c r="C129" s="43" t="s">
        <v>88</v>
      </c>
      <c r="D129" s="47"/>
      <c r="E129" s="41">
        <v>101975.43</v>
      </c>
      <c r="F129" s="37">
        <f t="shared" si="2"/>
        <v>101975.43</v>
      </c>
      <c r="G129" s="9">
        <f t="shared" si="3"/>
        <v>2.8444733058826006E-3</v>
      </c>
    </row>
    <row r="130" spans="2:7" ht="14.25" thickTop="1" thickBot="1" x14ac:dyDescent="0.25">
      <c r="B130" s="68"/>
      <c r="C130" s="43" t="s">
        <v>100</v>
      </c>
      <c r="D130" s="47">
        <v>975762.93</v>
      </c>
      <c r="E130" s="41">
        <v>448780.29</v>
      </c>
      <c r="F130" s="37">
        <f t="shared" si="2"/>
        <v>1424543.22</v>
      </c>
      <c r="G130" s="9">
        <f t="shared" si="3"/>
        <v>3.9735798734715264E-2</v>
      </c>
    </row>
    <row r="131" spans="2:7" ht="14.25" thickTop="1" thickBot="1" x14ac:dyDescent="0.25">
      <c r="B131" s="68"/>
      <c r="C131" s="43" t="s">
        <v>194</v>
      </c>
      <c r="D131" s="47"/>
      <c r="E131" s="41">
        <v>18295</v>
      </c>
      <c r="F131" s="37">
        <f t="shared" si="2"/>
        <v>18295</v>
      </c>
      <c r="G131" s="9">
        <f t="shared" si="3"/>
        <v>5.1031546649150863E-4</v>
      </c>
    </row>
    <row r="132" spans="2:7" ht="14.25" thickTop="1" thickBot="1" x14ac:dyDescent="0.25">
      <c r="B132" s="68"/>
      <c r="C132" s="43" t="s">
        <v>79</v>
      </c>
      <c r="D132" s="47"/>
      <c r="E132" s="41">
        <v>696530.59</v>
      </c>
      <c r="F132" s="37">
        <f t="shared" si="2"/>
        <v>696530.59</v>
      </c>
      <c r="G132" s="9">
        <f t="shared" si="3"/>
        <v>1.9428823884200915E-2</v>
      </c>
    </row>
    <row r="133" spans="2:7" ht="14.25" thickTop="1" thickBot="1" x14ac:dyDescent="0.25">
      <c r="B133" s="68"/>
      <c r="C133" s="43" t="s">
        <v>43</v>
      </c>
      <c r="D133" s="47">
        <v>11266.35</v>
      </c>
      <c r="E133" s="41">
        <v>753.38</v>
      </c>
      <c r="F133" s="37">
        <f t="shared" ref="F133:F142" si="4">D133+E133</f>
        <v>12019.73</v>
      </c>
      <c r="G133" s="9">
        <f t="shared" ref="G133:G142" si="5">F133/$F$143</f>
        <v>3.3527489051937584E-4</v>
      </c>
    </row>
    <row r="134" spans="2:7" ht="14.25" thickTop="1" thickBot="1" x14ac:dyDescent="0.25">
      <c r="B134" s="68"/>
      <c r="C134" s="43" t="s">
        <v>95</v>
      </c>
      <c r="D134" s="49">
        <v>2591327.29</v>
      </c>
      <c r="E134" s="50">
        <v>264813.01</v>
      </c>
      <c r="F134" s="7">
        <f t="shared" si="4"/>
        <v>2856140.3</v>
      </c>
      <c r="G134" s="9">
        <f t="shared" si="5"/>
        <v>7.966835581086075E-2</v>
      </c>
    </row>
    <row r="135" spans="2:7" ht="14.25" thickTop="1" thickBot="1" x14ac:dyDescent="0.25">
      <c r="B135" s="68"/>
      <c r="C135" s="43" t="s">
        <v>45</v>
      </c>
      <c r="D135" s="47">
        <v>28455.78</v>
      </c>
      <c r="E135" s="41">
        <v>277199.07</v>
      </c>
      <c r="F135" s="37">
        <f t="shared" si="4"/>
        <v>305654.84999999998</v>
      </c>
      <c r="G135" s="9">
        <f t="shared" si="5"/>
        <v>8.5258484483816399E-3</v>
      </c>
    </row>
    <row r="136" spans="2:7" ht="14.25" thickTop="1" thickBot="1" x14ac:dyDescent="0.25">
      <c r="B136" s="68"/>
      <c r="C136" s="43" t="s">
        <v>105</v>
      </c>
      <c r="D136" s="47"/>
      <c r="E136" s="41">
        <v>41.04</v>
      </c>
      <c r="F136" s="37">
        <f t="shared" si="4"/>
        <v>41.04</v>
      </c>
      <c r="G136" s="9">
        <f t="shared" si="5"/>
        <v>1.1447579527090197E-6</v>
      </c>
    </row>
    <row r="137" spans="2:7" ht="14.25" thickTop="1" thickBot="1" x14ac:dyDescent="0.25">
      <c r="B137" s="68"/>
      <c r="C137" s="43" t="s">
        <v>50</v>
      </c>
      <c r="D137" s="47">
        <v>2578.2800000000002</v>
      </c>
      <c r="E137" s="41"/>
      <c r="F137" s="37">
        <f t="shared" si="4"/>
        <v>2578.2800000000002</v>
      </c>
      <c r="G137" s="9">
        <f t="shared" si="5"/>
        <v>7.191780054363088E-5</v>
      </c>
    </row>
    <row r="138" spans="2:7" ht="14.25" thickTop="1" thickBot="1" x14ac:dyDescent="0.25">
      <c r="B138" s="68"/>
      <c r="C138" s="43" t="s">
        <v>52</v>
      </c>
      <c r="D138" s="47"/>
      <c r="E138" s="41">
        <v>171521.31</v>
      </c>
      <c r="F138" s="37">
        <f t="shared" si="4"/>
        <v>171521.31</v>
      </c>
      <c r="G138" s="9">
        <f t="shared" si="5"/>
        <v>4.7843660741123074E-3</v>
      </c>
    </row>
    <row r="139" spans="2:7" ht="14.25" thickTop="1" thickBot="1" x14ac:dyDescent="0.25">
      <c r="B139" s="68"/>
      <c r="C139" s="43" t="s">
        <v>54</v>
      </c>
      <c r="D139" s="47">
        <v>152277.66</v>
      </c>
      <c r="E139" s="41"/>
      <c r="F139" s="37">
        <f t="shared" si="4"/>
        <v>152277.66</v>
      </c>
      <c r="G139" s="9">
        <f t="shared" si="5"/>
        <v>4.2475892374493219E-3</v>
      </c>
    </row>
    <row r="140" spans="2:7" ht="14.25" thickTop="1" thickBot="1" x14ac:dyDescent="0.25">
      <c r="B140" s="68"/>
      <c r="C140" s="43" t="s">
        <v>83</v>
      </c>
      <c r="D140" s="47"/>
      <c r="E140" s="41">
        <v>5484.19</v>
      </c>
      <c r="F140" s="37">
        <f t="shared" si="4"/>
        <v>5484.19</v>
      </c>
      <c r="G140" s="9">
        <f t="shared" si="5"/>
        <v>1.5297441804744831E-4</v>
      </c>
    </row>
    <row r="141" spans="2:7" ht="14.25" thickTop="1" thickBot="1" x14ac:dyDescent="0.25">
      <c r="B141" s="68"/>
      <c r="C141" s="43" t="s">
        <v>63</v>
      </c>
      <c r="D141" s="47">
        <v>1532.71</v>
      </c>
      <c r="E141" s="41"/>
      <c r="F141" s="37">
        <f t="shared" si="4"/>
        <v>1532.71</v>
      </c>
      <c r="G141" s="9">
        <f t="shared" si="5"/>
        <v>4.2752971776233959E-5</v>
      </c>
    </row>
    <row r="142" spans="2:7" ht="22.5" thickTop="1" thickBot="1" x14ac:dyDescent="0.25">
      <c r="B142" s="44" t="s">
        <v>215</v>
      </c>
      <c r="C142" s="44" t="s">
        <v>28</v>
      </c>
      <c r="D142" s="48">
        <v>117261.33</v>
      </c>
      <c r="E142" s="42"/>
      <c r="F142" s="37">
        <f t="shared" si="4"/>
        <v>117261.33</v>
      </c>
      <c r="G142" s="9">
        <f t="shared" si="5"/>
        <v>3.270853802698264E-3</v>
      </c>
    </row>
    <row r="143" spans="2:7" ht="13.5" thickTop="1" x14ac:dyDescent="0.2">
      <c r="B143" s="38"/>
      <c r="C143" s="10"/>
      <c r="D143" s="35">
        <f>SUM(D4:D142)</f>
        <v>21788707.360000003</v>
      </c>
      <c r="E143" s="35">
        <f t="shared" ref="E143:G143" si="6">SUM(E4:E142)</f>
        <v>14061665.99</v>
      </c>
      <c r="F143" s="35">
        <f t="shared" si="6"/>
        <v>35850373.350000001</v>
      </c>
      <c r="G143" s="36">
        <f t="shared" si="6"/>
        <v>1</v>
      </c>
    </row>
  </sheetData>
  <mergeCells count="4">
    <mergeCell ref="B1:G1"/>
    <mergeCell ref="B3"/>
    <mergeCell ref="B6:B114"/>
    <mergeCell ref="B116:B141"/>
  </mergeCells>
  <conditionalFormatting sqref="G4:G142">
    <cfRule type="cellIs" dxfId="19" priority="1" operator="greaterThan">
      <formula>0.0499</formula>
    </cfRule>
  </conditionalFormatting>
  <hyperlinks>
    <hyperlink ref="B1:F1" location="ANUAL!A1" display="DEMONSTRAÇÃO DE DESPESAS COM INVESTIMENTO"/>
    <hyperlink ref="B1:D1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8"/>
  <sheetViews>
    <sheetView showGridLines="0" zoomScale="80" zoomScaleNormal="80" workbookViewId="0">
      <pane ySplit="1" topLeftCell="A2" activePane="bottomLeft" state="frozen"/>
      <selection activeCell="J13" sqref="J13"/>
      <selection pane="bottomLeft"/>
    </sheetView>
  </sheetViews>
  <sheetFormatPr defaultRowHeight="12.75" x14ac:dyDescent="0.2"/>
  <cols>
    <col min="2" max="2" width="54.28515625" style="29" customWidth="1"/>
    <col min="3" max="3" width="34.28515625" style="29" customWidth="1"/>
    <col min="4" max="4" width="65.5703125" style="5" customWidth="1"/>
    <col min="5" max="5" width="23.28515625" hidden="1" customWidth="1"/>
    <col min="6" max="6" width="16.42578125" hidden="1" customWidth="1"/>
    <col min="7" max="7" width="16.28515625" bestFit="1" customWidth="1"/>
    <col min="8" max="8" width="11.7109375" customWidth="1"/>
  </cols>
  <sheetData>
    <row r="1" spans="2:8" s="40" customFormat="1" ht="58.5" customHeight="1" x14ac:dyDescent="0.2">
      <c r="B1" s="66" t="s">
        <v>225</v>
      </c>
      <c r="C1" s="66"/>
      <c r="D1" s="66"/>
      <c r="E1" s="66"/>
      <c r="F1" s="66"/>
      <c r="G1" s="66"/>
      <c r="H1" s="66"/>
    </row>
    <row r="3" spans="2:8" ht="14.25" customHeight="1" thickBot="1" x14ac:dyDescent="0.25">
      <c r="B3" s="28" t="s">
        <v>5</v>
      </c>
      <c r="C3" s="34" t="s">
        <v>4</v>
      </c>
      <c r="D3" s="11" t="s">
        <v>2</v>
      </c>
      <c r="E3" s="22" t="s">
        <v>11</v>
      </c>
      <c r="F3" s="12" t="s">
        <v>1</v>
      </c>
      <c r="G3" s="12" t="s">
        <v>3</v>
      </c>
      <c r="H3" s="12" t="s">
        <v>6</v>
      </c>
    </row>
    <row r="4" spans="2:8" ht="14.25" customHeight="1" thickTop="1" thickBot="1" x14ac:dyDescent="0.25">
      <c r="B4" s="69" t="s">
        <v>216</v>
      </c>
      <c r="C4" s="69" t="s">
        <v>109</v>
      </c>
      <c r="D4" s="51" t="s">
        <v>217</v>
      </c>
      <c r="E4" s="52">
        <v>1880837.67</v>
      </c>
      <c r="F4" s="6"/>
      <c r="G4" s="26">
        <f>E4+F4</f>
        <v>1880837.67</v>
      </c>
      <c r="H4" s="9">
        <f>G4/$G$60</f>
        <v>9.1995747141549837E-3</v>
      </c>
    </row>
    <row r="5" spans="2:8" ht="14.25" thickTop="1" thickBot="1" x14ac:dyDescent="0.25">
      <c r="B5" s="69"/>
      <c r="C5" s="69"/>
      <c r="D5" s="51" t="s">
        <v>218</v>
      </c>
      <c r="E5" s="52">
        <v>564038.79</v>
      </c>
      <c r="F5" s="3"/>
      <c r="G5" s="26">
        <f t="shared" ref="G5:G59" si="0">E5+F5</f>
        <v>564038.79</v>
      </c>
      <c r="H5" s="9">
        <f t="shared" ref="H5:H59" si="1">G5/$G$60</f>
        <v>2.758832978013766E-3</v>
      </c>
    </row>
    <row r="6" spans="2:8" ht="14.25" thickTop="1" thickBot="1" x14ac:dyDescent="0.25">
      <c r="B6" s="69" t="s">
        <v>108</v>
      </c>
      <c r="C6" s="69" t="s">
        <v>109</v>
      </c>
      <c r="D6" s="51" t="s">
        <v>110</v>
      </c>
      <c r="E6" s="50">
        <v>10898841.439999999</v>
      </c>
      <c r="F6" s="6"/>
      <c r="G6" s="6">
        <f t="shared" si="0"/>
        <v>10898841.439999999</v>
      </c>
      <c r="H6" s="9">
        <f t="shared" si="1"/>
        <v>5.3308537852183958E-2</v>
      </c>
    </row>
    <row r="7" spans="2:8" ht="14.25" thickTop="1" thickBot="1" x14ac:dyDescent="0.25">
      <c r="B7" s="69"/>
      <c r="C7" s="69"/>
      <c r="D7" s="51" t="s">
        <v>179</v>
      </c>
      <c r="E7" s="52">
        <v>655878.59</v>
      </c>
      <c r="F7" s="3"/>
      <c r="G7" s="26">
        <f t="shared" si="0"/>
        <v>655878.59</v>
      </c>
      <c r="H7" s="9">
        <f t="shared" si="1"/>
        <v>3.2080408577310252E-3</v>
      </c>
    </row>
    <row r="8" spans="2:8" ht="14.25" thickTop="1" thickBot="1" x14ac:dyDescent="0.25">
      <c r="B8" s="69"/>
      <c r="C8" s="69"/>
      <c r="D8" s="51" t="s">
        <v>111</v>
      </c>
      <c r="E8" s="52">
        <v>595561.17000000004</v>
      </c>
      <c r="F8" s="3"/>
      <c r="G8" s="26">
        <f t="shared" si="0"/>
        <v>595561.17000000004</v>
      </c>
      <c r="H8" s="9">
        <f t="shared" si="1"/>
        <v>2.913015603448945E-3</v>
      </c>
    </row>
    <row r="9" spans="2:8" ht="14.25" thickTop="1" thickBot="1" x14ac:dyDescent="0.25">
      <c r="B9" s="69"/>
      <c r="C9" s="69"/>
      <c r="D9" s="51" t="s">
        <v>112</v>
      </c>
      <c r="E9" s="52">
        <v>98390.57</v>
      </c>
      <c r="F9" s="3"/>
      <c r="G9" s="26">
        <f t="shared" si="0"/>
        <v>98390.57</v>
      </c>
      <c r="H9" s="9">
        <f t="shared" si="1"/>
        <v>4.8124908083284823E-4</v>
      </c>
    </row>
    <row r="10" spans="2:8" ht="14.25" thickTop="1" thickBot="1" x14ac:dyDescent="0.25">
      <c r="B10" s="69"/>
      <c r="C10" s="69"/>
      <c r="D10" s="51" t="s">
        <v>113</v>
      </c>
      <c r="E10" s="52">
        <v>13024.98</v>
      </c>
      <c r="F10" s="3"/>
      <c r="G10" s="26">
        <f t="shared" si="0"/>
        <v>13024.98</v>
      </c>
      <c r="H10" s="9">
        <f t="shared" si="1"/>
        <v>6.3707931083906025E-5</v>
      </c>
    </row>
    <row r="11" spans="2:8" ht="14.25" thickTop="1" thickBot="1" x14ac:dyDescent="0.25">
      <c r="B11" s="69"/>
      <c r="C11" s="69"/>
      <c r="D11" s="51" t="s">
        <v>114</v>
      </c>
      <c r="E11" s="52">
        <v>2006070.34</v>
      </c>
      <c r="F11" s="3"/>
      <c r="G11" s="26">
        <f t="shared" si="0"/>
        <v>2006070.34</v>
      </c>
      <c r="H11" s="9">
        <f t="shared" si="1"/>
        <v>9.8121141813797743E-3</v>
      </c>
    </row>
    <row r="12" spans="2:8" ht="14.25" thickTop="1" thickBot="1" x14ac:dyDescent="0.25">
      <c r="B12" s="69"/>
      <c r="C12" s="69"/>
      <c r="D12" s="51" t="s">
        <v>180</v>
      </c>
      <c r="E12" s="52">
        <v>111580.9</v>
      </c>
      <c r="F12" s="6"/>
      <c r="G12" s="26">
        <f t="shared" si="0"/>
        <v>111580.9</v>
      </c>
      <c r="H12" s="9">
        <f t="shared" si="1"/>
        <v>5.4576577372711583E-4</v>
      </c>
    </row>
    <row r="13" spans="2:8" ht="14.25" thickTop="1" thickBot="1" x14ac:dyDescent="0.25">
      <c r="B13" s="69"/>
      <c r="C13" s="69"/>
      <c r="D13" s="51" t="s">
        <v>115</v>
      </c>
      <c r="E13" s="52">
        <v>0</v>
      </c>
      <c r="F13" s="3"/>
      <c r="G13" s="26">
        <f t="shared" si="0"/>
        <v>0</v>
      </c>
      <c r="H13" s="9">
        <f t="shared" si="1"/>
        <v>0</v>
      </c>
    </row>
    <row r="14" spans="2:8" ht="14.25" thickTop="1" thickBot="1" x14ac:dyDescent="0.25">
      <c r="B14" s="69"/>
      <c r="C14" s="69"/>
      <c r="D14" s="51" t="s">
        <v>116</v>
      </c>
      <c r="E14" s="52">
        <v>250889.81</v>
      </c>
      <c r="F14" s="3"/>
      <c r="G14" s="26">
        <f t="shared" si="0"/>
        <v>250889.81</v>
      </c>
      <c r="H14" s="9">
        <f t="shared" si="1"/>
        <v>1.2271551069663275E-3</v>
      </c>
    </row>
    <row r="15" spans="2:8" ht="14.25" thickTop="1" thickBot="1" x14ac:dyDescent="0.25">
      <c r="B15" s="69"/>
      <c r="C15" s="69"/>
      <c r="D15" s="51" t="s">
        <v>117</v>
      </c>
      <c r="E15" s="52">
        <v>460.53</v>
      </c>
      <c r="F15" s="3"/>
      <c r="G15" s="26">
        <f t="shared" si="0"/>
        <v>460.53</v>
      </c>
      <c r="H15" s="9">
        <f t="shared" si="1"/>
        <v>2.2525496010029374E-6</v>
      </c>
    </row>
    <row r="16" spans="2:8" ht="14.25" thickTop="1" thickBot="1" x14ac:dyDescent="0.25">
      <c r="B16" s="69"/>
      <c r="C16" s="69"/>
      <c r="D16" s="51" t="s">
        <v>181</v>
      </c>
      <c r="E16" s="52">
        <v>29520.6</v>
      </c>
      <c r="F16" s="3"/>
      <c r="G16" s="26">
        <f t="shared" si="0"/>
        <v>29520.6</v>
      </c>
      <c r="H16" s="9">
        <f t="shared" si="1"/>
        <v>1.4439149621385644E-4</v>
      </c>
    </row>
    <row r="17" spans="2:8" ht="22.5" thickTop="1" thickBot="1" x14ac:dyDescent="0.25">
      <c r="B17" s="51" t="s">
        <v>118</v>
      </c>
      <c r="C17" s="51" t="s">
        <v>109</v>
      </c>
      <c r="D17" s="51" t="s">
        <v>119</v>
      </c>
      <c r="E17" s="50">
        <v>28758229.100000001</v>
      </c>
      <c r="F17" s="6"/>
      <c r="G17" s="6">
        <f t="shared" si="0"/>
        <v>28758229.100000001</v>
      </c>
      <c r="H17" s="9">
        <f t="shared" si="1"/>
        <v>0.14066257895198156</v>
      </c>
    </row>
    <row r="18" spans="2:8" ht="22.5" thickTop="1" thickBot="1" x14ac:dyDescent="0.25">
      <c r="B18" s="51" t="s">
        <v>120</v>
      </c>
      <c r="C18" s="51" t="s">
        <v>121</v>
      </c>
      <c r="D18" s="51" t="s">
        <v>122</v>
      </c>
      <c r="E18" s="52">
        <v>1614764.12</v>
      </c>
      <c r="F18" s="3"/>
      <c r="G18" s="26">
        <f t="shared" si="0"/>
        <v>1614764.12</v>
      </c>
      <c r="H18" s="9">
        <f t="shared" si="1"/>
        <v>7.8981527245127556E-3</v>
      </c>
    </row>
    <row r="19" spans="2:8" ht="14.25" thickTop="1" thickBot="1" x14ac:dyDescent="0.25">
      <c r="B19" s="69" t="s">
        <v>123</v>
      </c>
      <c r="C19" s="69" t="s">
        <v>109</v>
      </c>
      <c r="D19" s="51" t="s">
        <v>124</v>
      </c>
      <c r="E19" s="52">
        <v>3966399.01</v>
      </c>
      <c r="F19" s="3"/>
      <c r="G19" s="26">
        <f t="shared" si="0"/>
        <v>3966399.01</v>
      </c>
      <c r="H19" s="9">
        <f t="shared" si="1"/>
        <v>1.9400496183514526E-2</v>
      </c>
    </row>
    <row r="20" spans="2:8" ht="14.25" thickTop="1" thickBot="1" x14ac:dyDescent="0.25">
      <c r="B20" s="69"/>
      <c r="C20" s="69"/>
      <c r="D20" s="51" t="s">
        <v>125</v>
      </c>
      <c r="E20" s="52">
        <v>9302.42</v>
      </c>
      <c r="F20" s="6"/>
      <c r="G20" s="26">
        <f t="shared" si="0"/>
        <v>9302.42</v>
      </c>
      <c r="H20" s="9">
        <f t="shared" si="1"/>
        <v>4.5500103053789645E-5</v>
      </c>
    </row>
    <row r="21" spans="2:8" ht="14.25" thickTop="1" thickBot="1" x14ac:dyDescent="0.25">
      <c r="B21" s="69"/>
      <c r="C21" s="69"/>
      <c r="D21" s="51" t="s">
        <v>182</v>
      </c>
      <c r="E21" s="52">
        <v>720.1</v>
      </c>
      <c r="F21" s="3"/>
      <c r="G21" s="26">
        <f t="shared" si="0"/>
        <v>720.1</v>
      </c>
      <c r="H21" s="9">
        <f t="shared" si="1"/>
        <v>3.5221613525334185E-6</v>
      </c>
    </row>
    <row r="22" spans="2:8" ht="14.25" thickTop="1" thickBot="1" x14ac:dyDescent="0.25">
      <c r="B22" s="69"/>
      <c r="C22" s="69"/>
      <c r="D22" s="51" t="s">
        <v>126</v>
      </c>
      <c r="E22" s="52">
        <v>198311.05</v>
      </c>
      <c r="F22" s="3"/>
      <c r="G22" s="26">
        <f t="shared" si="0"/>
        <v>198311.05</v>
      </c>
      <c r="H22" s="9">
        <f t="shared" si="1"/>
        <v>9.6998127494837155E-4</v>
      </c>
    </row>
    <row r="23" spans="2:8" ht="14.25" thickTop="1" thickBot="1" x14ac:dyDescent="0.25">
      <c r="B23" s="69"/>
      <c r="C23" s="69"/>
      <c r="D23" s="51" t="s">
        <v>127</v>
      </c>
      <c r="E23" s="52">
        <v>228656.57</v>
      </c>
      <c r="F23" s="3"/>
      <c r="G23" s="26">
        <f t="shared" si="0"/>
        <v>228656.57</v>
      </c>
      <c r="H23" s="9">
        <f t="shared" si="1"/>
        <v>1.1184076292971147E-3</v>
      </c>
    </row>
    <row r="24" spans="2:8" ht="14.25" thickTop="1" thickBot="1" x14ac:dyDescent="0.25">
      <c r="B24" s="69"/>
      <c r="C24" s="69"/>
      <c r="D24" s="51" t="s">
        <v>128</v>
      </c>
      <c r="E24" s="52">
        <v>78371.7</v>
      </c>
      <c r="F24" s="3"/>
      <c r="G24" s="26">
        <f t="shared" si="0"/>
        <v>78371.7</v>
      </c>
      <c r="H24" s="9">
        <f t="shared" si="1"/>
        <v>3.8333255502339021E-4</v>
      </c>
    </row>
    <row r="25" spans="2:8" ht="14.25" thickTop="1" thickBot="1" x14ac:dyDescent="0.25">
      <c r="B25" s="69"/>
      <c r="C25" s="69"/>
      <c r="D25" s="51" t="s">
        <v>129</v>
      </c>
      <c r="E25" s="52">
        <v>869068.64</v>
      </c>
      <c r="F25" s="3"/>
      <c r="G25" s="26">
        <f t="shared" si="0"/>
        <v>869068.64</v>
      </c>
      <c r="H25" s="9">
        <f t="shared" si="1"/>
        <v>4.2507984675833619E-3</v>
      </c>
    </row>
    <row r="26" spans="2:8" ht="14.25" thickTop="1" thickBot="1" x14ac:dyDescent="0.25">
      <c r="B26" s="69"/>
      <c r="C26" s="69"/>
      <c r="D26" s="51" t="s">
        <v>130</v>
      </c>
      <c r="E26" s="50">
        <v>69791929.340000004</v>
      </c>
      <c r="F26" s="6"/>
      <c r="G26" s="6">
        <f t="shared" si="0"/>
        <v>69791929.340000004</v>
      </c>
      <c r="H26" s="9">
        <f t="shared" si="1"/>
        <v>0.34136708268308735</v>
      </c>
    </row>
    <row r="27" spans="2:8" ht="14.25" thickTop="1" thickBot="1" x14ac:dyDescent="0.25">
      <c r="B27" s="69"/>
      <c r="C27" s="69"/>
      <c r="D27" s="51" t="s">
        <v>131</v>
      </c>
      <c r="E27" s="52">
        <v>29392.43</v>
      </c>
      <c r="F27" s="6"/>
      <c r="G27" s="26">
        <f t="shared" si="0"/>
        <v>29392.43</v>
      </c>
      <c r="H27" s="9">
        <f t="shared" si="1"/>
        <v>1.4376458964455467E-4</v>
      </c>
    </row>
    <row r="28" spans="2:8" ht="14.25" thickTop="1" thickBot="1" x14ac:dyDescent="0.25">
      <c r="B28" s="69"/>
      <c r="C28" s="69"/>
      <c r="D28" s="51" t="s">
        <v>132</v>
      </c>
      <c r="E28" s="52">
        <v>62256.28</v>
      </c>
      <c r="F28" s="6"/>
      <c r="G28" s="26">
        <f t="shared" si="0"/>
        <v>62256.28</v>
      </c>
      <c r="H28" s="9">
        <f t="shared" si="1"/>
        <v>3.0450862848007109E-4</v>
      </c>
    </row>
    <row r="29" spans="2:8" ht="14.25" thickTop="1" thickBot="1" x14ac:dyDescent="0.25">
      <c r="B29" s="69"/>
      <c r="C29" s="69"/>
      <c r="D29" s="51" t="s">
        <v>133</v>
      </c>
      <c r="E29" s="52">
        <v>302002.88</v>
      </c>
      <c r="F29" s="26"/>
      <c r="G29" s="26">
        <f t="shared" si="0"/>
        <v>302002.88</v>
      </c>
      <c r="H29" s="9">
        <f t="shared" si="1"/>
        <v>1.4771599392998025E-3</v>
      </c>
    </row>
    <row r="30" spans="2:8" ht="14.25" thickTop="1" thickBot="1" x14ac:dyDescent="0.25">
      <c r="B30" s="69"/>
      <c r="C30" s="69"/>
      <c r="D30" s="51" t="s">
        <v>134</v>
      </c>
      <c r="E30" s="52">
        <v>417140.27</v>
      </c>
      <c r="F30" s="26"/>
      <c r="G30" s="26">
        <f t="shared" si="0"/>
        <v>417140.27</v>
      </c>
      <c r="H30" s="9">
        <f t="shared" si="1"/>
        <v>2.0403212575744417E-3</v>
      </c>
    </row>
    <row r="31" spans="2:8" ht="14.25" thickTop="1" thickBot="1" x14ac:dyDescent="0.25">
      <c r="B31" s="69"/>
      <c r="C31" s="69"/>
      <c r="D31" s="51" t="s">
        <v>135</v>
      </c>
      <c r="E31" s="52">
        <v>31075.200000000001</v>
      </c>
      <c r="F31" s="26"/>
      <c r="G31" s="26">
        <f t="shared" si="0"/>
        <v>31075.200000000001</v>
      </c>
      <c r="H31" s="9">
        <f t="shared" si="1"/>
        <v>1.5199537350679975E-4</v>
      </c>
    </row>
    <row r="32" spans="2:8" ht="14.25" thickTop="1" thickBot="1" x14ac:dyDescent="0.25">
      <c r="B32" s="69"/>
      <c r="C32" s="69"/>
      <c r="D32" s="51" t="s">
        <v>136</v>
      </c>
      <c r="E32" s="52">
        <v>408239.68</v>
      </c>
      <c r="F32" s="26"/>
      <c r="G32" s="26">
        <f t="shared" si="0"/>
        <v>408239.68</v>
      </c>
      <c r="H32" s="9">
        <f t="shared" si="1"/>
        <v>1.9967865900105677E-3</v>
      </c>
    </row>
    <row r="33" spans="2:8" ht="14.25" thickTop="1" thickBot="1" x14ac:dyDescent="0.25">
      <c r="B33" s="69"/>
      <c r="C33" s="69"/>
      <c r="D33" s="51" t="s">
        <v>137</v>
      </c>
      <c r="E33" s="52">
        <v>538.83000000000004</v>
      </c>
      <c r="F33" s="26"/>
      <c r="G33" s="26">
        <f t="shared" si="0"/>
        <v>538.83000000000004</v>
      </c>
      <c r="H33" s="9">
        <f t="shared" si="1"/>
        <v>2.6355314561666188E-6</v>
      </c>
    </row>
    <row r="34" spans="2:8" ht="14.25" thickTop="1" thickBot="1" x14ac:dyDescent="0.25">
      <c r="B34" s="69"/>
      <c r="C34" s="69"/>
      <c r="D34" s="51" t="s">
        <v>138</v>
      </c>
      <c r="E34" s="50">
        <v>60153000.289999999</v>
      </c>
      <c r="F34" s="6"/>
      <c r="G34" s="6">
        <f t="shared" si="0"/>
        <v>60153000.289999999</v>
      </c>
      <c r="H34" s="9">
        <f t="shared" si="1"/>
        <v>0.29422104271680255</v>
      </c>
    </row>
    <row r="35" spans="2:8" ht="14.25" thickTop="1" thickBot="1" x14ac:dyDescent="0.25">
      <c r="B35" s="69"/>
      <c r="C35" s="69"/>
      <c r="D35" s="51" t="s">
        <v>139</v>
      </c>
      <c r="E35" s="52">
        <v>1642419.57</v>
      </c>
      <c r="F35" s="26"/>
      <c r="G35" s="26">
        <f t="shared" si="0"/>
        <v>1642419.57</v>
      </c>
      <c r="H35" s="9">
        <f t="shared" si="1"/>
        <v>8.0334213777233099E-3</v>
      </c>
    </row>
    <row r="36" spans="2:8" ht="14.25" thickTop="1" thickBot="1" x14ac:dyDescent="0.25">
      <c r="B36" s="69"/>
      <c r="C36" s="69"/>
      <c r="D36" s="51" t="s">
        <v>140</v>
      </c>
      <c r="E36" s="52">
        <v>3302988.7</v>
      </c>
      <c r="F36" s="26"/>
      <c r="G36" s="26">
        <f t="shared" si="0"/>
        <v>3302988.7</v>
      </c>
      <c r="H36" s="9">
        <f t="shared" si="1"/>
        <v>1.6155616090813219E-2</v>
      </c>
    </row>
    <row r="37" spans="2:8" ht="14.25" thickTop="1" thickBot="1" x14ac:dyDescent="0.25">
      <c r="B37" s="69"/>
      <c r="C37" s="69"/>
      <c r="D37" s="51" t="s">
        <v>141</v>
      </c>
      <c r="E37" s="52">
        <v>179392.16</v>
      </c>
      <c r="F37" s="26"/>
      <c r="G37" s="26">
        <f t="shared" si="0"/>
        <v>179392.16</v>
      </c>
      <c r="H37" s="9">
        <f t="shared" si="1"/>
        <v>8.7744498389041999E-4</v>
      </c>
    </row>
    <row r="38" spans="2:8" ht="14.25" thickTop="1" thickBot="1" x14ac:dyDescent="0.25">
      <c r="B38" s="69"/>
      <c r="C38" s="69"/>
      <c r="D38" s="51" t="s">
        <v>142</v>
      </c>
      <c r="E38" s="52">
        <v>89855.95</v>
      </c>
      <c r="F38" s="26"/>
      <c r="G38" s="26">
        <f t="shared" si="0"/>
        <v>89855.95</v>
      </c>
      <c r="H38" s="9">
        <f t="shared" si="1"/>
        <v>4.3950444991692155E-4</v>
      </c>
    </row>
    <row r="39" spans="2:8" ht="14.25" thickTop="1" thickBot="1" x14ac:dyDescent="0.25">
      <c r="B39" s="69"/>
      <c r="C39" s="69"/>
      <c r="D39" s="51" t="s">
        <v>143</v>
      </c>
      <c r="E39" s="52">
        <v>4064815.3</v>
      </c>
      <c r="F39" s="26"/>
      <c r="G39" s="26">
        <f t="shared" si="0"/>
        <v>4064815.3</v>
      </c>
      <c r="H39" s="9">
        <f t="shared" si="1"/>
        <v>1.9881871066305418E-2</v>
      </c>
    </row>
    <row r="40" spans="2:8" ht="14.25" thickTop="1" thickBot="1" x14ac:dyDescent="0.25">
      <c r="B40" s="69"/>
      <c r="C40" s="69"/>
      <c r="D40" s="51" t="s">
        <v>144</v>
      </c>
      <c r="E40" s="52">
        <v>1095596.3500000001</v>
      </c>
      <c r="F40" s="26"/>
      <c r="G40" s="26">
        <f t="shared" si="0"/>
        <v>1095596.3500000001</v>
      </c>
      <c r="H40" s="9">
        <f t="shared" si="1"/>
        <v>5.3587933925103139E-3</v>
      </c>
    </row>
    <row r="41" spans="2:8" ht="14.25" thickTop="1" thickBot="1" x14ac:dyDescent="0.25">
      <c r="B41" s="69"/>
      <c r="C41" s="69"/>
      <c r="D41" s="51" t="s">
        <v>145</v>
      </c>
      <c r="E41" s="52">
        <v>22412.639999999999</v>
      </c>
      <c r="F41" s="26"/>
      <c r="G41" s="26">
        <f t="shared" si="0"/>
        <v>22412.639999999999</v>
      </c>
      <c r="H41" s="9">
        <f t="shared" si="1"/>
        <v>1.096249610002008E-4</v>
      </c>
    </row>
    <row r="42" spans="2:8" ht="14.25" thickTop="1" thickBot="1" x14ac:dyDescent="0.25">
      <c r="B42" s="69"/>
      <c r="C42" s="69"/>
      <c r="D42" s="51" t="s">
        <v>146</v>
      </c>
      <c r="E42" s="52">
        <v>449368.21</v>
      </c>
      <c r="F42" s="26"/>
      <c r="G42" s="26">
        <f t="shared" si="0"/>
        <v>449368.21</v>
      </c>
      <c r="H42" s="9">
        <f t="shared" si="1"/>
        <v>2.1979549261479259E-3</v>
      </c>
    </row>
    <row r="43" spans="2:8" ht="14.25" customHeight="1" thickTop="1" thickBot="1" x14ac:dyDescent="0.25">
      <c r="B43" s="69"/>
      <c r="C43" s="69"/>
      <c r="D43" s="51" t="s">
        <v>115</v>
      </c>
      <c r="E43" s="52">
        <v>72174.92</v>
      </c>
      <c r="F43" s="26"/>
      <c r="G43" s="26">
        <f t="shared" si="0"/>
        <v>72174.92</v>
      </c>
      <c r="H43" s="9">
        <f t="shared" si="1"/>
        <v>3.5302279384278749E-4</v>
      </c>
    </row>
    <row r="44" spans="2:8" ht="14.25" thickTop="1" thickBot="1" x14ac:dyDescent="0.25">
      <c r="B44" s="69"/>
      <c r="C44" s="69"/>
      <c r="D44" s="51" t="s">
        <v>147</v>
      </c>
      <c r="E44" s="52">
        <v>145225.60999999999</v>
      </c>
      <c r="F44" s="26"/>
      <c r="G44" s="26">
        <f t="shared" si="0"/>
        <v>145225.60999999999</v>
      </c>
      <c r="H44" s="9">
        <f t="shared" si="1"/>
        <v>7.1032916392180353E-4</v>
      </c>
    </row>
    <row r="45" spans="2:8" ht="14.25" customHeight="1" thickTop="1" thickBot="1" x14ac:dyDescent="0.25">
      <c r="B45" s="69"/>
      <c r="C45" s="69"/>
      <c r="D45" s="51" t="s">
        <v>183</v>
      </c>
      <c r="E45" s="52">
        <v>3672.98</v>
      </c>
      <c r="F45" s="26"/>
      <c r="G45" s="26">
        <f t="shared" si="0"/>
        <v>3672.98</v>
      </c>
      <c r="H45" s="9">
        <f t="shared" si="1"/>
        <v>1.7965321767293702E-5</v>
      </c>
    </row>
    <row r="46" spans="2:8" ht="14.25" thickTop="1" thickBot="1" x14ac:dyDescent="0.25">
      <c r="B46" s="69"/>
      <c r="C46" s="69"/>
      <c r="D46" s="51" t="s">
        <v>148</v>
      </c>
      <c r="E46" s="52">
        <v>894402.01</v>
      </c>
      <c r="F46" s="26"/>
      <c r="G46" s="26">
        <f t="shared" si="0"/>
        <v>894402.01</v>
      </c>
      <c r="H46" s="9">
        <f t="shared" si="1"/>
        <v>4.3747093365507682E-3</v>
      </c>
    </row>
    <row r="47" spans="2:8" ht="14.25" thickTop="1" thickBot="1" x14ac:dyDescent="0.25">
      <c r="B47" s="70" t="s">
        <v>149</v>
      </c>
      <c r="C47" s="70" t="s">
        <v>121</v>
      </c>
      <c r="D47" s="51" t="s">
        <v>150</v>
      </c>
      <c r="E47" s="52">
        <v>396829.19</v>
      </c>
      <c r="F47" s="26"/>
      <c r="G47" s="26">
        <f t="shared" si="0"/>
        <v>396829.19</v>
      </c>
      <c r="H47" s="9">
        <f t="shared" si="1"/>
        <v>1.9409754708722968E-3</v>
      </c>
    </row>
    <row r="48" spans="2:8" ht="14.25" thickTop="1" thickBot="1" x14ac:dyDescent="0.25">
      <c r="B48" s="70"/>
      <c r="C48" s="70"/>
      <c r="D48" s="51" t="s">
        <v>151</v>
      </c>
      <c r="E48" s="52">
        <v>38423.699999999997</v>
      </c>
      <c r="F48" s="26"/>
      <c r="G48" s="26">
        <f t="shared" si="0"/>
        <v>38423.699999999997</v>
      </c>
      <c r="H48" s="9">
        <f t="shared" si="1"/>
        <v>1.8793844071842564E-4</v>
      </c>
    </row>
    <row r="49" spans="2:8" ht="14.25" thickTop="1" thickBot="1" x14ac:dyDescent="0.25">
      <c r="B49" s="70"/>
      <c r="C49" s="70"/>
      <c r="D49" s="51" t="s">
        <v>152</v>
      </c>
      <c r="E49" s="52">
        <v>152854.01999999999</v>
      </c>
      <c r="F49" s="26"/>
      <c r="G49" s="26">
        <f t="shared" si="0"/>
        <v>152854.01999999999</v>
      </c>
      <c r="H49" s="9">
        <f t="shared" si="1"/>
        <v>7.4764133012549666E-4</v>
      </c>
    </row>
    <row r="50" spans="2:8" ht="14.25" thickTop="1" thickBot="1" x14ac:dyDescent="0.25">
      <c r="B50" s="70"/>
      <c r="C50" s="70"/>
      <c r="D50" s="51" t="s">
        <v>219</v>
      </c>
      <c r="E50" s="52">
        <v>4315.96</v>
      </c>
      <c r="F50" s="26"/>
      <c r="G50" s="26">
        <f t="shared" si="0"/>
        <v>4315.96</v>
      </c>
      <c r="H50" s="9">
        <f t="shared" si="1"/>
        <v>2.1110272894153773E-5</v>
      </c>
    </row>
    <row r="51" spans="2:8" ht="14.25" thickTop="1" thickBot="1" x14ac:dyDescent="0.25">
      <c r="B51" s="70"/>
      <c r="C51" s="70"/>
      <c r="D51" s="51" t="s">
        <v>153</v>
      </c>
      <c r="E51" s="52">
        <v>1377.29</v>
      </c>
      <c r="F51" s="26"/>
      <c r="G51" s="26">
        <f t="shared" si="0"/>
        <v>1377.29</v>
      </c>
      <c r="H51" s="9">
        <f t="shared" si="1"/>
        <v>6.7366165938491204E-6</v>
      </c>
    </row>
    <row r="52" spans="2:8" ht="14.25" thickTop="1" thickBot="1" x14ac:dyDescent="0.25">
      <c r="B52" s="70"/>
      <c r="C52" s="70"/>
      <c r="D52" s="51" t="s">
        <v>154</v>
      </c>
      <c r="E52" s="52">
        <v>30325.51</v>
      </c>
      <c r="F52" s="26"/>
      <c r="G52" s="26">
        <f t="shared" si="0"/>
        <v>30325.51</v>
      </c>
      <c r="H52" s="9">
        <f t="shared" si="1"/>
        <v>1.4832848120797904E-4</v>
      </c>
    </row>
    <row r="53" spans="2:8" ht="14.25" thickTop="1" thickBot="1" x14ac:dyDescent="0.25">
      <c r="B53" s="70"/>
      <c r="C53" s="70"/>
      <c r="D53" s="51" t="s">
        <v>155</v>
      </c>
      <c r="E53" s="52">
        <v>957093.6</v>
      </c>
      <c r="F53" s="26"/>
      <c r="G53" s="26">
        <f t="shared" si="0"/>
        <v>957093.6</v>
      </c>
      <c r="H53" s="9">
        <f t="shared" si="1"/>
        <v>4.6813471582795151E-3</v>
      </c>
    </row>
    <row r="54" spans="2:8" ht="14.25" thickTop="1" thickBot="1" x14ac:dyDescent="0.25">
      <c r="B54" s="70"/>
      <c r="C54" s="70"/>
      <c r="D54" s="51" t="s">
        <v>156</v>
      </c>
      <c r="E54" s="52">
        <v>5791795.0499999998</v>
      </c>
      <c r="F54" s="26"/>
      <c r="G54" s="26">
        <f t="shared" si="0"/>
        <v>5791795.0499999998</v>
      </c>
      <c r="H54" s="9">
        <f t="shared" si="1"/>
        <v>2.8328894163177833E-2</v>
      </c>
    </row>
    <row r="55" spans="2:8" ht="14.25" thickTop="1" thickBot="1" x14ac:dyDescent="0.25">
      <c r="B55" s="70"/>
      <c r="C55" s="70"/>
      <c r="D55" s="51" t="s">
        <v>157</v>
      </c>
      <c r="E55" s="52">
        <v>1070747.43</v>
      </c>
      <c r="F55" s="26"/>
      <c r="G55" s="26">
        <f t="shared" si="0"/>
        <v>1070747.43</v>
      </c>
      <c r="H55" s="9">
        <f t="shared" si="1"/>
        <v>5.2372520709213742E-3</v>
      </c>
    </row>
    <row r="56" spans="2:8" ht="14.25" thickTop="1" thickBot="1" x14ac:dyDescent="0.25">
      <c r="B56" s="70"/>
      <c r="C56" s="70"/>
      <c r="D56" s="51" t="s">
        <v>158</v>
      </c>
      <c r="E56" s="52">
        <v>5972.45</v>
      </c>
      <c r="F56" s="26"/>
      <c r="G56" s="26">
        <f t="shared" si="0"/>
        <v>5972.45</v>
      </c>
      <c r="H56" s="9">
        <f t="shared" si="1"/>
        <v>2.9212515719953082E-5</v>
      </c>
    </row>
    <row r="57" spans="2:8" ht="14.25" thickTop="1" thickBot="1" x14ac:dyDescent="0.25">
      <c r="B57" s="70"/>
      <c r="C57" s="70"/>
      <c r="D57" s="51" t="s">
        <v>220</v>
      </c>
      <c r="E57" s="52">
        <v>2022.3</v>
      </c>
      <c r="F57" s="26"/>
      <c r="G57" s="26">
        <f t="shared" si="0"/>
        <v>2022.3</v>
      </c>
      <c r="H57" s="9">
        <f t="shared" si="1"/>
        <v>9.8914968799171388E-6</v>
      </c>
    </row>
    <row r="58" spans="2:8" ht="14.25" thickTop="1" thickBot="1" x14ac:dyDescent="0.25">
      <c r="B58" s="70"/>
      <c r="C58" s="70"/>
      <c r="D58" s="51" t="s">
        <v>150</v>
      </c>
      <c r="E58" s="52">
        <v>4725.7299999999996</v>
      </c>
      <c r="F58" s="26"/>
      <c r="G58" s="26">
        <f t="shared" si="0"/>
        <v>4725.7299999999996</v>
      </c>
      <c r="H58" s="9">
        <f t="shared" si="1"/>
        <v>2.3114544602843703E-5</v>
      </c>
    </row>
    <row r="59" spans="2:8" ht="14.25" thickTop="1" thickBot="1" x14ac:dyDescent="0.25">
      <c r="B59" s="70"/>
      <c r="C59" s="70"/>
      <c r="D59" s="53" t="s">
        <v>221</v>
      </c>
      <c r="E59" s="54">
        <v>5028.22</v>
      </c>
      <c r="F59" s="26"/>
      <c r="G59" s="26">
        <f t="shared" si="0"/>
        <v>5028.22</v>
      </c>
      <c r="H59" s="9">
        <f t="shared" si="1"/>
        <v>2.4594087149056501E-5</v>
      </c>
    </row>
    <row r="60" spans="2:8" ht="13.5" thickTop="1" x14ac:dyDescent="0.2">
      <c r="B60" s="38"/>
      <c r="C60" s="38"/>
      <c r="D60" s="10"/>
      <c r="E60" s="35">
        <f>SUM(E4:E59)</f>
        <v>204448328.14999995</v>
      </c>
      <c r="F60" s="35">
        <f t="shared" ref="F60:H60" si="2">SUM(F4:F59)</f>
        <v>0</v>
      </c>
      <c r="G60" s="35">
        <f t="shared" si="2"/>
        <v>204448328.14999995</v>
      </c>
      <c r="H60" s="36">
        <f t="shared" si="2"/>
        <v>1.0000000000000004</v>
      </c>
    </row>
    <row r="61" spans="2:8" x14ac:dyDescent="0.2">
      <c r="B61" s="39"/>
    </row>
    <row r="62" spans="2:8" x14ac:dyDescent="0.2">
      <c r="B62" s="39"/>
    </row>
    <row r="63" spans="2:8" x14ac:dyDescent="0.2">
      <c r="B63" s="39"/>
    </row>
    <row r="64" spans="2:8" x14ac:dyDescent="0.2">
      <c r="B64" s="39"/>
    </row>
    <row r="65" spans="2:2" x14ac:dyDescent="0.2">
      <c r="B65" s="39"/>
    </row>
    <row r="66" spans="2:2" x14ac:dyDescent="0.2">
      <c r="B66" s="39"/>
    </row>
    <row r="67" spans="2:2" x14ac:dyDescent="0.2">
      <c r="B67" s="39"/>
    </row>
    <row r="68" spans="2:2" x14ac:dyDescent="0.2">
      <c r="B68" s="39"/>
    </row>
    <row r="69" spans="2:2" x14ac:dyDescent="0.2">
      <c r="B69" s="39"/>
    </row>
    <row r="70" spans="2:2" x14ac:dyDescent="0.2">
      <c r="B70" s="39"/>
    </row>
    <row r="71" spans="2:2" x14ac:dyDescent="0.2">
      <c r="B71" s="39"/>
    </row>
    <row r="72" spans="2:2" x14ac:dyDescent="0.2">
      <c r="B72" s="39"/>
    </row>
    <row r="73" spans="2:2" x14ac:dyDescent="0.2">
      <c r="B73" s="39"/>
    </row>
    <row r="74" spans="2:2" x14ac:dyDescent="0.2">
      <c r="B74" s="39"/>
    </row>
    <row r="75" spans="2:2" x14ac:dyDescent="0.2">
      <c r="B75" s="39"/>
    </row>
    <row r="76" spans="2:2" x14ac:dyDescent="0.2">
      <c r="B76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2" spans="2:2" x14ac:dyDescent="0.2">
      <c r="B82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8" spans="2:2" x14ac:dyDescent="0.2">
      <c r="B88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0" spans="2:2" x14ac:dyDescent="0.2">
      <c r="B100" s="39"/>
    </row>
    <row r="101" spans="2:2" x14ac:dyDescent="0.2">
      <c r="B101" s="39"/>
    </row>
    <row r="102" spans="2:2" x14ac:dyDescent="0.2">
      <c r="B102" s="39"/>
    </row>
    <row r="103" spans="2:2" x14ac:dyDescent="0.2">
      <c r="B103" s="39"/>
    </row>
    <row r="104" spans="2:2" x14ac:dyDescent="0.2">
      <c r="B104" s="39"/>
    </row>
    <row r="105" spans="2:2" x14ac:dyDescent="0.2">
      <c r="B105" s="39"/>
    </row>
    <row r="106" spans="2:2" x14ac:dyDescent="0.2">
      <c r="B106" s="39"/>
    </row>
    <row r="107" spans="2:2" x14ac:dyDescent="0.2">
      <c r="B107" s="39"/>
    </row>
    <row r="109" spans="2:2" x14ac:dyDescent="0.2">
      <c r="B109" s="39"/>
    </row>
    <row r="110" spans="2:2" x14ac:dyDescent="0.2">
      <c r="B110" s="39"/>
    </row>
    <row r="111" spans="2:2" x14ac:dyDescent="0.2">
      <c r="B111" s="39"/>
    </row>
    <row r="112" spans="2:2" x14ac:dyDescent="0.2">
      <c r="B112" s="39"/>
    </row>
    <row r="113" spans="2:2" x14ac:dyDescent="0.2">
      <c r="B113" s="39"/>
    </row>
    <row r="114" spans="2:2" x14ac:dyDescent="0.2">
      <c r="B114" s="39"/>
    </row>
    <row r="115" spans="2:2" x14ac:dyDescent="0.2">
      <c r="B115" s="39"/>
    </row>
    <row r="116" spans="2:2" x14ac:dyDescent="0.2">
      <c r="B116" s="39"/>
    </row>
    <row r="117" spans="2:2" x14ac:dyDescent="0.2">
      <c r="B117" s="39"/>
    </row>
    <row r="118" spans="2:2" x14ac:dyDescent="0.2">
      <c r="B118" s="39"/>
    </row>
    <row r="119" spans="2:2" x14ac:dyDescent="0.2">
      <c r="B119" s="39"/>
    </row>
    <row r="120" spans="2:2" x14ac:dyDescent="0.2">
      <c r="B120" s="39"/>
    </row>
    <row r="121" spans="2:2" x14ac:dyDescent="0.2">
      <c r="B121" s="39"/>
    </row>
    <row r="122" spans="2:2" x14ac:dyDescent="0.2">
      <c r="B122" s="39"/>
    </row>
    <row r="123" spans="2:2" x14ac:dyDescent="0.2">
      <c r="B123" s="39"/>
    </row>
    <row r="124" spans="2:2" x14ac:dyDescent="0.2">
      <c r="B124" s="39"/>
    </row>
    <row r="125" spans="2:2" x14ac:dyDescent="0.2">
      <c r="B125" s="39"/>
    </row>
    <row r="126" spans="2:2" x14ac:dyDescent="0.2">
      <c r="B126" s="39"/>
    </row>
    <row r="127" spans="2:2" x14ac:dyDescent="0.2">
      <c r="B127" s="39"/>
    </row>
    <row r="128" spans="2:2" x14ac:dyDescent="0.2">
      <c r="B128" s="39"/>
    </row>
    <row r="129" spans="2:2" x14ac:dyDescent="0.2">
      <c r="B129" s="39"/>
    </row>
    <row r="130" spans="2:2" x14ac:dyDescent="0.2">
      <c r="B130" s="39"/>
    </row>
    <row r="131" spans="2:2" x14ac:dyDescent="0.2">
      <c r="B131" s="39"/>
    </row>
    <row r="132" spans="2:2" x14ac:dyDescent="0.2">
      <c r="B132" s="39"/>
    </row>
    <row r="133" spans="2:2" x14ac:dyDescent="0.2">
      <c r="B133" s="39"/>
    </row>
    <row r="134" spans="2:2" x14ac:dyDescent="0.2">
      <c r="B134" s="39"/>
    </row>
    <row r="135" spans="2:2" x14ac:dyDescent="0.2">
      <c r="B135" s="39"/>
    </row>
    <row r="136" spans="2:2" x14ac:dyDescent="0.2">
      <c r="B136" s="39"/>
    </row>
    <row r="137" spans="2:2" x14ac:dyDescent="0.2">
      <c r="B137" s="39"/>
    </row>
    <row r="138" spans="2:2" x14ac:dyDescent="0.2">
      <c r="B138" s="39"/>
    </row>
  </sheetData>
  <mergeCells count="9">
    <mergeCell ref="B19:B46"/>
    <mergeCell ref="C19:C46"/>
    <mergeCell ref="B47:B59"/>
    <mergeCell ref="C47:C59"/>
    <mergeCell ref="B1:H1"/>
    <mergeCell ref="B4:B5"/>
    <mergeCell ref="C4:C5"/>
    <mergeCell ref="B6:B16"/>
    <mergeCell ref="C6:C16"/>
  </mergeCells>
  <conditionalFormatting sqref="F4">
    <cfRule type="cellIs" dxfId="18" priority="5" operator="greaterThan">
      <formula>0.0499</formula>
    </cfRule>
    <cfRule type="cellIs" dxfId="17" priority="6" operator="greaterThan">
      <formula>0.0499</formula>
    </cfRule>
  </conditionalFormatting>
  <conditionalFormatting sqref="H4:H59">
    <cfRule type="cellIs" dxfId="16" priority="3" operator="greaterThan">
      <formula>0.0499</formula>
    </cfRule>
    <cfRule type="cellIs" dxfId="15" priority="4" operator="greaterThan">
      <formula>0.0499</formula>
    </cfRule>
  </conditionalFormatting>
  <conditionalFormatting sqref="F5:F59">
    <cfRule type="cellIs" dxfId="14" priority="1" operator="greaterThan">
      <formula>0.0499</formula>
    </cfRule>
    <cfRule type="cellIs" dxfId="13" priority="2" operator="greaterThan">
      <formula>0.0499</formula>
    </cfRule>
  </conditionalFormatting>
  <hyperlinks>
    <hyperlink ref="B1:F1" location="ANUAL!A1" display="DEMONSTRAÇÃO DE DESPESAS COM INVESTIMENTO"/>
    <hyperlink ref="B1:D1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2"/>
  <sheetViews>
    <sheetView showGridLines="0" zoomScale="80" zoomScaleNormal="80" workbookViewId="0">
      <pane ySplit="1" topLeftCell="A2" activePane="bottomLeft" state="frozen"/>
      <selection activeCell="B1" sqref="B1:H1"/>
      <selection pane="bottomLeft"/>
    </sheetView>
  </sheetViews>
  <sheetFormatPr defaultRowHeight="12.75" x14ac:dyDescent="0.2"/>
  <cols>
    <col min="2" max="2" width="54.28515625" style="29" customWidth="1"/>
    <col min="3" max="3" width="66.85546875" style="5" bestFit="1" customWidth="1"/>
    <col min="4" max="5" width="14.85546875" hidden="1" customWidth="1"/>
    <col min="6" max="6" width="16" bestFit="1" customWidth="1"/>
    <col min="7" max="7" width="13.42578125" bestFit="1" customWidth="1"/>
    <col min="11" max="11" width="0" hidden="1" customWidth="1"/>
    <col min="12" max="12" width="12.42578125" hidden="1" customWidth="1"/>
    <col min="13" max="13" width="0" hidden="1" customWidth="1"/>
  </cols>
  <sheetData>
    <row r="1" spans="2:13" s="40" customFormat="1" ht="58.5" customHeight="1" x14ac:dyDescent="0.2">
      <c r="B1" s="66" t="s">
        <v>225</v>
      </c>
      <c r="C1" s="66"/>
      <c r="D1" s="66"/>
      <c r="E1" s="66"/>
      <c r="F1" s="66"/>
      <c r="G1" s="66"/>
    </row>
    <row r="3" spans="2:13" s="21" customFormat="1" ht="14.25" customHeight="1" thickBot="1" x14ac:dyDescent="0.25">
      <c r="B3" s="28" t="s">
        <v>5</v>
      </c>
      <c r="C3" s="11" t="s">
        <v>2</v>
      </c>
      <c r="D3" s="22" t="s">
        <v>0</v>
      </c>
      <c r="E3" s="12" t="s">
        <v>1</v>
      </c>
      <c r="F3" s="12" t="s">
        <v>3</v>
      </c>
      <c r="G3" s="12" t="s">
        <v>6</v>
      </c>
    </row>
    <row r="4" spans="2:13" ht="14.25" customHeight="1" thickTop="1" thickBot="1" x14ac:dyDescent="0.25">
      <c r="B4" s="51" t="s">
        <v>159</v>
      </c>
      <c r="C4" s="51" t="s">
        <v>160</v>
      </c>
      <c r="D4" s="49">
        <v>276183.25</v>
      </c>
      <c r="E4" s="50">
        <v>399872.33</v>
      </c>
      <c r="F4" s="7">
        <f>D4+E4</f>
        <v>676055.58000000007</v>
      </c>
      <c r="G4" s="9">
        <f>F4/$F$30</f>
        <v>0.11364778085320859</v>
      </c>
      <c r="K4" t="str">
        <f>C4</f>
        <v>OBRAS EM ANDAMENTO</v>
      </c>
      <c r="L4" s="45">
        <f>F4+F5</f>
        <v>687645.57000000007</v>
      </c>
      <c r="M4" s="46">
        <f>L4/F27</f>
        <v>31.259984371043611</v>
      </c>
    </row>
    <row r="5" spans="2:13" ht="14.25" thickTop="1" thickBot="1" x14ac:dyDescent="0.25">
      <c r="B5" s="69" t="s">
        <v>26</v>
      </c>
      <c r="C5" s="51" t="s">
        <v>222</v>
      </c>
      <c r="D5" s="55">
        <v>11589.99</v>
      </c>
      <c r="E5" s="52"/>
      <c r="F5" s="37">
        <f t="shared" ref="F5:F29" si="0">D5+E5</f>
        <v>11589.99</v>
      </c>
      <c r="G5" s="9">
        <f t="shared" ref="G5:G29" si="1">F5/$F$30</f>
        <v>1.9483259699015854E-3</v>
      </c>
    </row>
    <row r="6" spans="2:13" ht="14.25" thickTop="1" thickBot="1" x14ac:dyDescent="0.25">
      <c r="B6" s="69"/>
      <c r="C6" s="51" t="s">
        <v>160</v>
      </c>
      <c r="D6" s="49">
        <v>192829.05</v>
      </c>
      <c r="E6" s="50">
        <v>2836695.5</v>
      </c>
      <c r="F6" s="7">
        <f t="shared" si="0"/>
        <v>3029524.55</v>
      </c>
      <c r="G6" s="9">
        <f t="shared" si="1"/>
        <v>0.50927579378579391</v>
      </c>
    </row>
    <row r="7" spans="2:13" ht="14.25" thickTop="1" thickBot="1" x14ac:dyDescent="0.25">
      <c r="B7" s="69"/>
      <c r="C7" s="51" t="s">
        <v>161</v>
      </c>
      <c r="D7" s="49">
        <v>57300.07</v>
      </c>
      <c r="E7" s="50">
        <v>612720.89</v>
      </c>
      <c r="F7" s="7">
        <f t="shared" si="0"/>
        <v>670020.96</v>
      </c>
      <c r="G7" s="9">
        <f t="shared" si="1"/>
        <v>0.11263333589989218</v>
      </c>
    </row>
    <row r="8" spans="2:13" ht="14.25" thickTop="1" thickBot="1" x14ac:dyDescent="0.25">
      <c r="B8" s="69"/>
      <c r="C8" s="51" t="s">
        <v>162</v>
      </c>
      <c r="D8" s="55"/>
      <c r="E8" s="52">
        <v>14152</v>
      </c>
      <c r="F8" s="37">
        <f t="shared" si="0"/>
        <v>14152</v>
      </c>
      <c r="G8" s="9">
        <f t="shared" si="1"/>
        <v>2.3790106053626654E-3</v>
      </c>
    </row>
    <row r="9" spans="2:13" ht="14.25" customHeight="1" thickTop="1" thickBot="1" x14ac:dyDescent="0.25">
      <c r="B9" s="69"/>
      <c r="C9" s="51" t="s">
        <v>163</v>
      </c>
      <c r="D9" s="55"/>
      <c r="E9" s="52">
        <v>1662.91</v>
      </c>
      <c r="F9" s="37">
        <f t="shared" si="0"/>
        <v>1662.91</v>
      </c>
      <c r="G9" s="9">
        <f t="shared" si="1"/>
        <v>2.7954215133999644E-4</v>
      </c>
    </row>
    <row r="10" spans="2:13" ht="14.25" thickTop="1" thickBot="1" x14ac:dyDescent="0.25">
      <c r="B10" s="69"/>
      <c r="C10" s="51" t="s">
        <v>204</v>
      </c>
      <c r="D10" s="55"/>
      <c r="E10" s="52">
        <v>25632</v>
      </c>
      <c r="F10" s="37">
        <f t="shared" si="0"/>
        <v>25632</v>
      </c>
      <c r="G10" s="9">
        <f t="shared" si="1"/>
        <v>4.3088467945630185E-3</v>
      </c>
    </row>
    <row r="11" spans="2:13" ht="14.25" thickTop="1" thickBot="1" x14ac:dyDescent="0.25">
      <c r="B11" s="69"/>
      <c r="C11" s="51" t="s">
        <v>164</v>
      </c>
      <c r="D11" s="55">
        <v>2058.75</v>
      </c>
      <c r="E11" s="52">
        <v>14842.86</v>
      </c>
      <c r="F11" s="37">
        <f t="shared" si="0"/>
        <v>16901.61</v>
      </c>
      <c r="G11" s="9">
        <f t="shared" si="1"/>
        <v>2.8412315883057995E-3</v>
      </c>
    </row>
    <row r="12" spans="2:13" ht="14.25" thickTop="1" thickBot="1" x14ac:dyDescent="0.25">
      <c r="B12" s="69"/>
      <c r="C12" s="51" t="s">
        <v>165</v>
      </c>
      <c r="D12" s="55">
        <v>701.2</v>
      </c>
      <c r="E12" s="52">
        <v>145212.87</v>
      </c>
      <c r="F12" s="37">
        <f t="shared" si="0"/>
        <v>145914.07</v>
      </c>
      <c r="G12" s="9">
        <f t="shared" si="1"/>
        <v>2.4528767665462855E-2</v>
      </c>
    </row>
    <row r="13" spans="2:13" ht="14.25" thickTop="1" thickBot="1" x14ac:dyDescent="0.25">
      <c r="B13" s="69"/>
      <c r="C13" s="51" t="s">
        <v>166</v>
      </c>
      <c r="D13" s="55"/>
      <c r="E13" s="52">
        <v>949.5</v>
      </c>
      <c r="F13" s="37">
        <f t="shared" si="0"/>
        <v>949.5</v>
      </c>
      <c r="G13" s="9">
        <f t="shared" si="1"/>
        <v>1.5961493568342642E-4</v>
      </c>
    </row>
    <row r="14" spans="2:13" ht="14.25" thickTop="1" thickBot="1" x14ac:dyDescent="0.25">
      <c r="B14" s="69"/>
      <c r="C14" s="51" t="s">
        <v>223</v>
      </c>
      <c r="D14" s="55"/>
      <c r="E14" s="52">
        <v>5.23</v>
      </c>
      <c r="F14" s="37">
        <f t="shared" si="0"/>
        <v>5.23</v>
      </c>
      <c r="G14" s="9">
        <f t="shared" si="1"/>
        <v>8.7918495379075326E-7</v>
      </c>
    </row>
    <row r="15" spans="2:13" ht="14.25" thickTop="1" thickBot="1" x14ac:dyDescent="0.25">
      <c r="B15" s="69"/>
      <c r="C15" s="51" t="s">
        <v>167</v>
      </c>
      <c r="D15" s="55"/>
      <c r="E15" s="52">
        <v>1073.3</v>
      </c>
      <c r="F15" s="37">
        <f t="shared" si="0"/>
        <v>1073.3</v>
      </c>
      <c r="G15" s="9">
        <f t="shared" si="1"/>
        <v>1.8042623535441976E-4</v>
      </c>
    </row>
    <row r="16" spans="2:13" ht="14.25" thickTop="1" thickBot="1" x14ac:dyDescent="0.25">
      <c r="B16" s="69"/>
      <c r="C16" s="51" t="s">
        <v>168</v>
      </c>
      <c r="D16" s="55">
        <v>21945</v>
      </c>
      <c r="E16" s="52">
        <v>16812</v>
      </c>
      <c r="F16" s="37">
        <f t="shared" si="0"/>
        <v>38757</v>
      </c>
      <c r="G16" s="9">
        <f t="shared" si="1"/>
        <v>6.5152143889231776E-3</v>
      </c>
    </row>
    <row r="17" spans="2:7" ht="14.25" thickTop="1" thickBot="1" x14ac:dyDescent="0.25">
      <c r="B17" s="69"/>
      <c r="C17" s="51" t="s">
        <v>169</v>
      </c>
      <c r="D17" s="55">
        <v>11932</v>
      </c>
      <c r="E17" s="52">
        <v>9245</v>
      </c>
      <c r="F17" s="37">
        <f t="shared" si="0"/>
        <v>21177</v>
      </c>
      <c r="G17" s="9">
        <f t="shared" si="1"/>
        <v>3.5599425939630554E-3</v>
      </c>
    </row>
    <row r="18" spans="2:7" ht="14.25" thickTop="1" thickBot="1" x14ac:dyDescent="0.25">
      <c r="B18" s="69"/>
      <c r="C18" s="51" t="s">
        <v>170</v>
      </c>
      <c r="D18" s="55"/>
      <c r="E18" s="52">
        <v>50627</v>
      </c>
      <c r="F18" s="37">
        <f t="shared" si="0"/>
        <v>50627</v>
      </c>
      <c r="G18" s="9">
        <f t="shared" si="1"/>
        <v>8.5106112152130899E-3</v>
      </c>
    </row>
    <row r="19" spans="2:7" ht="14.25" thickTop="1" thickBot="1" x14ac:dyDescent="0.25">
      <c r="B19" s="69"/>
      <c r="C19" s="51" t="s">
        <v>224</v>
      </c>
      <c r="D19" s="55"/>
      <c r="E19" s="52">
        <v>15200</v>
      </c>
      <c r="F19" s="37">
        <f t="shared" si="0"/>
        <v>15200</v>
      </c>
      <c r="G19" s="9">
        <f t="shared" si="1"/>
        <v>2.5551838045161468E-3</v>
      </c>
    </row>
    <row r="20" spans="2:7" ht="14.25" thickTop="1" thickBot="1" x14ac:dyDescent="0.25">
      <c r="B20" s="69"/>
      <c r="C20" s="51" t="s">
        <v>171</v>
      </c>
      <c r="D20" s="55"/>
      <c r="E20" s="52">
        <v>56727.62</v>
      </c>
      <c r="F20" s="37">
        <f t="shared" si="0"/>
        <v>56727.62</v>
      </c>
      <c r="G20" s="9">
        <f t="shared" si="1"/>
        <v>9.5361510455754129E-3</v>
      </c>
    </row>
    <row r="21" spans="2:7" ht="14.25" thickTop="1" thickBot="1" x14ac:dyDescent="0.25">
      <c r="B21" s="69"/>
      <c r="C21" s="51" t="s">
        <v>172</v>
      </c>
      <c r="D21" s="55"/>
      <c r="E21" s="52">
        <v>2810</v>
      </c>
      <c r="F21" s="37">
        <f t="shared" si="0"/>
        <v>2810</v>
      </c>
      <c r="G21" s="9">
        <f t="shared" si="1"/>
        <v>4.7237279544015611E-4</v>
      </c>
    </row>
    <row r="22" spans="2:7" ht="14.25" thickTop="1" thickBot="1" x14ac:dyDescent="0.25">
      <c r="B22" s="69"/>
      <c r="C22" s="51" t="s">
        <v>173</v>
      </c>
      <c r="D22" s="55"/>
      <c r="E22" s="52">
        <v>2520</v>
      </c>
      <c r="F22" s="37">
        <f t="shared" si="0"/>
        <v>2520</v>
      </c>
      <c r="G22" s="9">
        <f t="shared" si="1"/>
        <v>4.2362257811715069E-4</v>
      </c>
    </row>
    <row r="23" spans="2:7" ht="14.25" thickTop="1" thickBot="1" x14ac:dyDescent="0.25">
      <c r="B23" s="69"/>
      <c r="C23" s="51" t="s">
        <v>174</v>
      </c>
      <c r="D23" s="55"/>
      <c r="E23" s="52">
        <v>31108.959999999999</v>
      </c>
      <c r="F23" s="37">
        <f t="shared" si="0"/>
        <v>31108.959999999999</v>
      </c>
      <c r="G23" s="9">
        <f t="shared" si="1"/>
        <v>5.229546761009252E-3</v>
      </c>
    </row>
    <row r="24" spans="2:7" ht="14.25" thickTop="1" thickBot="1" x14ac:dyDescent="0.25">
      <c r="B24" s="69"/>
      <c r="C24" s="51" t="s">
        <v>175</v>
      </c>
      <c r="D24" s="49">
        <v>44500</v>
      </c>
      <c r="E24" s="50">
        <v>799541.26</v>
      </c>
      <c r="F24" s="7">
        <f t="shared" si="0"/>
        <v>844041.26</v>
      </c>
      <c r="G24" s="9">
        <f t="shared" si="1"/>
        <v>0.14188687880890805</v>
      </c>
    </row>
    <row r="25" spans="2:7" ht="14.25" thickTop="1" thickBot="1" x14ac:dyDescent="0.25">
      <c r="B25" s="69"/>
      <c r="C25" s="51" t="s">
        <v>176</v>
      </c>
      <c r="D25" s="55">
        <v>4141.6000000000004</v>
      </c>
      <c r="E25" s="52">
        <v>182934.76</v>
      </c>
      <c r="F25" s="37">
        <f t="shared" si="0"/>
        <v>187076.36000000002</v>
      </c>
      <c r="G25" s="9">
        <f t="shared" si="1"/>
        <v>3.1448321399988974E-2</v>
      </c>
    </row>
    <row r="26" spans="2:7" ht="14.25" thickTop="1" thickBot="1" x14ac:dyDescent="0.25">
      <c r="B26" s="69"/>
      <c r="C26" s="51" t="s">
        <v>205</v>
      </c>
      <c r="D26" s="55">
        <v>33050</v>
      </c>
      <c r="E26" s="52"/>
      <c r="F26" s="37">
        <f t="shared" si="0"/>
        <v>33050</v>
      </c>
      <c r="G26" s="9">
        <f t="shared" si="1"/>
        <v>5.555843732845964E-3</v>
      </c>
    </row>
    <row r="27" spans="2:7" ht="14.25" thickTop="1" thickBot="1" x14ac:dyDescent="0.25">
      <c r="B27" s="69"/>
      <c r="C27" s="51" t="s">
        <v>177</v>
      </c>
      <c r="D27" s="55"/>
      <c r="E27" s="52">
        <v>21997.63</v>
      </c>
      <c r="F27" s="37">
        <f t="shared" si="0"/>
        <v>21997.63</v>
      </c>
      <c r="G27" s="9">
        <f t="shared" si="1"/>
        <v>3.6978939416933243E-3</v>
      </c>
    </row>
    <row r="28" spans="2:7" ht="14.25" thickTop="1" thickBot="1" x14ac:dyDescent="0.25">
      <c r="B28" s="70" t="s">
        <v>68</v>
      </c>
      <c r="C28" s="51" t="s">
        <v>160</v>
      </c>
      <c r="D28" s="55"/>
      <c r="E28" s="52">
        <v>42203.34</v>
      </c>
      <c r="F28" s="37">
        <f t="shared" si="0"/>
        <v>42203.34</v>
      </c>
      <c r="G28" s="9">
        <f t="shared" si="1"/>
        <v>7.0945586095058208E-3</v>
      </c>
    </row>
    <row r="29" spans="2:7" ht="14.25" thickTop="1" thickBot="1" x14ac:dyDescent="0.25">
      <c r="B29" s="70"/>
      <c r="C29" s="53" t="s">
        <v>176</v>
      </c>
      <c r="D29" s="56"/>
      <c r="E29" s="54">
        <v>7913.56</v>
      </c>
      <c r="F29" s="37">
        <f t="shared" si="0"/>
        <v>7913.56</v>
      </c>
      <c r="G29" s="9">
        <f t="shared" si="1"/>
        <v>1.3303026544780789E-3</v>
      </c>
    </row>
    <row r="30" spans="2:7" ht="13.5" thickTop="1" x14ac:dyDescent="0.2">
      <c r="B30" s="38"/>
      <c r="C30" s="10"/>
      <c r="D30" s="35">
        <f>SUM(D4:D29)</f>
        <v>656230.90999999992</v>
      </c>
      <c r="E30" s="35">
        <f t="shared" ref="E30:G30" si="2">SUM(E4:E29)</f>
        <v>5292460.5199999986</v>
      </c>
      <c r="F30" s="35">
        <f t="shared" si="2"/>
        <v>5948691.4300000006</v>
      </c>
      <c r="G30" s="36">
        <f t="shared" si="2"/>
        <v>1</v>
      </c>
    </row>
    <row r="31" spans="2:7" x14ac:dyDescent="0.2">
      <c r="B31" s="39"/>
    </row>
    <row r="32" spans="2:7" x14ac:dyDescent="0.2">
      <c r="B32" s="39"/>
    </row>
    <row r="33" spans="2:2" x14ac:dyDescent="0.2">
      <c r="B33" s="39"/>
    </row>
    <row r="34" spans="2:2" x14ac:dyDescent="0.2">
      <c r="B34" s="39"/>
    </row>
    <row r="35" spans="2:2" x14ac:dyDescent="0.2">
      <c r="B35" s="39"/>
    </row>
    <row r="36" spans="2:2" x14ac:dyDescent="0.2">
      <c r="B36" s="39"/>
    </row>
    <row r="37" spans="2:2" x14ac:dyDescent="0.2">
      <c r="B37" s="39"/>
    </row>
    <row r="38" spans="2:2" x14ac:dyDescent="0.2">
      <c r="B38" s="39"/>
    </row>
    <row r="39" spans="2:2" x14ac:dyDescent="0.2">
      <c r="B39" s="39"/>
    </row>
    <row r="40" spans="2:2" x14ac:dyDescent="0.2">
      <c r="B40" s="39"/>
    </row>
    <row r="41" spans="2:2" x14ac:dyDescent="0.2">
      <c r="B41" s="39"/>
    </row>
    <row r="42" spans="2:2" x14ac:dyDescent="0.2">
      <c r="B42" s="39"/>
    </row>
    <row r="43" spans="2:2" x14ac:dyDescent="0.2">
      <c r="B43" s="39"/>
    </row>
    <row r="44" spans="2:2" x14ac:dyDescent="0.2">
      <c r="B44" s="39"/>
    </row>
    <row r="45" spans="2:2" x14ac:dyDescent="0.2">
      <c r="B45" s="39"/>
    </row>
    <row r="46" spans="2:2" x14ac:dyDescent="0.2">
      <c r="B46" s="39"/>
    </row>
    <row r="47" spans="2:2" x14ac:dyDescent="0.2">
      <c r="B47" s="39"/>
    </row>
    <row r="48" spans="2:2" x14ac:dyDescent="0.2">
      <c r="B48" s="39"/>
    </row>
    <row r="49" spans="2:2" x14ac:dyDescent="0.2">
      <c r="B49" s="39"/>
    </row>
    <row r="50" spans="2:2" x14ac:dyDescent="0.2">
      <c r="B50" s="39"/>
    </row>
    <row r="51" spans="2:2" x14ac:dyDescent="0.2">
      <c r="B51" s="39"/>
    </row>
    <row r="52" spans="2:2" x14ac:dyDescent="0.2">
      <c r="B52" s="39"/>
    </row>
    <row r="53" spans="2:2" x14ac:dyDescent="0.2">
      <c r="B53" s="39"/>
    </row>
    <row r="54" spans="2:2" x14ac:dyDescent="0.2">
      <c r="B54" s="39"/>
    </row>
    <row r="55" spans="2:2" x14ac:dyDescent="0.2">
      <c r="B55" s="39"/>
    </row>
    <row r="56" spans="2:2" x14ac:dyDescent="0.2">
      <c r="B56" s="39"/>
    </row>
    <row r="57" spans="2:2" x14ac:dyDescent="0.2">
      <c r="B57" s="39"/>
    </row>
    <row r="58" spans="2:2" x14ac:dyDescent="0.2">
      <c r="B58" s="39"/>
    </row>
    <row r="59" spans="2:2" x14ac:dyDescent="0.2">
      <c r="B59" s="39"/>
    </row>
    <row r="60" spans="2:2" x14ac:dyDescent="0.2">
      <c r="B60" s="39"/>
    </row>
    <row r="61" spans="2:2" x14ac:dyDescent="0.2">
      <c r="B61" s="39"/>
    </row>
    <row r="62" spans="2:2" x14ac:dyDescent="0.2">
      <c r="B62" s="39"/>
    </row>
    <row r="63" spans="2:2" x14ac:dyDescent="0.2">
      <c r="B63" s="39"/>
    </row>
    <row r="64" spans="2:2" x14ac:dyDescent="0.2">
      <c r="B64" s="39"/>
    </row>
    <row r="65" spans="2:2" x14ac:dyDescent="0.2">
      <c r="B65" s="39"/>
    </row>
    <row r="66" spans="2:2" x14ac:dyDescent="0.2">
      <c r="B66" s="39"/>
    </row>
    <row r="67" spans="2:2" x14ac:dyDescent="0.2">
      <c r="B67" s="39"/>
    </row>
    <row r="68" spans="2:2" x14ac:dyDescent="0.2">
      <c r="B68" s="39"/>
    </row>
    <row r="69" spans="2:2" x14ac:dyDescent="0.2">
      <c r="B69" s="39"/>
    </row>
    <row r="70" spans="2:2" x14ac:dyDescent="0.2">
      <c r="B70" s="39"/>
    </row>
    <row r="71" spans="2:2" x14ac:dyDescent="0.2">
      <c r="B71" s="39"/>
    </row>
    <row r="73" spans="2:2" x14ac:dyDescent="0.2">
      <c r="B73" s="39"/>
    </row>
    <row r="74" spans="2:2" x14ac:dyDescent="0.2">
      <c r="B74" s="39"/>
    </row>
    <row r="75" spans="2:2" x14ac:dyDescent="0.2">
      <c r="B75" s="39"/>
    </row>
    <row r="76" spans="2:2" x14ac:dyDescent="0.2">
      <c r="B76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2" spans="2:2" x14ac:dyDescent="0.2">
      <c r="B82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8" spans="2:2" x14ac:dyDescent="0.2">
      <c r="B88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0" spans="2:2" x14ac:dyDescent="0.2">
      <c r="B100" s="39"/>
    </row>
    <row r="101" spans="2:2" x14ac:dyDescent="0.2">
      <c r="B101" s="39"/>
    </row>
    <row r="102" spans="2:2" x14ac:dyDescent="0.2">
      <c r="B102" s="39"/>
    </row>
  </sheetData>
  <mergeCells count="3">
    <mergeCell ref="B1:G1"/>
    <mergeCell ref="B5:B27"/>
    <mergeCell ref="B28:B29"/>
  </mergeCells>
  <conditionalFormatting sqref="G4:G29">
    <cfRule type="cellIs" dxfId="12" priority="1" operator="greaterThan">
      <formula>0.0599</formula>
    </cfRule>
  </conditionalFormatting>
  <hyperlinks>
    <hyperlink ref="B1:F1" location="ANUAL!A1" display="DEMONSTRAÇÃO DE DESPESAS COM INVESTIMENTO"/>
    <hyperlink ref="B1:D1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0"/>
  <sheetViews>
    <sheetView showGridLines="0" zoomScale="80" zoomScaleNormal="80" workbookViewId="0">
      <pane ySplit="1" topLeftCell="A2" activePane="bottomLeft" state="frozen"/>
      <selection activeCell="B1" sqref="B1:H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0" customFormat="1" ht="58.5" customHeight="1" x14ac:dyDescent="0.2">
      <c r="B1" s="66" t="s">
        <v>225</v>
      </c>
      <c r="C1" s="66"/>
      <c r="D1" s="66"/>
      <c r="E1" s="66"/>
      <c r="F1" s="66"/>
      <c r="G1" s="66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22.5" thickTop="1" thickBot="1" x14ac:dyDescent="0.25">
      <c r="B4" s="51" t="s">
        <v>184</v>
      </c>
      <c r="C4" s="51" t="s">
        <v>185</v>
      </c>
      <c r="D4" s="55">
        <v>8435.5</v>
      </c>
      <c r="E4" s="52"/>
      <c r="F4" s="37">
        <f>D4+E4</f>
        <v>8435.5</v>
      </c>
      <c r="G4" s="9">
        <f>F4/$F$63</f>
        <v>1.4638706544540616E-3</v>
      </c>
    </row>
    <row r="5" spans="2:7" ht="22.5" thickTop="1" thickBot="1" x14ac:dyDescent="0.25">
      <c r="B5" s="51" t="s">
        <v>186</v>
      </c>
      <c r="C5" s="51" t="s">
        <v>187</v>
      </c>
      <c r="D5" s="55">
        <v>52036</v>
      </c>
      <c r="E5" s="52"/>
      <c r="F5" s="37">
        <f t="shared" ref="F5:F62" si="0">D5+E5</f>
        <v>52036</v>
      </c>
      <c r="G5" s="9">
        <f t="shared" ref="G5:G62" si="1">F5/$F$63</f>
        <v>9.0301669581141063E-3</v>
      </c>
    </row>
    <row r="6" spans="2:7" ht="14.25" customHeight="1" thickTop="1" thickBot="1" x14ac:dyDescent="0.25">
      <c r="B6" s="69" t="s">
        <v>26</v>
      </c>
      <c r="C6" s="51" t="s">
        <v>187</v>
      </c>
      <c r="D6" s="55">
        <v>1500</v>
      </c>
      <c r="E6" s="52"/>
      <c r="F6" s="37">
        <f t="shared" si="0"/>
        <v>1500</v>
      </c>
      <c r="G6" s="9">
        <f t="shared" si="1"/>
        <v>2.6030537391750249E-4</v>
      </c>
    </row>
    <row r="7" spans="2:7" ht="14.25" thickTop="1" thickBot="1" x14ac:dyDescent="0.25">
      <c r="B7" s="69"/>
      <c r="C7" s="51" t="s">
        <v>27</v>
      </c>
      <c r="D7" s="55">
        <v>96098.2</v>
      </c>
      <c r="E7" s="52"/>
      <c r="F7" s="37">
        <f t="shared" si="0"/>
        <v>96098.2</v>
      </c>
      <c r="G7" s="9">
        <f t="shared" si="1"/>
        <v>1.6676585255865958E-2</v>
      </c>
    </row>
    <row r="8" spans="2:7" ht="14.25" thickTop="1" thickBot="1" x14ac:dyDescent="0.25">
      <c r="B8" s="69"/>
      <c r="C8" s="51" t="s">
        <v>28</v>
      </c>
      <c r="D8" s="55">
        <v>7200</v>
      </c>
      <c r="E8" s="52"/>
      <c r="F8" s="37">
        <f t="shared" si="0"/>
        <v>7200</v>
      </c>
      <c r="G8" s="9">
        <f t="shared" si="1"/>
        <v>1.2494657948040121E-3</v>
      </c>
    </row>
    <row r="9" spans="2:7" ht="14.25" thickTop="1" thickBot="1" x14ac:dyDescent="0.25">
      <c r="B9" s="69"/>
      <c r="C9" s="51" t="s">
        <v>29</v>
      </c>
      <c r="D9" s="49">
        <v>433951.75</v>
      </c>
      <c r="E9" s="50"/>
      <c r="F9" s="7">
        <f t="shared" si="0"/>
        <v>433951.75</v>
      </c>
      <c r="G9" s="9">
        <f t="shared" si="1"/>
        <v>7.5306648363936371E-2</v>
      </c>
    </row>
    <row r="10" spans="2:7" ht="14.25" thickTop="1" thickBot="1" x14ac:dyDescent="0.25">
      <c r="B10" s="69"/>
      <c r="C10" s="51" t="s">
        <v>30</v>
      </c>
      <c r="D10" s="49">
        <v>44444.44</v>
      </c>
      <c r="E10" s="50">
        <v>525019.36</v>
      </c>
      <c r="F10" s="7">
        <f t="shared" si="0"/>
        <v>569463.80000000005</v>
      </c>
      <c r="G10" s="9">
        <f t="shared" si="1"/>
        <v>9.8822991594321244E-2</v>
      </c>
    </row>
    <row r="11" spans="2:7" ht="14.25" thickTop="1" thickBot="1" x14ac:dyDescent="0.25">
      <c r="B11" s="69"/>
      <c r="C11" s="51" t="s">
        <v>188</v>
      </c>
      <c r="D11" s="55">
        <v>41102.300000000003</v>
      </c>
      <c r="E11" s="52"/>
      <c r="F11" s="37">
        <f t="shared" si="0"/>
        <v>41102.300000000003</v>
      </c>
      <c r="G11" s="9">
        <f t="shared" si="1"/>
        <v>7.1327663802462421E-3</v>
      </c>
    </row>
    <row r="12" spans="2:7" ht="14.25" thickTop="1" thickBot="1" x14ac:dyDescent="0.25">
      <c r="B12" s="69"/>
      <c r="C12" s="51" t="s">
        <v>31</v>
      </c>
      <c r="D12" s="55"/>
      <c r="E12" s="52">
        <v>1110.1600000000001</v>
      </c>
      <c r="F12" s="37">
        <f t="shared" si="0"/>
        <v>1110.1600000000001</v>
      </c>
      <c r="G12" s="9">
        <f t="shared" si="1"/>
        <v>1.9265374260550306E-4</v>
      </c>
    </row>
    <row r="13" spans="2:7" ht="14.25" thickTop="1" thickBot="1" x14ac:dyDescent="0.25">
      <c r="B13" s="69"/>
      <c r="C13" s="51" t="s">
        <v>35</v>
      </c>
      <c r="D13" s="55">
        <v>36094.01</v>
      </c>
      <c r="E13" s="52">
        <v>63869.05</v>
      </c>
      <c r="F13" s="37">
        <f t="shared" si="0"/>
        <v>99963.06</v>
      </c>
      <c r="G13" s="9">
        <f t="shared" si="1"/>
        <v>1.7347281140825156E-2</v>
      </c>
    </row>
    <row r="14" spans="2:7" ht="14.25" thickTop="1" thickBot="1" x14ac:dyDescent="0.25">
      <c r="B14" s="69"/>
      <c r="C14" s="51" t="s">
        <v>92</v>
      </c>
      <c r="D14" s="55">
        <v>11980.59</v>
      </c>
      <c r="E14" s="52"/>
      <c r="F14" s="37">
        <f t="shared" si="0"/>
        <v>11980.59</v>
      </c>
      <c r="G14" s="9">
        <f t="shared" si="1"/>
        <v>2.0790746398015275E-3</v>
      </c>
    </row>
    <row r="15" spans="2:7" ht="14.25" thickTop="1" thickBot="1" x14ac:dyDescent="0.25">
      <c r="B15" s="69"/>
      <c r="C15" s="51" t="s">
        <v>41</v>
      </c>
      <c r="D15" s="55">
        <v>15600</v>
      </c>
      <c r="E15" s="52"/>
      <c r="F15" s="37">
        <f t="shared" si="0"/>
        <v>15600</v>
      </c>
      <c r="G15" s="9">
        <f t="shared" si="1"/>
        <v>2.7071758887420258E-3</v>
      </c>
    </row>
    <row r="16" spans="2:7" ht="14.25" thickTop="1" thickBot="1" x14ac:dyDescent="0.25">
      <c r="B16" s="69"/>
      <c r="C16" s="51" t="s">
        <v>36</v>
      </c>
      <c r="D16" s="49">
        <v>373220.81</v>
      </c>
      <c r="E16" s="50"/>
      <c r="F16" s="7">
        <f t="shared" si="0"/>
        <v>373220.81</v>
      </c>
      <c r="G16" s="9">
        <f t="shared" si="1"/>
        <v>6.476758833389544E-2</v>
      </c>
    </row>
    <row r="17" spans="2:7" ht="14.25" thickTop="1" thickBot="1" x14ac:dyDescent="0.25">
      <c r="B17" s="69"/>
      <c r="C17" s="51" t="s">
        <v>37</v>
      </c>
      <c r="D17" s="55">
        <v>3174.82</v>
      </c>
      <c r="E17" s="52"/>
      <c r="F17" s="37">
        <f t="shared" si="0"/>
        <v>3174.82</v>
      </c>
      <c r="G17" s="9">
        <f t="shared" si="1"/>
        <v>5.5094847148051023E-4</v>
      </c>
    </row>
    <row r="18" spans="2:7" ht="14.25" thickTop="1" thickBot="1" x14ac:dyDescent="0.25">
      <c r="B18" s="69"/>
      <c r="C18" s="51" t="s">
        <v>209</v>
      </c>
      <c r="D18" s="55">
        <v>6000</v>
      </c>
      <c r="E18" s="52"/>
      <c r="F18" s="37">
        <f t="shared" si="0"/>
        <v>6000</v>
      </c>
      <c r="G18" s="9">
        <f t="shared" si="1"/>
        <v>1.04122149567001E-3</v>
      </c>
    </row>
    <row r="19" spans="2:7" ht="14.25" thickTop="1" thickBot="1" x14ac:dyDescent="0.25">
      <c r="B19" s="69"/>
      <c r="C19" s="51" t="s">
        <v>39</v>
      </c>
      <c r="D19" s="55">
        <v>8344.27</v>
      </c>
      <c r="E19" s="52"/>
      <c r="F19" s="37">
        <f t="shared" si="0"/>
        <v>8344.27</v>
      </c>
      <c r="G19" s="9">
        <f t="shared" si="1"/>
        <v>1.4480388816123992E-3</v>
      </c>
    </row>
    <row r="20" spans="2:7" ht="14.25" thickTop="1" thickBot="1" x14ac:dyDescent="0.25">
      <c r="B20" s="69"/>
      <c r="C20" s="51" t="s">
        <v>40</v>
      </c>
      <c r="D20" s="55">
        <v>18724.169999999998</v>
      </c>
      <c r="E20" s="52">
        <v>39496.69</v>
      </c>
      <c r="F20" s="37">
        <f t="shared" si="0"/>
        <v>58220.86</v>
      </c>
      <c r="G20" s="9">
        <f t="shared" si="1"/>
        <v>1.010346848806571E-2</v>
      </c>
    </row>
    <row r="21" spans="2:7" ht="14.25" thickTop="1" thickBot="1" x14ac:dyDescent="0.25">
      <c r="B21" s="69"/>
      <c r="C21" s="51" t="s">
        <v>42</v>
      </c>
      <c r="D21" s="49">
        <v>376727.37</v>
      </c>
      <c r="E21" s="50">
        <v>599662.82999999996</v>
      </c>
      <c r="F21" s="7">
        <f t="shared" si="0"/>
        <v>976390.2</v>
      </c>
      <c r="G21" s="9">
        <f t="shared" si="1"/>
        <v>0.16943974406692336</v>
      </c>
    </row>
    <row r="22" spans="2:7" ht="14.25" thickTop="1" thickBot="1" x14ac:dyDescent="0.25">
      <c r="B22" s="69"/>
      <c r="C22" s="51" t="s">
        <v>96</v>
      </c>
      <c r="D22" s="55"/>
      <c r="E22" s="52">
        <v>35177.879999999997</v>
      </c>
      <c r="F22" s="37">
        <f t="shared" si="0"/>
        <v>35177.879999999997</v>
      </c>
      <c r="G22" s="9">
        <f t="shared" si="1"/>
        <v>6.1046608046833543E-3</v>
      </c>
    </row>
    <row r="23" spans="2:7" ht="14.25" thickTop="1" thickBot="1" x14ac:dyDescent="0.25">
      <c r="B23" s="69"/>
      <c r="C23" s="51" t="s">
        <v>194</v>
      </c>
      <c r="D23" s="55"/>
      <c r="E23" s="52">
        <v>4000</v>
      </c>
      <c r="F23" s="37">
        <f t="shared" si="0"/>
        <v>4000</v>
      </c>
      <c r="G23" s="9">
        <f t="shared" si="1"/>
        <v>6.9414766378000665E-4</v>
      </c>
    </row>
    <row r="24" spans="2:7" ht="14.25" thickTop="1" thickBot="1" x14ac:dyDescent="0.25">
      <c r="B24" s="69"/>
      <c r="C24" s="51" t="s">
        <v>79</v>
      </c>
      <c r="D24" s="55">
        <v>38464.589999999997</v>
      </c>
      <c r="E24" s="52">
        <v>5907.3</v>
      </c>
      <c r="F24" s="37">
        <f t="shared" si="0"/>
        <v>44371.89</v>
      </c>
      <c r="G24" s="9">
        <f t="shared" si="1"/>
        <v>7.7001609452508595E-3</v>
      </c>
    </row>
    <row r="25" spans="2:7" ht="14.25" thickTop="1" thickBot="1" x14ac:dyDescent="0.25">
      <c r="B25" s="69"/>
      <c r="C25" s="51" t="s">
        <v>43</v>
      </c>
      <c r="D25" s="55">
        <v>12166.5</v>
      </c>
      <c r="E25" s="52">
        <v>20837.810000000001</v>
      </c>
      <c r="F25" s="37">
        <f t="shared" si="0"/>
        <v>33004.31</v>
      </c>
      <c r="G25" s="9">
        <f t="shared" si="1"/>
        <v>5.7274661702927778E-3</v>
      </c>
    </row>
    <row r="26" spans="2:7" ht="14.25" thickTop="1" thickBot="1" x14ac:dyDescent="0.25">
      <c r="B26" s="69"/>
      <c r="C26" s="51" t="s">
        <v>44</v>
      </c>
      <c r="D26" s="49">
        <v>660079.43000000005</v>
      </c>
      <c r="E26" s="50">
        <v>433276.09</v>
      </c>
      <c r="F26" s="7">
        <f t="shared" si="0"/>
        <v>1093355.52</v>
      </c>
      <c r="G26" s="9">
        <f t="shared" si="1"/>
        <v>0.1897375449722436</v>
      </c>
    </row>
    <row r="27" spans="2:7" ht="14.25" thickTop="1" thickBot="1" x14ac:dyDescent="0.25">
      <c r="B27" s="69"/>
      <c r="C27" s="51" t="s">
        <v>195</v>
      </c>
      <c r="D27" s="55">
        <v>2000</v>
      </c>
      <c r="E27" s="52">
        <v>26054.11</v>
      </c>
      <c r="F27" s="37">
        <f t="shared" si="0"/>
        <v>28054.11</v>
      </c>
      <c r="G27" s="9">
        <f t="shared" si="1"/>
        <v>4.8684237289818308E-3</v>
      </c>
    </row>
    <row r="28" spans="2:7" ht="14.25" thickTop="1" thickBot="1" x14ac:dyDescent="0.25">
      <c r="B28" s="69"/>
      <c r="C28" s="51" t="s">
        <v>95</v>
      </c>
      <c r="D28" s="55"/>
      <c r="E28" s="52">
        <v>15744.95</v>
      </c>
      <c r="F28" s="37">
        <f t="shared" si="0"/>
        <v>15744.95</v>
      </c>
      <c r="G28" s="9">
        <f t="shared" si="1"/>
        <v>2.7323300647082542E-3</v>
      </c>
    </row>
    <row r="29" spans="2:7" ht="14.25" thickTop="1" thickBot="1" x14ac:dyDescent="0.25">
      <c r="B29" s="69"/>
      <c r="C29" s="51" t="s">
        <v>45</v>
      </c>
      <c r="D29" s="55">
        <v>46097.18</v>
      </c>
      <c r="E29" s="52">
        <v>62842.77</v>
      </c>
      <c r="F29" s="37">
        <f t="shared" si="0"/>
        <v>108939.95</v>
      </c>
      <c r="G29" s="9">
        <f t="shared" si="1"/>
        <v>1.8905102946202682E-2</v>
      </c>
    </row>
    <row r="30" spans="2:7" ht="14.25" thickTop="1" thickBot="1" x14ac:dyDescent="0.25">
      <c r="B30" s="69"/>
      <c r="C30" s="51" t="s">
        <v>46</v>
      </c>
      <c r="D30" s="55"/>
      <c r="E30" s="52">
        <v>7787.77</v>
      </c>
      <c r="F30" s="37">
        <f t="shared" si="0"/>
        <v>7787.77</v>
      </c>
      <c r="G30" s="9">
        <f t="shared" si="1"/>
        <v>1.3514655878890058E-3</v>
      </c>
    </row>
    <row r="31" spans="2:7" ht="14.25" thickTop="1" thickBot="1" x14ac:dyDescent="0.25">
      <c r="B31" s="69"/>
      <c r="C31" s="51" t="s">
        <v>47</v>
      </c>
      <c r="D31" s="55">
        <v>17747.37</v>
      </c>
      <c r="E31" s="52">
        <v>13122.46</v>
      </c>
      <c r="F31" s="37">
        <f t="shared" si="0"/>
        <v>30869.829999999998</v>
      </c>
      <c r="G31" s="9">
        <f t="shared" si="1"/>
        <v>5.3570550939464907E-3</v>
      </c>
    </row>
    <row r="32" spans="2:7" ht="14.25" thickTop="1" thickBot="1" x14ac:dyDescent="0.25">
      <c r="B32" s="69"/>
      <c r="C32" s="51" t="s">
        <v>48</v>
      </c>
      <c r="D32" s="55">
        <v>75764.800000000003</v>
      </c>
      <c r="E32" s="52">
        <v>79324</v>
      </c>
      <c r="F32" s="37">
        <f t="shared" si="0"/>
        <v>155088.79999999999</v>
      </c>
      <c r="G32" s="9">
        <f t="shared" si="1"/>
        <v>2.6913632049611173E-2</v>
      </c>
    </row>
    <row r="33" spans="2:7" ht="14.25" thickTop="1" thickBot="1" x14ac:dyDescent="0.25">
      <c r="B33" s="69"/>
      <c r="C33" s="51" t="s">
        <v>49</v>
      </c>
      <c r="D33" s="55">
        <v>27012.69</v>
      </c>
      <c r="E33" s="52">
        <v>18697.97</v>
      </c>
      <c r="F33" s="37">
        <f t="shared" si="0"/>
        <v>45710.66</v>
      </c>
      <c r="G33" s="9">
        <f t="shared" si="1"/>
        <v>7.9324869622105498E-3</v>
      </c>
    </row>
    <row r="34" spans="2:7" ht="14.25" thickTop="1" thickBot="1" x14ac:dyDescent="0.25">
      <c r="B34" s="69"/>
      <c r="C34" s="51" t="s">
        <v>50</v>
      </c>
      <c r="D34" s="55">
        <v>993</v>
      </c>
      <c r="E34" s="52">
        <v>80000</v>
      </c>
      <c r="F34" s="37">
        <f t="shared" si="0"/>
        <v>80993</v>
      </c>
      <c r="G34" s="9">
        <f t="shared" si="1"/>
        <v>1.4055275433133519E-2</v>
      </c>
    </row>
    <row r="35" spans="2:7" ht="14.25" thickTop="1" thickBot="1" x14ac:dyDescent="0.25">
      <c r="B35" s="69"/>
      <c r="C35" s="51" t="s">
        <v>211</v>
      </c>
      <c r="D35" s="55">
        <v>32116.400000000001</v>
      </c>
      <c r="E35" s="52"/>
      <c r="F35" s="37">
        <f t="shared" si="0"/>
        <v>32116.400000000001</v>
      </c>
      <c r="G35" s="9">
        <f t="shared" si="1"/>
        <v>5.5733810072560513E-3</v>
      </c>
    </row>
    <row r="36" spans="2:7" ht="14.25" thickTop="1" thickBot="1" x14ac:dyDescent="0.25">
      <c r="B36" s="69"/>
      <c r="C36" s="51" t="s">
        <v>51</v>
      </c>
      <c r="D36" s="55"/>
      <c r="E36" s="52">
        <v>6720.08</v>
      </c>
      <c r="F36" s="37">
        <f t="shared" si="0"/>
        <v>6720.08</v>
      </c>
      <c r="G36" s="9">
        <f t="shared" si="1"/>
        <v>1.1661819581036867E-3</v>
      </c>
    </row>
    <row r="37" spans="2:7" ht="14.25" thickTop="1" thickBot="1" x14ac:dyDescent="0.25">
      <c r="B37" s="69"/>
      <c r="C37" s="51" t="s">
        <v>52</v>
      </c>
      <c r="D37" s="55">
        <v>151111.88</v>
      </c>
      <c r="E37" s="52">
        <v>38411.97</v>
      </c>
      <c r="F37" s="37">
        <f t="shared" si="0"/>
        <v>189523.85</v>
      </c>
      <c r="G37" s="9">
        <f t="shared" si="1"/>
        <v>3.2889384427023105E-2</v>
      </c>
    </row>
    <row r="38" spans="2:7" ht="14.25" thickTop="1" thickBot="1" x14ac:dyDescent="0.25">
      <c r="B38" s="69"/>
      <c r="C38" s="51" t="s">
        <v>53</v>
      </c>
      <c r="D38" s="55">
        <v>102455.85</v>
      </c>
      <c r="E38" s="52">
        <v>68535.94</v>
      </c>
      <c r="F38" s="37">
        <f t="shared" si="0"/>
        <v>170991.79</v>
      </c>
      <c r="G38" s="9">
        <f t="shared" si="1"/>
        <v>2.9673387888515378E-2</v>
      </c>
    </row>
    <row r="39" spans="2:7" ht="14.25" thickTop="1" thickBot="1" x14ac:dyDescent="0.25">
      <c r="B39" s="69"/>
      <c r="C39" s="51" t="s">
        <v>54</v>
      </c>
      <c r="D39" s="49">
        <v>191643.72</v>
      </c>
      <c r="E39" s="50">
        <v>109166.26</v>
      </c>
      <c r="F39" s="7">
        <f t="shared" si="0"/>
        <v>300809.98</v>
      </c>
      <c r="G39" s="9">
        <f t="shared" si="1"/>
        <v>5.2201636214677626E-2</v>
      </c>
    </row>
    <row r="40" spans="2:7" ht="14.25" thickTop="1" thickBot="1" x14ac:dyDescent="0.25">
      <c r="B40" s="69"/>
      <c r="C40" s="51" t="s">
        <v>197</v>
      </c>
      <c r="D40" s="55"/>
      <c r="E40" s="52">
        <v>121721.36</v>
      </c>
      <c r="F40" s="37">
        <f t="shared" si="0"/>
        <v>121721.36</v>
      </c>
      <c r="G40" s="9">
        <f t="shared" si="1"/>
        <v>2.1123149419031286E-2</v>
      </c>
    </row>
    <row r="41" spans="2:7" ht="14.25" thickTop="1" thickBot="1" x14ac:dyDescent="0.25">
      <c r="B41" s="69"/>
      <c r="C41" s="51" t="s">
        <v>56</v>
      </c>
      <c r="D41" s="55">
        <v>41999.65</v>
      </c>
      <c r="E41" s="52"/>
      <c r="F41" s="37">
        <f t="shared" si="0"/>
        <v>41999.65</v>
      </c>
      <c r="G41" s="9">
        <f t="shared" si="1"/>
        <v>7.2884897317694892E-3</v>
      </c>
    </row>
    <row r="42" spans="2:7" ht="14.25" thickTop="1" thickBot="1" x14ac:dyDescent="0.25">
      <c r="B42" s="69"/>
      <c r="C42" s="51" t="s">
        <v>199</v>
      </c>
      <c r="D42" s="55"/>
      <c r="E42" s="52">
        <v>3459.72</v>
      </c>
      <c r="F42" s="37">
        <f t="shared" si="0"/>
        <v>3459.72</v>
      </c>
      <c r="G42" s="9">
        <f t="shared" si="1"/>
        <v>6.0038913883324113E-4</v>
      </c>
    </row>
    <row r="43" spans="2:7" ht="14.25" thickTop="1" thickBot="1" x14ac:dyDescent="0.25">
      <c r="B43" s="69"/>
      <c r="C43" s="51" t="s">
        <v>83</v>
      </c>
      <c r="D43" s="55">
        <v>11319.6</v>
      </c>
      <c r="E43" s="52"/>
      <c r="F43" s="37">
        <f t="shared" si="0"/>
        <v>11319.6</v>
      </c>
      <c r="G43" s="9">
        <f t="shared" si="1"/>
        <v>1.9643684737310407E-3</v>
      </c>
    </row>
    <row r="44" spans="2:7" ht="14.25" thickTop="1" thickBot="1" x14ac:dyDescent="0.25">
      <c r="B44" s="69"/>
      <c r="C44" s="51" t="s">
        <v>57</v>
      </c>
      <c r="D44" s="55">
        <v>5894.05</v>
      </c>
      <c r="E44" s="52">
        <v>310.73</v>
      </c>
      <c r="F44" s="37">
        <f t="shared" si="0"/>
        <v>6204.7800000000007</v>
      </c>
      <c r="G44" s="9">
        <f t="shared" si="1"/>
        <v>1.0767583853172275E-3</v>
      </c>
    </row>
    <row r="45" spans="2:7" ht="14.25" thickTop="1" thickBot="1" x14ac:dyDescent="0.25">
      <c r="B45" s="69"/>
      <c r="C45" s="51" t="s">
        <v>58</v>
      </c>
      <c r="D45" s="55"/>
      <c r="E45" s="52">
        <v>7828</v>
      </c>
      <c r="F45" s="37">
        <f t="shared" si="0"/>
        <v>7828</v>
      </c>
      <c r="G45" s="9">
        <f t="shared" si="1"/>
        <v>1.3584469780174729E-3</v>
      </c>
    </row>
    <row r="46" spans="2:7" ht="14.25" thickTop="1" thickBot="1" x14ac:dyDescent="0.25">
      <c r="B46" s="69"/>
      <c r="C46" s="51" t="s">
        <v>201</v>
      </c>
      <c r="D46" s="55">
        <v>249.74</v>
      </c>
      <c r="E46" s="52"/>
      <c r="F46" s="37">
        <f t="shared" si="0"/>
        <v>249.74</v>
      </c>
      <c r="G46" s="9">
        <f t="shared" si="1"/>
        <v>4.3339109388104714E-5</v>
      </c>
    </row>
    <row r="47" spans="2:7" ht="14.25" thickTop="1" thickBot="1" x14ac:dyDescent="0.25">
      <c r="B47" s="69"/>
      <c r="C47" s="51" t="s">
        <v>60</v>
      </c>
      <c r="D47" s="55">
        <v>29042.799999999999</v>
      </c>
      <c r="E47" s="52"/>
      <c r="F47" s="37">
        <f t="shared" si="0"/>
        <v>29042.799999999999</v>
      </c>
      <c r="G47" s="9">
        <f t="shared" si="1"/>
        <v>5.0399979424074941E-3</v>
      </c>
    </row>
    <row r="48" spans="2:7" ht="14.25" thickTop="1" thickBot="1" x14ac:dyDescent="0.25">
      <c r="B48" s="69"/>
      <c r="C48" s="51" t="s">
        <v>61</v>
      </c>
      <c r="D48" s="55">
        <v>60346.27</v>
      </c>
      <c r="E48" s="52"/>
      <c r="F48" s="37">
        <f t="shared" si="0"/>
        <v>60346.27</v>
      </c>
      <c r="G48" s="9">
        <f t="shared" si="1"/>
        <v>1.0472305584584375E-2</v>
      </c>
    </row>
    <row r="49" spans="2:7" ht="14.25" thickTop="1" thickBot="1" x14ac:dyDescent="0.25">
      <c r="B49" s="69"/>
      <c r="C49" s="51" t="s">
        <v>62</v>
      </c>
      <c r="D49" s="55">
        <v>3549.77</v>
      </c>
      <c r="E49" s="52"/>
      <c r="F49" s="37">
        <f t="shared" si="0"/>
        <v>3549.77</v>
      </c>
      <c r="G49" s="9">
        <f t="shared" si="1"/>
        <v>6.1601613811408857E-4</v>
      </c>
    </row>
    <row r="50" spans="2:7" ht="14.25" thickTop="1" thickBot="1" x14ac:dyDescent="0.25">
      <c r="B50" s="69"/>
      <c r="C50" s="51" t="s">
        <v>63</v>
      </c>
      <c r="D50" s="55">
        <v>4228.18</v>
      </c>
      <c r="E50" s="52"/>
      <c r="F50" s="37">
        <f t="shared" si="0"/>
        <v>4228.18</v>
      </c>
      <c r="G50" s="9">
        <f t="shared" si="1"/>
        <v>7.337453172603372E-4</v>
      </c>
    </row>
    <row r="51" spans="2:7" ht="14.25" thickTop="1" thickBot="1" x14ac:dyDescent="0.25">
      <c r="B51" s="69"/>
      <c r="C51" s="51" t="s">
        <v>203</v>
      </c>
      <c r="D51" s="55">
        <v>66822.02</v>
      </c>
      <c r="E51" s="52"/>
      <c r="F51" s="37">
        <f t="shared" si="0"/>
        <v>66822.02</v>
      </c>
      <c r="G51" s="9">
        <f t="shared" si="1"/>
        <v>1.1596087268015221E-2</v>
      </c>
    </row>
    <row r="52" spans="2:7" ht="14.25" thickTop="1" thickBot="1" x14ac:dyDescent="0.25">
      <c r="B52" s="69"/>
      <c r="C52" s="51" t="s">
        <v>214</v>
      </c>
      <c r="D52" s="55">
        <v>10000</v>
      </c>
      <c r="E52" s="52"/>
      <c r="F52" s="37">
        <f t="shared" si="0"/>
        <v>10000</v>
      </c>
      <c r="G52" s="9">
        <f t="shared" si="1"/>
        <v>1.7353691594500166E-3</v>
      </c>
    </row>
    <row r="53" spans="2:7" ht="14.25" thickTop="1" thickBot="1" x14ac:dyDescent="0.25">
      <c r="B53" s="69"/>
      <c r="C53" s="51" t="s">
        <v>64</v>
      </c>
      <c r="D53" s="55">
        <v>17638.84</v>
      </c>
      <c r="E53" s="52"/>
      <c r="F53" s="37">
        <f t="shared" si="0"/>
        <v>17638.84</v>
      </c>
      <c r="G53" s="9">
        <f t="shared" si="1"/>
        <v>3.0609898944473331E-3</v>
      </c>
    </row>
    <row r="54" spans="2:7" ht="14.25" thickTop="1" thickBot="1" x14ac:dyDescent="0.25">
      <c r="B54" s="69"/>
      <c r="C54" s="51" t="s">
        <v>97</v>
      </c>
      <c r="D54" s="55">
        <v>929.14</v>
      </c>
      <c r="E54" s="52"/>
      <c r="F54" s="37">
        <f t="shared" si="0"/>
        <v>929.14</v>
      </c>
      <c r="G54" s="9">
        <f t="shared" si="1"/>
        <v>1.6124009008113883E-4</v>
      </c>
    </row>
    <row r="55" spans="2:7" ht="14.25" thickTop="1" thickBot="1" x14ac:dyDescent="0.25">
      <c r="B55" s="69"/>
      <c r="C55" s="51" t="s">
        <v>55</v>
      </c>
      <c r="D55" s="55">
        <v>467.21</v>
      </c>
      <c r="E55" s="52"/>
      <c r="F55" s="37">
        <f t="shared" si="0"/>
        <v>467.21</v>
      </c>
      <c r="G55" s="9">
        <f t="shared" si="1"/>
        <v>8.1078182498664223E-5</v>
      </c>
    </row>
    <row r="56" spans="2:7" ht="14.25" thickTop="1" thickBot="1" x14ac:dyDescent="0.25">
      <c r="B56" s="69"/>
      <c r="C56" s="51" t="s">
        <v>59</v>
      </c>
      <c r="D56" s="55">
        <v>2129</v>
      </c>
      <c r="E56" s="52"/>
      <c r="F56" s="37">
        <f t="shared" si="0"/>
        <v>2129</v>
      </c>
      <c r="G56" s="9">
        <f t="shared" si="1"/>
        <v>3.6946009404690856E-4</v>
      </c>
    </row>
    <row r="57" spans="2:7" ht="14.25" thickTop="1" thickBot="1" x14ac:dyDescent="0.25">
      <c r="B57" s="69"/>
      <c r="C57" s="51" t="s">
        <v>65</v>
      </c>
      <c r="D57" s="55">
        <v>100.9</v>
      </c>
      <c r="E57" s="52"/>
      <c r="F57" s="37">
        <f t="shared" si="0"/>
        <v>100.9</v>
      </c>
      <c r="G57" s="9">
        <f t="shared" si="1"/>
        <v>1.7509874818850669E-5</v>
      </c>
    </row>
    <row r="58" spans="2:7" ht="14.25" thickTop="1" thickBot="1" x14ac:dyDescent="0.25">
      <c r="B58" s="69"/>
      <c r="C58" s="51" t="s">
        <v>91</v>
      </c>
      <c r="D58" s="55">
        <v>10540</v>
      </c>
      <c r="E58" s="52"/>
      <c r="F58" s="37">
        <f t="shared" si="0"/>
        <v>10540</v>
      </c>
      <c r="G58" s="9">
        <f t="shared" si="1"/>
        <v>1.8290790940603174E-3</v>
      </c>
    </row>
    <row r="59" spans="2:7" ht="22.5" thickTop="1" thickBot="1" x14ac:dyDescent="0.25">
      <c r="B59" s="51" t="s">
        <v>66</v>
      </c>
      <c r="C59" s="51" t="s">
        <v>67</v>
      </c>
      <c r="D59" s="55">
        <v>83538.5</v>
      </c>
      <c r="E59" s="52"/>
      <c r="F59" s="37">
        <f t="shared" si="0"/>
        <v>83538.5</v>
      </c>
      <c r="G59" s="9">
        <f t="shared" si="1"/>
        <v>1.4497013652671521E-2</v>
      </c>
    </row>
    <row r="60" spans="2:7" ht="14.25" thickTop="1" thickBot="1" x14ac:dyDescent="0.25">
      <c r="B60" s="69" t="s">
        <v>68</v>
      </c>
      <c r="C60" s="51" t="s">
        <v>78</v>
      </c>
      <c r="D60" s="55">
        <v>13454.49</v>
      </c>
      <c r="E60" s="52"/>
      <c r="F60" s="37">
        <f t="shared" si="0"/>
        <v>13454.49</v>
      </c>
      <c r="G60" s="9">
        <f t="shared" si="1"/>
        <v>2.3348507002128654E-3</v>
      </c>
    </row>
    <row r="61" spans="2:7" ht="14.25" thickTop="1" thickBot="1" x14ac:dyDescent="0.25">
      <c r="B61" s="69"/>
      <c r="C61" s="51" t="s">
        <v>50</v>
      </c>
      <c r="D61" s="55">
        <v>2578.2800000000002</v>
      </c>
      <c r="E61" s="52"/>
      <c r="F61" s="37">
        <f t="shared" si="0"/>
        <v>2578.2800000000002</v>
      </c>
      <c r="G61" s="9">
        <f t="shared" si="1"/>
        <v>4.474267596426789E-4</v>
      </c>
    </row>
    <row r="62" spans="2:7" ht="22.5" thickTop="1" thickBot="1" x14ac:dyDescent="0.25">
      <c r="B62" s="53" t="s">
        <v>215</v>
      </c>
      <c r="C62" s="53" t="s">
        <v>28</v>
      </c>
      <c r="D62" s="56">
        <v>117261.33</v>
      </c>
      <c r="E62" s="54"/>
      <c r="F62" s="37">
        <f t="shared" si="0"/>
        <v>117261.33</v>
      </c>
      <c r="G62" s="9">
        <f t="shared" si="1"/>
        <v>2.0349169567809102E-2</v>
      </c>
    </row>
    <row r="63" spans="2:7" ht="13.5" thickTop="1" x14ac:dyDescent="0.2">
      <c r="B63" s="38"/>
      <c r="C63" s="10"/>
      <c r="D63" s="35">
        <f>SUM(D4:D62)</f>
        <v>3374377.41</v>
      </c>
      <c r="E63" s="35">
        <f t="shared" ref="E63:G63" si="2">SUM(E4:E62)</f>
        <v>2388085.2599999998</v>
      </c>
      <c r="F63" s="35">
        <f t="shared" si="2"/>
        <v>5762462.6700000009</v>
      </c>
      <c r="G63" s="36">
        <f t="shared" si="2"/>
        <v>0.99999999999999989</v>
      </c>
    </row>
    <row r="64" spans="2:7" x14ac:dyDescent="0.2">
      <c r="B64" s="39"/>
    </row>
    <row r="65" spans="2:2" x14ac:dyDescent="0.2">
      <c r="B65" s="39"/>
    </row>
    <row r="66" spans="2:2" x14ac:dyDescent="0.2">
      <c r="B66" s="39"/>
    </row>
    <row r="67" spans="2:2" x14ac:dyDescent="0.2">
      <c r="B67" s="39"/>
    </row>
    <row r="68" spans="2:2" x14ac:dyDescent="0.2">
      <c r="B68" s="39"/>
    </row>
    <row r="69" spans="2:2" x14ac:dyDescent="0.2">
      <c r="B69" s="39"/>
    </row>
    <row r="70" spans="2:2" x14ac:dyDescent="0.2">
      <c r="B70" s="39"/>
    </row>
    <row r="71" spans="2:2" x14ac:dyDescent="0.2">
      <c r="B71" s="39"/>
    </row>
    <row r="72" spans="2:2" x14ac:dyDescent="0.2">
      <c r="B72" s="39"/>
    </row>
    <row r="73" spans="2:2" x14ac:dyDescent="0.2">
      <c r="B73" s="39"/>
    </row>
    <row r="74" spans="2:2" x14ac:dyDescent="0.2">
      <c r="B74" s="39"/>
    </row>
    <row r="75" spans="2:2" x14ac:dyDescent="0.2">
      <c r="B75" s="39"/>
    </row>
    <row r="76" spans="2:2" x14ac:dyDescent="0.2">
      <c r="B76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2" spans="2:2" x14ac:dyDescent="0.2">
      <c r="B82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8" spans="2:2" x14ac:dyDescent="0.2">
      <c r="B88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1" spans="2:2" x14ac:dyDescent="0.2">
      <c r="B101" s="39"/>
    </row>
    <row r="102" spans="2:2" x14ac:dyDescent="0.2">
      <c r="B102" s="39"/>
    </row>
    <row r="103" spans="2:2" x14ac:dyDescent="0.2">
      <c r="B103" s="39"/>
    </row>
    <row r="104" spans="2:2" x14ac:dyDescent="0.2">
      <c r="B104" s="39"/>
    </row>
    <row r="105" spans="2:2" x14ac:dyDescent="0.2">
      <c r="B105" s="39"/>
    </row>
    <row r="106" spans="2:2" x14ac:dyDescent="0.2">
      <c r="B106" s="39"/>
    </row>
    <row r="107" spans="2:2" x14ac:dyDescent="0.2">
      <c r="B107" s="39"/>
    </row>
    <row r="108" spans="2:2" x14ac:dyDescent="0.2">
      <c r="B108" s="39"/>
    </row>
    <row r="109" spans="2:2" x14ac:dyDescent="0.2">
      <c r="B109" s="39"/>
    </row>
    <row r="110" spans="2:2" x14ac:dyDescent="0.2">
      <c r="B110" s="39"/>
    </row>
    <row r="111" spans="2:2" x14ac:dyDescent="0.2">
      <c r="B111" s="39"/>
    </row>
    <row r="112" spans="2:2" x14ac:dyDescent="0.2">
      <c r="B112" s="39"/>
    </row>
    <row r="113" spans="2:2" x14ac:dyDescent="0.2">
      <c r="B113" s="39"/>
    </row>
    <row r="114" spans="2:2" x14ac:dyDescent="0.2">
      <c r="B114" s="39"/>
    </row>
    <row r="115" spans="2:2" x14ac:dyDescent="0.2">
      <c r="B115" s="39"/>
    </row>
    <row r="116" spans="2:2" x14ac:dyDescent="0.2">
      <c r="B116" s="39"/>
    </row>
    <row r="117" spans="2:2" x14ac:dyDescent="0.2">
      <c r="B117" s="39"/>
    </row>
    <row r="118" spans="2:2" x14ac:dyDescent="0.2">
      <c r="B118" s="39"/>
    </row>
    <row r="119" spans="2:2" x14ac:dyDescent="0.2">
      <c r="B119" s="39"/>
    </row>
    <row r="120" spans="2:2" x14ac:dyDescent="0.2">
      <c r="B120" s="39"/>
    </row>
    <row r="121" spans="2:2" x14ac:dyDescent="0.2">
      <c r="B121" s="39"/>
    </row>
    <row r="122" spans="2:2" x14ac:dyDescent="0.2">
      <c r="B122" s="39"/>
    </row>
    <row r="123" spans="2:2" x14ac:dyDescent="0.2">
      <c r="B123" s="39"/>
    </row>
    <row r="124" spans="2:2" x14ac:dyDescent="0.2">
      <c r="B124" s="39"/>
    </row>
    <row r="125" spans="2:2" x14ac:dyDescent="0.2">
      <c r="B125" s="39"/>
    </row>
    <row r="126" spans="2:2" x14ac:dyDescent="0.2">
      <c r="B126" s="39"/>
    </row>
    <row r="127" spans="2:2" x14ac:dyDescent="0.2">
      <c r="B127" s="39"/>
    </row>
    <row r="128" spans="2:2" x14ac:dyDescent="0.2">
      <c r="B128" s="39"/>
    </row>
    <row r="129" spans="2:2" x14ac:dyDescent="0.2">
      <c r="B129" s="39"/>
    </row>
    <row r="130" spans="2:2" x14ac:dyDescent="0.2">
      <c r="B130" s="39"/>
    </row>
  </sheetData>
  <mergeCells count="3">
    <mergeCell ref="B1:G1"/>
    <mergeCell ref="B6:B58"/>
    <mergeCell ref="B60:B61"/>
  </mergeCells>
  <conditionalFormatting sqref="G4:G62">
    <cfRule type="cellIs" dxfId="11" priority="1" operator="greaterThan">
      <formula>0.0499</formula>
    </cfRule>
  </conditionalFormatting>
  <hyperlinks>
    <hyperlink ref="B1:F1" location="ANUAL!A1" display="DEMONSTRAÇÃO DE DESPESAS COM INVESTIMENTO"/>
    <hyperlink ref="B1:D1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8"/>
  <sheetViews>
    <sheetView showGridLines="0" zoomScale="80" zoomScaleNormal="80" workbookViewId="0">
      <pane ySplit="1" topLeftCell="A2" activePane="bottomLeft" state="frozen"/>
      <selection activeCell="B1" sqref="B1:H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0" customFormat="1" ht="58.5" customHeight="1" x14ac:dyDescent="0.2">
      <c r="B1" s="66" t="s">
        <v>225</v>
      </c>
      <c r="C1" s="66"/>
      <c r="D1" s="66"/>
      <c r="E1" s="66"/>
      <c r="F1" s="66"/>
      <c r="G1" s="66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9" t="s">
        <v>26</v>
      </c>
      <c r="C4" s="51" t="s">
        <v>27</v>
      </c>
      <c r="D4" s="55">
        <v>6260.53</v>
      </c>
      <c r="E4" s="52"/>
      <c r="F4" s="26">
        <f>D4+E4</f>
        <v>6260.53</v>
      </c>
      <c r="G4" s="9">
        <f>F4/$F$49</f>
        <v>3.7818388012542405E-3</v>
      </c>
    </row>
    <row r="5" spans="2:7" ht="14.25" thickTop="1" thickBot="1" x14ac:dyDescent="0.25">
      <c r="B5" s="69"/>
      <c r="C5" s="51" t="s">
        <v>28</v>
      </c>
      <c r="D5" s="55">
        <v>24700</v>
      </c>
      <c r="E5" s="52"/>
      <c r="F5" s="26">
        <f t="shared" ref="F5:F48" si="0">D5+E5</f>
        <v>24700</v>
      </c>
      <c r="G5" s="9">
        <f t="shared" ref="G5:G48" si="1">F5/$F$49</f>
        <v>1.4920688566459988E-2</v>
      </c>
    </row>
    <row r="6" spans="2:7" ht="14.25" thickTop="1" thickBot="1" x14ac:dyDescent="0.25">
      <c r="B6" s="69"/>
      <c r="C6" s="51" t="s">
        <v>101</v>
      </c>
      <c r="D6" s="55">
        <v>2658.6</v>
      </c>
      <c r="E6" s="52"/>
      <c r="F6" s="26">
        <f t="shared" si="0"/>
        <v>2658.6</v>
      </c>
      <c r="G6" s="9">
        <f t="shared" si="1"/>
        <v>1.6059976770360536E-3</v>
      </c>
    </row>
    <row r="7" spans="2:7" ht="14.25" thickTop="1" thickBot="1" x14ac:dyDescent="0.25">
      <c r="B7" s="69"/>
      <c r="C7" s="51" t="s">
        <v>85</v>
      </c>
      <c r="D7" s="55">
        <v>13994.09</v>
      </c>
      <c r="E7" s="52"/>
      <c r="F7" s="26">
        <f t="shared" si="0"/>
        <v>13994.09</v>
      </c>
      <c r="G7" s="9">
        <f t="shared" si="1"/>
        <v>8.4535003506482614E-3</v>
      </c>
    </row>
    <row r="8" spans="2:7" ht="14.25" thickTop="1" thickBot="1" x14ac:dyDescent="0.25">
      <c r="B8" s="69"/>
      <c r="C8" s="51" t="s">
        <v>69</v>
      </c>
      <c r="D8" s="55">
        <v>3012.2</v>
      </c>
      <c r="E8" s="52">
        <v>6672.07</v>
      </c>
      <c r="F8" s="26">
        <f t="shared" si="0"/>
        <v>9684.27</v>
      </c>
      <c r="G8" s="9">
        <f t="shared" si="1"/>
        <v>5.8500395410328535E-3</v>
      </c>
    </row>
    <row r="9" spans="2:7" ht="14.25" thickTop="1" thickBot="1" x14ac:dyDescent="0.25">
      <c r="B9" s="69"/>
      <c r="C9" s="51" t="s">
        <v>31</v>
      </c>
      <c r="D9" s="55">
        <v>2898.95</v>
      </c>
      <c r="E9" s="52"/>
      <c r="F9" s="26">
        <f t="shared" si="0"/>
        <v>2898.95</v>
      </c>
      <c r="G9" s="9">
        <f t="shared" si="1"/>
        <v>1.7511874542404525E-3</v>
      </c>
    </row>
    <row r="10" spans="2:7" ht="14.25" thickTop="1" thickBot="1" x14ac:dyDescent="0.25">
      <c r="B10" s="69"/>
      <c r="C10" s="51" t="s">
        <v>191</v>
      </c>
      <c r="D10" s="55"/>
      <c r="E10" s="52">
        <v>376.89</v>
      </c>
      <c r="F10" s="26">
        <f t="shared" si="0"/>
        <v>376.89</v>
      </c>
      <c r="G10" s="9">
        <f t="shared" si="1"/>
        <v>2.2767037707745362E-4</v>
      </c>
    </row>
    <row r="11" spans="2:7" ht="14.25" thickTop="1" thickBot="1" x14ac:dyDescent="0.25">
      <c r="B11" s="69"/>
      <c r="C11" s="51" t="s">
        <v>70</v>
      </c>
      <c r="D11" s="55"/>
      <c r="E11" s="52">
        <v>4740</v>
      </c>
      <c r="F11" s="26">
        <f t="shared" si="0"/>
        <v>4740</v>
      </c>
      <c r="G11" s="9">
        <f t="shared" si="1"/>
        <v>2.8633224212558845E-3</v>
      </c>
    </row>
    <row r="12" spans="2:7" ht="14.25" thickTop="1" thickBot="1" x14ac:dyDescent="0.25">
      <c r="B12" s="69"/>
      <c r="C12" s="51" t="s">
        <v>94</v>
      </c>
      <c r="D12" s="55">
        <v>2544.9</v>
      </c>
      <c r="E12" s="52"/>
      <c r="F12" s="26">
        <f t="shared" si="0"/>
        <v>2544.9</v>
      </c>
      <c r="G12" s="9">
        <f t="shared" si="1"/>
        <v>1.5373141835135233E-3</v>
      </c>
    </row>
    <row r="13" spans="2:7" ht="14.25" thickTop="1" thickBot="1" x14ac:dyDescent="0.25">
      <c r="B13" s="69"/>
      <c r="C13" s="51" t="s">
        <v>71</v>
      </c>
      <c r="D13" s="55">
        <v>233.47</v>
      </c>
      <c r="E13" s="52">
        <v>1817.8</v>
      </c>
      <c r="F13" s="26">
        <f t="shared" si="0"/>
        <v>2051.27</v>
      </c>
      <c r="G13" s="9">
        <f t="shared" si="1"/>
        <v>1.2391239204745902E-3</v>
      </c>
    </row>
    <row r="14" spans="2:7" ht="14.25" thickTop="1" thickBot="1" x14ac:dyDescent="0.25">
      <c r="B14" s="69"/>
      <c r="C14" s="51" t="s">
        <v>32</v>
      </c>
      <c r="D14" s="55">
        <v>2831.5</v>
      </c>
      <c r="E14" s="52"/>
      <c r="F14" s="26">
        <f t="shared" si="0"/>
        <v>2831.5</v>
      </c>
      <c r="G14" s="9">
        <f t="shared" si="1"/>
        <v>1.7104424970012734E-3</v>
      </c>
    </row>
    <row r="15" spans="2:7" ht="14.25" thickTop="1" thickBot="1" x14ac:dyDescent="0.25">
      <c r="B15" s="69"/>
      <c r="C15" s="51" t="s">
        <v>103</v>
      </c>
      <c r="D15" s="55">
        <v>3105.1</v>
      </c>
      <c r="E15" s="52"/>
      <c r="F15" s="26">
        <f t="shared" si="0"/>
        <v>3105.1</v>
      </c>
      <c r="G15" s="9">
        <f t="shared" si="1"/>
        <v>1.8757178165066763E-3</v>
      </c>
    </row>
    <row r="16" spans="2:7" ht="14.25" thickTop="1" thickBot="1" x14ac:dyDescent="0.25">
      <c r="B16" s="69"/>
      <c r="C16" s="51" t="s">
        <v>206</v>
      </c>
      <c r="D16" s="55">
        <v>1497.24</v>
      </c>
      <c r="E16" s="52"/>
      <c r="F16" s="26">
        <f t="shared" si="0"/>
        <v>1497.24</v>
      </c>
      <c r="G16" s="9">
        <f t="shared" si="1"/>
        <v>9.0444743924075115E-4</v>
      </c>
    </row>
    <row r="17" spans="2:7" ht="14.25" thickTop="1" thickBot="1" x14ac:dyDescent="0.25">
      <c r="B17" s="69"/>
      <c r="C17" s="51" t="s">
        <v>34</v>
      </c>
      <c r="D17" s="55">
        <v>625.79999999999995</v>
      </c>
      <c r="E17" s="52"/>
      <c r="F17" s="26">
        <f t="shared" si="0"/>
        <v>625.79999999999995</v>
      </c>
      <c r="G17" s="9">
        <f t="shared" si="1"/>
        <v>3.7803104878099836E-4</v>
      </c>
    </row>
    <row r="18" spans="2:7" ht="14.25" thickTop="1" thickBot="1" x14ac:dyDescent="0.25">
      <c r="B18" s="69"/>
      <c r="C18" s="51" t="s">
        <v>73</v>
      </c>
      <c r="D18" s="55">
        <v>7108.49</v>
      </c>
      <c r="E18" s="52"/>
      <c r="F18" s="26">
        <f t="shared" si="0"/>
        <v>7108.49</v>
      </c>
      <c r="G18" s="9">
        <f t="shared" si="1"/>
        <v>4.2940714764289536E-3</v>
      </c>
    </row>
    <row r="19" spans="2:7" ht="14.25" thickTop="1" thickBot="1" x14ac:dyDescent="0.25">
      <c r="B19" s="69"/>
      <c r="C19" s="51" t="s">
        <v>74</v>
      </c>
      <c r="D19" s="55"/>
      <c r="E19" s="52">
        <v>3684.5</v>
      </c>
      <c r="F19" s="26">
        <f t="shared" si="0"/>
        <v>3684.5</v>
      </c>
      <c r="G19" s="9">
        <f t="shared" si="1"/>
        <v>2.2257197175352965E-3</v>
      </c>
    </row>
    <row r="20" spans="2:7" ht="14.25" thickTop="1" thickBot="1" x14ac:dyDescent="0.25">
      <c r="B20" s="69"/>
      <c r="C20" s="51" t="s">
        <v>98</v>
      </c>
      <c r="D20" s="55">
        <v>299.33999999999997</v>
      </c>
      <c r="E20" s="52"/>
      <c r="F20" s="26">
        <f t="shared" si="0"/>
        <v>299.33999999999997</v>
      </c>
      <c r="G20" s="9">
        <f t="shared" si="1"/>
        <v>1.8082424759045069E-4</v>
      </c>
    </row>
    <row r="21" spans="2:7" ht="14.25" thickTop="1" thickBot="1" x14ac:dyDescent="0.25">
      <c r="B21" s="69"/>
      <c r="C21" s="51" t="s">
        <v>92</v>
      </c>
      <c r="D21" s="55">
        <v>2725.8</v>
      </c>
      <c r="E21" s="52"/>
      <c r="F21" s="26">
        <f t="shared" si="0"/>
        <v>2725.8</v>
      </c>
      <c r="G21" s="9">
        <f t="shared" si="1"/>
        <v>1.6465916151601877E-3</v>
      </c>
    </row>
    <row r="22" spans="2:7" ht="14.25" thickTop="1" thickBot="1" x14ac:dyDescent="0.25">
      <c r="B22" s="69"/>
      <c r="C22" s="51" t="s">
        <v>78</v>
      </c>
      <c r="D22" s="49">
        <v>82089.7</v>
      </c>
      <c r="E22" s="50">
        <v>53220.73</v>
      </c>
      <c r="F22" s="6">
        <f t="shared" si="0"/>
        <v>135310.43</v>
      </c>
      <c r="G22" s="9">
        <f t="shared" si="1"/>
        <v>8.1737845579910304E-2</v>
      </c>
    </row>
    <row r="23" spans="2:7" ht="14.25" thickTop="1" thickBot="1" x14ac:dyDescent="0.25">
      <c r="B23" s="69"/>
      <c r="C23" s="51" t="s">
        <v>53</v>
      </c>
      <c r="D23" s="49">
        <v>187847.41</v>
      </c>
      <c r="E23" s="50">
        <v>180180.54</v>
      </c>
      <c r="F23" s="6">
        <f t="shared" si="0"/>
        <v>368027.95</v>
      </c>
      <c r="G23" s="9">
        <f t="shared" si="1"/>
        <v>0.22231702128351047</v>
      </c>
    </row>
    <row r="24" spans="2:7" ht="14.25" thickTop="1" thickBot="1" x14ac:dyDescent="0.25">
      <c r="B24" s="69"/>
      <c r="C24" s="51" t="s">
        <v>38</v>
      </c>
      <c r="D24" s="49">
        <v>48653.3</v>
      </c>
      <c r="E24" s="50">
        <v>106233.71</v>
      </c>
      <c r="F24" s="6">
        <f t="shared" si="0"/>
        <v>154887.01</v>
      </c>
      <c r="G24" s="9">
        <f t="shared" si="1"/>
        <v>9.3563596728751988E-2</v>
      </c>
    </row>
    <row r="25" spans="2:7" ht="14.25" thickTop="1" thickBot="1" x14ac:dyDescent="0.25">
      <c r="B25" s="69"/>
      <c r="C25" s="51" t="s">
        <v>41</v>
      </c>
      <c r="D25" s="55">
        <v>304</v>
      </c>
      <c r="E25" s="52"/>
      <c r="F25" s="26">
        <f t="shared" si="0"/>
        <v>304</v>
      </c>
      <c r="G25" s="9">
        <f t="shared" si="1"/>
        <v>1.8363924389489216E-4</v>
      </c>
    </row>
    <row r="26" spans="2:7" ht="14.25" thickTop="1" thickBot="1" x14ac:dyDescent="0.25">
      <c r="B26" s="69"/>
      <c r="C26" s="51" t="s">
        <v>194</v>
      </c>
      <c r="D26" s="55"/>
      <c r="E26" s="52">
        <v>10811.25</v>
      </c>
      <c r="F26" s="26">
        <f t="shared" si="0"/>
        <v>10811.25</v>
      </c>
      <c r="G26" s="9">
        <f t="shared" si="1"/>
        <v>6.5308216301271475E-3</v>
      </c>
    </row>
    <row r="27" spans="2:7" ht="14.25" thickTop="1" thickBot="1" x14ac:dyDescent="0.25">
      <c r="B27" s="69"/>
      <c r="C27" s="51" t="s">
        <v>79</v>
      </c>
      <c r="D27" s="49">
        <v>32293.67</v>
      </c>
      <c r="E27" s="50">
        <v>95358</v>
      </c>
      <c r="F27" s="6">
        <f t="shared" si="0"/>
        <v>127651.67</v>
      </c>
      <c r="G27" s="9">
        <f t="shared" si="1"/>
        <v>7.7111368949737788E-2</v>
      </c>
    </row>
    <row r="28" spans="2:7" ht="14.25" thickTop="1" thickBot="1" x14ac:dyDescent="0.25">
      <c r="B28" s="69"/>
      <c r="C28" s="51" t="s">
        <v>43</v>
      </c>
      <c r="D28" s="55">
        <v>16583.599999999999</v>
      </c>
      <c r="E28" s="52">
        <v>31356.2</v>
      </c>
      <c r="F28" s="26">
        <f t="shared" si="0"/>
        <v>47939.8</v>
      </c>
      <c r="G28" s="9">
        <f t="shared" si="1"/>
        <v>2.8959304685764315E-2</v>
      </c>
    </row>
    <row r="29" spans="2:7" ht="14.25" thickTop="1" thickBot="1" x14ac:dyDescent="0.25">
      <c r="B29" s="69"/>
      <c r="C29" s="51" t="s">
        <v>44</v>
      </c>
      <c r="D29" s="55">
        <v>550</v>
      </c>
      <c r="E29" s="52"/>
      <c r="F29" s="26">
        <f t="shared" si="0"/>
        <v>550</v>
      </c>
      <c r="G29" s="9">
        <f t="shared" si="1"/>
        <v>3.3224205309931147E-4</v>
      </c>
    </row>
    <row r="30" spans="2:7" ht="14.25" thickTop="1" thickBot="1" x14ac:dyDescent="0.25">
      <c r="B30" s="69"/>
      <c r="C30" s="51" t="s">
        <v>95</v>
      </c>
      <c r="D30" s="49">
        <v>2722.5</v>
      </c>
      <c r="E30" s="50">
        <v>193192.78</v>
      </c>
      <c r="F30" s="6">
        <f t="shared" si="0"/>
        <v>195915.28</v>
      </c>
      <c r="G30" s="9">
        <f t="shared" si="1"/>
        <v>0.1183478088376845</v>
      </c>
    </row>
    <row r="31" spans="2:7" ht="14.25" thickTop="1" thickBot="1" x14ac:dyDescent="0.25">
      <c r="B31" s="69"/>
      <c r="C31" s="51" t="s">
        <v>45</v>
      </c>
      <c r="D31" s="49">
        <v>3891.6</v>
      </c>
      <c r="E31" s="50">
        <v>140332.43</v>
      </c>
      <c r="F31" s="6">
        <f t="shared" si="0"/>
        <v>144224.03</v>
      </c>
      <c r="G31" s="9">
        <f t="shared" si="1"/>
        <v>8.7122341515375804E-2</v>
      </c>
    </row>
    <row r="32" spans="2:7" ht="14.25" thickTop="1" thickBot="1" x14ac:dyDescent="0.25">
      <c r="B32" s="69"/>
      <c r="C32" s="51" t="s">
        <v>47</v>
      </c>
      <c r="D32" s="55"/>
      <c r="E32" s="52">
        <v>1204.3699999999999</v>
      </c>
      <c r="F32" s="26">
        <f t="shared" si="0"/>
        <v>1204.3699999999999</v>
      </c>
      <c r="G32" s="9">
        <f t="shared" si="1"/>
        <v>7.2753156634766853E-4</v>
      </c>
    </row>
    <row r="33" spans="2:7" ht="14.25" thickTop="1" thickBot="1" x14ac:dyDescent="0.25">
      <c r="B33" s="69"/>
      <c r="C33" s="51" t="s">
        <v>49</v>
      </c>
      <c r="D33" s="55">
        <v>710.17</v>
      </c>
      <c r="E33" s="52">
        <v>2206.1</v>
      </c>
      <c r="F33" s="26">
        <f t="shared" si="0"/>
        <v>2916.27</v>
      </c>
      <c r="G33" s="9">
        <f t="shared" si="1"/>
        <v>1.7616500585307801E-3</v>
      </c>
    </row>
    <row r="34" spans="2:7" ht="14.25" thickTop="1" thickBot="1" x14ac:dyDescent="0.25">
      <c r="B34" s="69"/>
      <c r="C34" s="51" t="s">
        <v>50</v>
      </c>
      <c r="D34" s="55">
        <v>165.97</v>
      </c>
      <c r="E34" s="52">
        <v>3957</v>
      </c>
      <c r="F34" s="26">
        <f t="shared" si="0"/>
        <v>4122.97</v>
      </c>
      <c r="G34" s="9">
        <f t="shared" si="1"/>
        <v>2.4905891230306695E-3</v>
      </c>
    </row>
    <row r="35" spans="2:7" ht="14.25" thickTop="1" thickBot="1" x14ac:dyDescent="0.25">
      <c r="B35" s="69"/>
      <c r="C35" s="51" t="s">
        <v>211</v>
      </c>
      <c r="D35" s="55"/>
      <c r="E35" s="52">
        <v>16716.240000000002</v>
      </c>
      <c r="F35" s="26">
        <f t="shared" si="0"/>
        <v>16716.240000000002</v>
      </c>
      <c r="G35" s="9">
        <f t="shared" si="1"/>
        <v>1.0097887086728791E-2</v>
      </c>
    </row>
    <row r="36" spans="2:7" ht="14.25" thickTop="1" thickBot="1" x14ac:dyDescent="0.25">
      <c r="B36" s="69"/>
      <c r="C36" s="51" t="s">
        <v>51</v>
      </c>
      <c r="D36" s="55">
        <v>6382.46</v>
      </c>
      <c r="E36" s="52"/>
      <c r="F36" s="26">
        <f t="shared" si="0"/>
        <v>6382.46</v>
      </c>
      <c r="G36" s="9">
        <f t="shared" si="1"/>
        <v>3.8554938440440575E-3</v>
      </c>
    </row>
    <row r="37" spans="2:7" ht="14.25" thickTop="1" thickBot="1" x14ac:dyDescent="0.25">
      <c r="B37" s="69"/>
      <c r="C37" s="51" t="s">
        <v>53</v>
      </c>
      <c r="D37" s="55"/>
      <c r="E37" s="52">
        <v>4537.76</v>
      </c>
      <c r="F37" s="26">
        <f t="shared" si="0"/>
        <v>4537.76</v>
      </c>
      <c r="G37" s="9">
        <f t="shared" si="1"/>
        <v>2.7411539979489666E-3</v>
      </c>
    </row>
    <row r="38" spans="2:7" ht="14.25" thickTop="1" thickBot="1" x14ac:dyDescent="0.25">
      <c r="B38" s="69"/>
      <c r="C38" s="51" t="s">
        <v>80</v>
      </c>
      <c r="D38" s="55">
        <v>14028</v>
      </c>
      <c r="E38" s="52"/>
      <c r="F38" s="26">
        <f t="shared" si="0"/>
        <v>14028</v>
      </c>
      <c r="G38" s="9">
        <f t="shared" si="1"/>
        <v>8.473984583412985E-3</v>
      </c>
    </row>
    <row r="39" spans="2:7" ht="14.25" thickTop="1" thickBot="1" x14ac:dyDescent="0.25">
      <c r="B39" s="69"/>
      <c r="C39" s="51" t="s">
        <v>57</v>
      </c>
      <c r="D39" s="55">
        <v>12006.16</v>
      </c>
      <c r="E39" s="52">
        <v>1598.22</v>
      </c>
      <c r="F39" s="26">
        <f t="shared" si="0"/>
        <v>13604.38</v>
      </c>
      <c r="G39" s="9">
        <f t="shared" si="1"/>
        <v>8.2180857133512929E-3</v>
      </c>
    </row>
    <row r="40" spans="2:7" ht="14.25" thickTop="1" thickBot="1" x14ac:dyDescent="0.25">
      <c r="B40" s="69"/>
      <c r="C40" s="51" t="s">
        <v>59</v>
      </c>
      <c r="D40" s="55">
        <v>655.81</v>
      </c>
      <c r="E40" s="52"/>
      <c r="F40" s="26">
        <f t="shared" si="0"/>
        <v>655.81</v>
      </c>
      <c r="G40" s="9">
        <f t="shared" si="1"/>
        <v>3.9615938335101715E-4</v>
      </c>
    </row>
    <row r="41" spans="2:7" ht="14.25" thickTop="1" thickBot="1" x14ac:dyDescent="0.25">
      <c r="B41" s="69"/>
      <c r="C41" s="51" t="s">
        <v>202</v>
      </c>
      <c r="D41" s="55">
        <v>4425.7</v>
      </c>
      <c r="E41" s="52"/>
      <c r="F41" s="26">
        <f t="shared" si="0"/>
        <v>4425.7</v>
      </c>
      <c r="G41" s="9">
        <f>F41/$F$49</f>
        <v>2.6734611898211321E-3</v>
      </c>
    </row>
    <row r="42" spans="2:7" ht="14.25" thickTop="1" thickBot="1" x14ac:dyDescent="0.25">
      <c r="B42" s="69"/>
      <c r="C42" s="51" t="s">
        <v>61</v>
      </c>
      <c r="D42" s="55">
        <v>1621.62</v>
      </c>
      <c r="E42" s="52"/>
      <c r="F42" s="26">
        <f t="shared" si="0"/>
        <v>1621.62</v>
      </c>
      <c r="G42" s="9">
        <f t="shared" si="1"/>
        <v>9.7958246935800982E-4</v>
      </c>
    </row>
    <row r="43" spans="2:7" ht="14.25" thickTop="1" thickBot="1" x14ac:dyDescent="0.25">
      <c r="B43" s="69"/>
      <c r="C43" s="51" t="s">
        <v>97</v>
      </c>
      <c r="D43" s="55">
        <v>1035.55</v>
      </c>
      <c r="E43" s="52"/>
      <c r="F43" s="26">
        <f t="shared" si="0"/>
        <v>1035.55</v>
      </c>
      <c r="G43" s="9">
        <f t="shared" si="1"/>
        <v>6.2555137833998544E-4</v>
      </c>
    </row>
    <row r="44" spans="2:7" ht="14.25" thickTop="1" thickBot="1" x14ac:dyDescent="0.25">
      <c r="B44" s="69"/>
      <c r="C44" s="51" t="s">
        <v>55</v>
      </c>
      <c r="D44" s="55"/>
      <c r="E44" s="52">
        <v>22840</v>
      </c>
      <c r="F44" s="26">
        <f t="shared" si="0"/>
        <v>22840</v>
      </c>
      <c r="G44" s="9">
        <f t="shared" si="1"/>
        <v>1.3797106350524134E-2</v>
      </c>
    </row>
    <row r="45" spans="2:7" ht="14.25" thickTop="1" thickBot="1" x14ac:dyDescent="0.25">
      <c r="B45" s="69"/>
      <c r="C45" s="51" t="s">
        <v>65</v>
      </c>
      <c r="D45" s="55"/>
      <c r="E45" s="52">
        <v>245.04</v>
      </c>
      <c r="F45" s="26">
        <f t="shared" si="0"/>
        <v>245.04</v>
      </c>
      <c r="G45" s="9">
        <f t="shared" si="1"/>
        <v>1.4802289580264597E-4</v>
      </c>
    </row>
    <row r="46" spans="2:7" ht="14.25" thickTop="1" thickBot="1" x14ac:dyDescent="0.25">
      <c r="B46" s="69"/>
      <c r="C46" s="51" t="s">
        <v>91</v>
      </c>
      <c r="D46" s="55">
        <v>34.909999999999997</v>
      </c>
      <c r="E46" s="52"/>
      <c r="F46" s="26">
        <f t="shared" si="0"/>
        <v>34.909999999999997</v>
      </c>
      <c r="G46" s="9">
        <f t="shared" si="1"/>
        <v>2.1088309224903569E-5</v>
      </c>
    </row>
    <row r="47" spans="2:7" ht="14.25" thickTop="1" thickBot="1" x14ac:dyDescent="0.25">
      <c r="B47" s="70" t="s">
        <v>68</v>
      </c>
      <c r="C47" s="51" t="s">
        <v>28</v>
      </c>
      <c r="D47" s="55">
        <v>52160</v>
      </c>
      <c r="E47" s="52"/>
      <c r="F47" s="26">
        <f t="shared" si="0"/>
        <v>52160</v>
      </c>
      <c r="G47" s="9">
        <f t="shared" si="1"/>
        <v>3.1508628163018339E-2</v>
      </c>
    </row>
    <row r="48" spans="2:7" ht="14.25" thickTop="1" thickBot="1" x14ac:dyDescent="0.25">
      <c r="B48" s="70"/>
      <c r="C48" s="53" t="s">
        <v>95</v>
      </c>
      <c r="D48" s="57">
        <v>221005.71</v>
      </c>
      <c r="E48" s="58">
        <v>10474.1</v>
      </c>
      <c r="F48" s="6">
        <f t="shared" si="0"/>
        <v>231479.81</v>
      </c>
      <c r="G48" s="9">
        <f t="shared" si="1"/>
        <v>0.13983150422807006</v>
      </c>
    </row>
    <row r="49" spans="2:7" ht="13.5" thickTop="1" x14ac:dyDescent="0.2">
      <c r="B49" s="38"/>
      <c r="C49" s="10"/>
      <c r="D49" s="35">
        <f>SUM(D4:D48)</f>
        <v>763663.84999999986</v>
      </c>
      <c r="E49" s="35">
        <f t="shared" ref="E49:G49" si="2">SUM(E4:E48)</f>
        <v>891755.7300000001</v>
      </c>
      <c r="F49" s="35">
        <f t="shared" si="2"/>
        <v>1655419.5800000003</v>
      </c>
      <c r="G49" s="36">
        <f t="shared" si="2"/>
        <v>0.99999999999999978</v>
      </c>
    </row>
    <row r="50" spans="2:7" x14ac:dyDescent="0.2">
      <c r="B50" s="39"/>
    </row>
    <row r="51" spans="2:7" x14ac:dyDescent="0.2">
      <c r="B51" s="39"/>
    </row>
    <row r="52" spans="2:7" x14ac:dyDescent="0.2">
      <c r="B52" s="39"/>
    </row>
    <row r="53" spans="2:7" x14ac:dyDescent="0.2">
      <c r="B53" s="39"/>
    </row>
    <row r="54" spans="2:7" x14ac:dyDescent="0.2">
      <c r="B54" s="39"/>
    </row>
    <row r="55" spans="2:7" x14ac:dyDescent="0.2">
      <c r="B55" s="39"/>
    </row>
    <row r="56" spans="2:7" x14ac:dyDescent="0.2">
      <c r="B56" s="39"/>
    </row>
    <row r="57" spans="2:7" x14ac:dyDescent="0.2">
      <c r="B57" s="39"/>
    </row>
    <row r="58" spans="2:7" x14ac:dyDescent="0.2">
      <c r="B58" s="39"/>
    </row>
    <row r="59" spans="2:7" x14ac:dyDescent="0.2">
      <c r="B59" s="39"/>
    </row>
    <row r="60" spans="2:7" x14ac:dyDescent="0.2">
      <c r="B60" s="39"/>
    </row>
    <row r="61" spans="2:7" x14ac:dyDescent="0.2">
      <c r="B61" s="39"/>
    </row>
    <row r="62" spans="2:7" x14ac:dyDescent="0.2">
      <c r="B62" s="39"/>
    </row>
    <row r="63" spans="2:7" x14ac:dyDescent="0.2">
      <c r="B63" s="39"/>
    </row>
    <row r="64" spans="2:7" x14ac:dyDescent="0.2">
      <c r="B64" s="39"/>
    </row>
    <row r="65" spans="2:2" x14ac:dyDescent="0.2">
      <c r="B65" s="39"/>
    </row>
    <row r="66" spans="2:2" x14ac:dyDescent="0.2">
      <c r="B66" s="39"/>
    </row>
    <row r="67" spans="2:2" x14ac:dyDescent="0.2">
      <c r="B67" s="39"/>
    </row>
    <row r="68" spans="2:2" x14ac:dyDescent="0.2">
      <c r="B68" s="39"/>
    </row>
    <row r="69" spans="2:2" x14ac:dyDescent="0.2">
      <c r="B69" s="39"/>
    </row>
    <row r="70" spans="2:2" x14ac:dyDescent="0.2">
      <c r="B70" s="39"/>
    </row>
    <row r="71" spans="2:2" x14ac:dyDescent="0.2">
      <c r="B71" s="39"/>
    </row>
    <row r="72" spans="2:2" x14ac:dyDescent="0.2">
      <c r="B72" s="39"/>
    </row>
    <row r="73" spans="2:2" x14ac:dyDescent="0.2">
      <c r="B73" s="39"/>
    </row>
    <row r="74" spans="2:2" x14ac:dyDescent="0.2">
      <c r="B74" s="39"/>
    </row>
    <row r="75" spans="2:2" x14ac:dyDescent="0.2">
      <c r="B75" s="39"/>
    </row>
    <row r="76" spans="2:2" x14ac:dyDescent="0.2">
      <c r="B76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2" spans="2:2" x14ac:dyDescent="0.2">
      <c r="B82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0" spans="2:2" x14ac:dyDescent="0.2">
      <c r="B100" s="39"/>
    </row>
    <row r="101" spans="2:2" x14ac:dyDescent="0.2">
      <c r="B101" s="39"/>
    </row>
    <row r="102" spans="2:2" x14ac:dyDescent="0.2">
      <c r="B102" s="39"/>
    </row>
    <row r="103" spans="2:2" x14ac:dyDescent="0.2">
      <c r="B103" s="39"/>
    </row>
    <row r="104" spans="2:2" x14ac:dyDescent="0.2">
      <c r="B104" s="39"/>
    </row>
    <row r="105" spans="2:2" x14ac:dyDescent="0.2">
      <c r="B105" s="39"/>
    </row>
    <row r="106" spans="2:2" x14ac:dyDescent="0.2">
      <c r="B106" s="39"/>
    </row>
    <row r="107" spans="2:2" x14ac:dyDescent="0.2">
      <c r="B107" s="39"/>
    </row>
    <row r="108" spans="2:2" x14ac:dyDescent="0.2">
      <c r="B108" s="39"/>
    </row>
    <row r="109" spans="2:2" x14ac:dyDescent="0.2">
      <c r="B109" s="39"/>
    </row>
    <row r="110" spans="2:2" x14ac:dyDescent="0.2">
      <c r="B110" s="39"/>
    </row>
    <row r="111" spans="2:2" x14ac:dyDescent="0.2">
      <c r="B111" s="39"/>
    </row>
    <row r="112" spans="2:2" x14ac:dyDescent="0.2">
      <c r="B112" s="39"/>
    </row>
    <row r="113" spans="2:2" x14ac:dyDescent="0.2">
      <c r="B113" s="39"/>
    </row>
    <row r="114" spans="2:2" x14ac:dyDescent="0.2">
      <c r="B114" s="39"/>
    </row>
    <row r="115" spans="2:2" x14ac:dyDescent="0.2">
      <c r="B115" s="39"/>
    </row>
    <row r="116" spans="2:2" x14ac:dyDescent="0.2">
      <c r="B116" s="39"/>
    </row>
    <row r="117" spans="2:2" x14ac:dyDescent="0.2">
      <c r="B117" s="39"/>
    </row>
    <row r="118" spans="2:2" x14ac:dyDescent="0.2">
      <c r="B118" s="39"/>
    </row>
  </sheetData>
  <mergeCells count="3">
    <mergeCell ref="B1:G1"/>
    <mergeCell ref="B4:B46"/>
    <mergeCell ref="B47:B48"/>
  </mergeCells>
  <conditionalFormatting sqref="G4:G48">
    <cfRule type="cellIs" dxfId="10" priority="1" operator="greaterThan">
      <formula>0.0499</formula>
    </cfRule>
  </conditionalFormatting>
  <hyperlinks>
    <hyperlink ref="B1:F1" location="ANUAL!A1" display="DEMONSTRAÇÃO DE DESPESAS COM INVESTIMENTO"/>
    <hyperlink ref="B1:D1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6"/>
  <sheetViews>
    <sheetView showGridLines="0" zoomScale="80" zoomScaleNormal="80" workbookViewId="0">
      <pane ySplit="1" topLeftCell="A2" activePane="bottomLeft" state="frozen"/>
      <selection activeCell="B1" sqref="B1:H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0" customFormat="1" ht="58.5" customHeight="1" x14ac:dyDescent="0.2">
      <c r="B1" s="66" t="s">
        <v>225</v>
      </c>
      <c r="C1" s="66"/>
      <c r="D1" s="66"/>
      <c r="E1" s="66"/>
      <c r="F1" s="66"/>
      <c r="G1" s="66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9" t="s">
        <v>26</v>
      </c>
      <c r="C4" s="51" t="s">
        <v>27</v>
      </c>
      <c r="D4" s="55">
        <v>8799.9500000000007</v>
      </c>
      <c r="E4" s="52"/>
      <c r="F4" s="26">
        <f>D4+E4</f>
        <v>8799.9500000000007</v>
      </c>
      <c r="G4" s="9">
        <f>F4/$F$58</f>
        <v>1.6923929908784481E-3</v>
      </c>
    </row>
    <row r="5" spans="2:7" ht="14.25" thickTop="1" thickBot="1" x14ac:dyDescent="0.25">
      <c r="B5" s="69"/>
      <c r="C5" s="51" t="s">
        <v>28</v>
      </c>
      <c r="D5" s="55">
        <v>88772</v>
      </c>
      <c r="E5" s="52"/>
      <c r="F5" s="26">
        <f t="shared" ref="F5:F57" si="0">D5+E5</f>
        <v>88772</v>
      </c>
      <c r="G5" s="9">
        <f t="shared" ref="G5:G57" si="1">F5/$F$58</f>
        <v>1.7072495933074801E-2</v>
      </c>
    </row>
    <row r="6" spans="2:7" ht="14.25" thickTop="1" thickBot="1" x14ac:dyDescent="0.25">
      <c r="B6" s="69"/>
      <c r="C6" s="51" t="s">
        <v>29</v>
      </c>
      <c r="D6" s="55">
        <v>21891.87</v>
      </c>
      <c r="E6" s="52"/>
      <c r="F6" s="26">
        <f t="shared" si="0"/>
        <v>21891.87</v>
      </c>
      <c r="G6" s="9">
        <f t="shared" si="1"/>
        <v>4.2102111199747915E-3</v>
      </c>
    </row>
    <row r="7" spans="2:7" ht="14.25" thickTop="1" thickBot="1" x14ac:dyDescent="0.25">
      <c r="B7" s="69"/>
      <c r="C7" s="51" t="s">
        <v>81</v>
      </c>
      <c r="D7" s="55">
        <v>63308.35</v>
      </c>
      <c r="E7" s="52">
        <v>35941.57</v>
      </c>
      <c r="F7" s="26">
        <f t="shared" si="0"/>
        <v>99249.919999999998</v>
      </c>
      <c r="G7" s="9">
        <f t="shared" si="1"/>
        <v>1.9087593560559626E-2</v>
      </c>
    </row>
    <row r="8" spans="2:7" ht="14.25" thickTop="1" thickBot="1" x14ac:dyDescent="0.25">
      <c r="B8" s="69"/>
      <c r="C8" s="51" t="s">
        <v>85</v>
      </c>
      <c r="D8" s="55">
        <v>161751.92000000001</v>
      </c>
      <c r="E8" s="52"/>
      <c r="F8" s="26">
        <f t="shared" si="0"/>
        <v>161751.92000000001</v>
      </c>
      <c r="G8" s="9">
        <f t="shared" si="1"/>
        <v>3.1107883075373322E-2</v>
      </c>
    </row>
    <row r="9" spans="2:7" ht="14.25" thickTop="1" thickBot="1" x14ac:dyDescent="0.25">
      <c r="B9" s="69"/>
      <c r="C9" s="51" t="s">
        <v>87</v>
      </c>
      <c r="D9" s="55">
        <v>1731.15</v>
      </c>
      <c r="E9" s="52"/>
      <c r="F9" s="26">
        <f t="shared" si="0"/>
        <v>1731.15</v>
      </c>
      <c r="G9" s="9">
        <f t="shared" si="1"/>
        <v>3.3293213326885101E-4</v>
      </c>
    </row>
    <row r="10" spans="2:7" ht="14.25" thickTop="1" thickBot="1" x14ac:dyDescent="0.25">
      <c r="B10" s="69"/>
      <c r="C10" s="51" t="s">
        <v>189</v>
      </c>
      <c r="D10" s="55">
        <v>3854.5</v>
      </c>
      <c r="E10" s="52">
        <v>13191.31</v>
      </c>
      <c r="F10" s="26">
        <f t="shared" si="0"/>
        <v>17045.809999999998</v>
      </c>
      <c r="G10" s="9">
        <f t="shared" si="1"/>
        <v>3.2782242362565418E-3</v>
      </c>
    </row>
    <row r="11" spans="2:7" ht="14.25" thickTop="1" thickBot="1" x14ac:dyDescent="0.25">
      <c r="B11" s="69"/>
      <c r="C11" s="51" t="s">
        <v>191</v>
      </c>
      <c r="D11" s="55"/>
      <c r="E11" s="52">
        <v>3164.69</v>
      </c>
      <c r="F11" s="26">
        <f t="shared" si="0"/>
        <v>3164.69</v>
      </c>
      <c r="G11" s="9">
        <f t="shared" si="1"/>
        <v>6.0862836428651475E-4</v>
      </c>
    </row>
    <row r="12" spans="2:7" ht="14.25" thickTop="1" thickBot="1" x14ac:dyDescent="0.25">
      <c r="B12" s="69"/>
      <c r="C12" s="51" t="s">
        <v>70</v>
      </c>
      <c r="D12" s="55">
        <v>3560</v>
      </c>
      <c r="E12" s="52">
        <v>3090.58</v>
      </c>
      <c r="F12" s="26">
        <f t="shared" si="0"/>
        <v>6650.58</v>
      </c>
      <c r="G12" s="9">
        <f t="shared" si="1"/>
        <v>1.2790294237213153E-3</v>
      </c>
    </row>
    <row r="13" spans="2:7" ht="14.25" thickTop="1" thickBot="1" x14ac:dyDescent="0.25">
      <c r="B13" s="69"/>
      <c r="C13" s="51" t="s">
        <v>71</v>
      </c>
      <c r="D13" s="55">
        <v>11454.77</v>
      </c>
      <c r="E13" s="52"/>
      <c r="F13" s="26">
        <f t="shared" si="0"/>
        <v>11454.77</v>
      </c>
      <c r="G13" s="9">
        <f t="shared" si="1"/>
        <v>2.2029639327637907E-3</v>
      </c>
    </row>
    <row r="14" spans="2:7" ht="14.25" thickTop="1" thickBot="1" x14ac:dyDescent="0.25">
      <c r="B14" s="69"/>
      <c r="C14" s="51" t="s">
        <v>72</v>
      </c>
      <c r="D14" s="55">
        <v>1864.56</v>
      </c>
      <c r="E14" s="52"/>
      <c r="F14" s="26">
        <f t="shared" si="0"/>
        <v>1864.56</v>
      </c>
      <c r="G14" s="9">
        <f t="shared" si="1"/>
        <v>3.5858934142493068E-4</v>
      </c>
    </row>
    <row r="15" spans="2:7" ht="14.25" thickTop="1" thickBot="1" x14ac:dyDescent="0.25">
      <c r="B15" s="69"/>
      <c r="C15" s="51" t="s">
        <v>32</v>
      </c>
      <c r="D15" s="55">
        <v>6759</v>
      </c>
      <c r="E15" s="52">
        <v>20938.57</v>
      </c>
      <c r="F15" s="26">
        <f t="shared" si="0"/>
        <v>27697.57</v>
      </c>
      <c r="G15" s="9">
        <f t="shared" si="1"/>
        <v>5.3267545079648381E-3</v>
      </c>
    </row>
    <row r="16" spans="2:7" ht="14.25" thickTop="1" thickBot="1" x14ac:dyDescent="0.25">
      <c r="B16" s="69"/>
      <c r="C16" s="51" t="s">
        <v>33</v>
      </c>
      <c r="D16" s="55">
        <v>4744.6099999999997</v>
      </c>
      <c r="E16" s="52">
        <v>13056.77</v>
      </c>
      <c r="F16" s="26">
        <f t="shared" si="0"/>
        <v>17801.38</v>
      </c>
      <c r="G16" s="9">
        <f t="shared" si="1"/>
        <v>3.4235343087135484E-3</v>
      </c>
    </row>
    <row r="17" spans="2:7" ht="14.25" thickTop="1" thickBot="1" x14ac:dyDescent="0.25">
      <c r="B17" s="69"/>
      <c r="C17" s="51" t="s">
        <v>206</v>
      </c>
      <c r="D17" s="55">
        <v>778</v>
      </c>
      <c r="E17" s="52"/>
      <c r="F17" s="26">
        <f t="shared" si="0"/>
        <v>778</v>
      </c>
      <c r="G17" s="9">
        <f t="shared" si="1"/>
        <v>1.4962377591957142E-4</v>
      </c>
    </row>
    <row r="18" spans="2:7" ht="14.25" thickTop="1" thickBot="1" x14ac:dyDescent="0.25">
      <c r="B18" s="69"/>
      <c r="C18" s="51" t="s">
        <v>73</v>
      </c>
      <c r="D18" s="55">
        <v>49970.35</v>
      </c>
      <c r="E18" s="52">
        <v>160684.54</v>
      </c>
      <c r="F18" s="26">
        <f t="shared" si="0"/>
        <v>210654.89</v>
      </c>
      <c r="G18" s="9">
        <f t="shared" si="1"/>
        <v>4.0512827837688906E-2</v>
      </c>
    </row>
    <row r="19" spans="2:7" ht="14.25" thickTop="1" thickBot="1" x14ac:dyDescent="0.25">
      <c r="B19" s="69"/>
      <c r="C19" s="51" t="s">
        <v>74</v>
      </c>
      <c r="D19" s="55"/>
      <c r="E19" s="52">
        <v>330</v>
      </c>
      <c r="F19" s="26">
        <f t="shared" si="0"/>
        <v>330</v>
      </c>
      <c r="G19" s="9">
        <f t="shared" si="1"/>
        <v>6.3465097755088139E-5</v>
      </c>
    </row>
    <row r="20" spans="2:7" ht="14.25" thickTop="1" thickBot="1" x14ac:dyDescent="0.25">
      <c r="B20" s="69"/>
      <c r="C20" s="51" t="s">
        <v>76</v>
      </c>
      <c r="D20" s="55"/>
      <c r="E20" s="52">
        <v>5946.62</v>
      </c>
      <c r="F20" s="26">
        <f t="shared" si="0"/>
        <v>5946.62</v>
      </c>
      <c r="G20" s="9">
        <f t="shared" si="1"/>
        <v>1.1436449079162492E-3</v>
      </c>
    </row>
    <row r="21" spans="2:7" ht="14.25" thickTop="1" thickBot="1" x14ac:dyDescent="0.25">
      <c r="B21" s="69"/>
      <c r="C21" s="51" t="s">
        <v>92</v>
      </c>
      <c r="D21" s="55">
        <v>1504.5</v>
      </c>
      <c r="E21" s="52"/>
      <c r="F21" s="26">
        <f t="shared" si="0"/>
        <v>1504.5</v>
      </c>
      <c r="G21" s="9">
        <f t="shared" si="1"/>
        <v>2.8934315021978817E-4</v>
      </c>
    </row>
    <row r="22" spans="2:7" ht="14.25" thickTop="1" thickBot="1" x14ac:dyDescent="0.25">
      <c r="B22" s="69"/>
      <c r="C22" s="51" t="s">
        <v>78</v>
      </c>
      <c r="D22" s="49">
        <v>168235.98</v>
      </c>
      <c r="E22" s="50">
        <v>379683.83</v>
      </c>
      <c r="F22" s="6">
        <f t="shared" si="0"/>
        <v>547919.81000000006</v>
      </c>
      <c r="G22" s="9">
        <f t="shared" si="1"/>
        <v>0.10537510395030097</v>
      </c>
    </row>
    <row r="23" spans="2:7" ht="14.25" thickTop="1" thickBot="1" x14ac:dyDescent="0.25">
      <c r="B23" s="69"/>
      <c r="C23" s="51" t="s">
        <v>53</v>
      </c>
      <c r="D23" s="49">
        <v>560336.42000000004</v>
      </c>
      <c r="E23" s="50">
        <v>50588.77</v>
      </c>
      <c r="F23" s="6">
        <f t="shared" si="0"/>
        <v>610925.19000000006</v>
      </c>
      <c r="G23" s="9">
        <f t="shared" si="1"/>
        <v>0.11749220274059333</v>
      </c>
    </row>
    <row r="24" spans="2:7" ht="14.25" thickTop="1" thickBot="1" x14ac:dyDescent="0.25">
      <c r="B24" s="69"/>
      <c r="C24" s="51" t="s">
        <v>88</v>
      </c>
      <c r="D24" s="55">
        <v>108668.7</v>
      </c>
      <c r="E24" s="52"/>
      <c r="F24" s="26">
        <f t="shared" si="0"/>
        <v>108668.7</v>
      </c>
      <c r="G24" s="9">
        <f t="shared" si="1"/>
        <v>2.089899899520711E-2</v>
      </c>
    </row>
    <row r="25" spans="2:7" ht="14.25" thickTop="1" thickBot="1" x14ac:dyDescent="0.25">
      <c r="B25" s="69"/>
      <c r="C25" s="51" t="s">
        <v>79</v>
      </c>
      <c r="D25" s="55"/>
      <c r="E25" s="52">
        <v>67255.360000000001</v>
      </c>
      <c r="F25" s="26">
        <f t="shared" si="0"/>
        <v>67255.360000000001</v>
      </c>
      <c r="G25" s="9">
        <f t="shared" si="1"/>
        <v>1.2934448475617104E-2</v>
      </c>
    </row>
    <row r="26" spans="2:7" ht="14.25" thickTop="1" thickBot="1" x14ac:dyDescent="0.25">
      <c r="B26" s="69"/>
      <c r="C26" s="51" t="s">
        <v>43</v>
      </c>
      <c r="D26" s="55">
        <v>8453.0400000000009</v>
      </c>
      <c r="E26" s="52">
        <v>69742.94</v>
      </c>
      <c r="F26" s="26">
        <f t="shared" si="0"/>
        <v>78195.98000000001</v>
      </c>
      <c r="G26" s="9">
        <f t="shared" si="1"/>
        <v>1.503853186289369E-2</v>
      </c>
    </row>
    <row r="27" spans="2:7" ht="14.25" thickTop="1" thickBot="1" x14ac:dyDescent="0.25">
      <c r="B27" s="69"/>
      <c r="C27" s="51" t="s">
        <v>102</v>
      </c>
      <c r="D27" s="55"/>
      <c r="E27" s="52">
        <v>5475</v>
      </c>
      <c r="F27" s="26">
        <f t="shared" si="0"/>
        <v>5475</v>
      </c>
      <c r="G27" s="9">
        <f t="shared" si="1"/>
        <v>1.0529436673003259E-3</v>
      </c>
    </row>
    <row r="28" spans="2:7" ht="14.25" thickTop="1" thickBot="1" x14ac:dyDescent="0.25">
      <c r="B28" s="69"/>
      <c r="C28" s="51" t="s">
        <v>45</v>
      </c>
      <c r="D28" s="49">
        <v>60038.37</v>
      </c>
      <c r="E28" s="50">
        <v>333601.45</v>
      </c>
      <c r="F28" s="6">
        <f t="shared" si="0"/>
        <v>393639.82</v>
      </c>
      <c r="G28" s="9">
        <f t="shared" si="1"/>
        <v>7.5704211080591818E-2</v>
      </c>
    </row>
    <row r="29" spans="2:7" ht="14.25" thickTop="1" thickBot="1" x14ac:dyDescent="0.25">
      <c r="B29" s="69"/>
      <c r="C29" s="51" t="s">
        <v>46</v>
      </c>
      <c r="D29" s="55"/>
      <c r="E29" s="52">
        <v>1253.5999999999999</v>
      </c>
      <c r="F29" s="26">
        <f t="shared" si="0"/>
        <v>1253.5999999999999</v>
      </c>
      <c r="G29" s="9">
        <f t="shared" si="1"/>
        <v>2.410904440781166E-4</v>
      </c>
    </row>
    <row r="30" spans="2:7" ht="14.25" thickTop="1" thickBot="1" x14ac:dyDescent="0.25">
      <c r="B30" s="69"/>
      <c r="C30" s="51" t="s">
        <v>47</v>
      </c>
      <c r="D30" s="55">
        <v>120.32</v>
      </c>
      <c r="E30" s="52">
        <v>1122.0999999999999</v>
      </c>
      <c r="F30" s="26">
        <f t="shared" si="0"/>
        <v>1242.4199999999998</v>
      </c>
      <c r="G30" s="9">
        <f t="shared" si="1"/>
        <v>2.3894032349356544E-4</v>
      </c>
    </row>
    <row r="31" spans="2:7" ht="14.25" thickTop="1" thickBot="1" x14ac:dyDescent="0.25">
      <c r="B31" s="69"/>
      <c r="C31" s="51" t="s">
        <v>49</v>
      </c>
      <c r="D31" s="55">
        <v>4951.38</v>
      </c>
      <c r="E31" s="52">
        <v>1461.07</v>
      </c>
      <c r="F31" s="26">
        <f t="shared" si="0"/>
        <v>6412.45</v>
      </c>
      <c r="G31" s="9">
        <f t="shared" si="1"/>
        <v>1.2332326245442875E-3</v>
      </c>
    </row>
    <row r="32" spans="2:7" ht="14.25" thickTop="1" thickBot="1" x14ac:dyDescent="0.25">
      <c r="B32" s="69"/>
      <c r="C32" s="51" t="s">
        <v>99</v>
      </c>
      <c r="D32" s="55"/>
      <c r="E32" s="52">
        <v>2388</v>
      </c>
      <c r="F32" s="26">
        <f t="shared" si="0"/>
        <v>2388</v>
      </c>
      <c r="G32" s="9">
        <f t="shared" si="1"/>
        <v>4.5925652557318324E-4</v>
      </c>
    </row>
    <row r="33" spans="2:7" ht="14.25" thickTop="1" thickBot="1" x14ac:dyDescent="0.25">
      <c r="B33" s="69"/>
      <c r="C33" s="51" t="s">
        <v>50</v>
      </c>
      <c r="D33" s="55">
        <v>1274.52</v>
      </c>
      <c r="E33" s="52">
        <v>2970.2</v>
      </c>
      <c r="F33" s="26">
        <f t="shared" si="0"/>
        <v>4244.7199999999993</v>
      </c>
      <c r="G33" s="9">
        <f t="shared" si="1"/>
        <v>8.1633809013023542E-4</v>
      </c>
    </row>
    <row r="34" spans="2:7" ht="14.25" thickTop="1" thickBot="1" x14ac:dyDescent="0.25">
      <c r="B34" s="69"/>
      <c r="C34" s="51" t="s">
        <v>52</v>
      </c>
      <c r="D34" s="49">
        <v>313882.52</v>
      </c>
      <c r="E34" s="50">
        <v>201094.67</v>
      </c>
      <c r="F34" s="6">
        <f t="shared" si="0"/>
        <v>514977.19000000006</v>
      </c>
      <c r="G34" s="9">
        <f t="shared" si="1"/>
        <v>9.9039629409062427E-2</v>
      </c>
    </row>
    <row r="35" spans="2:7" ht="14.25" thickTop="1" thickBot="1" x14ac:dyDescent="0.25">
      <c r="B35" s="69"/>
      <c r="C35" s="51" t="s">
        <v>53</v>
      </c>
      <c r="D35" s="55">
        <v>5220</v>
      </c>
      <c r="E35" s="52">
        <v>9500</v>
      </c>
      <c r="F35" s="26">
        <f t="shared" si="0"/>
        <v>14720</v>
      </c>
      <c r="G35" s="9">
        <f t="shared" si="1"/>
        <v>2.8309279968330224E-3</v>
      </c>
    </row>
    <row r="36" spans="2:7" ht="14.25" thickTop="1" thickBot="1" x14ac:dyDescent="0.25">
      <c r="B36" s="69"/>
      <c r="C36" s="51" t="s">
        <v>54</v>
      </c>
      <c r="D36" s="55">
        <v>108922.01</v>
      </c>
      <c r="E36" s="52">
        <v>90301.18</v>
      </c>
      <c r="F36" s="26">
        <f t="shared" si="0"/>
        <v>199223.19</v>
      </c>
      <c r="G36" s="9">
        <f t="shared" si="1"/>
        <v>3.8314300692213629E-2</v>
      </c>
    </row>
    <row r="37" spans="2:7" ht="14.25" thickTop="1" thickBot="1" x14ac:dyDescent="0.25">
      <c r="B37" s="69"/>
      <c r="C37" s="51" t="s">
        <v>55</v>
      </c>
      <c r="D37" s="55">
        <v>139.19999999999999</v>
      </c>
      <c r="E37" s="52"/>
      <c r="F37" s="26">
        <f t="shared" si="0"/>
        <v>139.19999999999999</v>
      </c>
      <c r="G37" s="9">
        <f t="shared" si="1"/>
        <v>2.6770732143964449E-5</v>
      </c>
    </row>
    <row r="38" spans="2:7" ht="14.25" thickTop="1" thickBot="1" x14ac:dyDescent="0.25">
      <c r="B38" s="69"/>
      <c r="C38" s="51" t="s">
        <v>83</v>
      </c>
      <c r="D38" s="55"/>
      <c r="E38" s="52">
        <v>58447.54</v>
      </c>
      <c r="F38" s="26">
        <f t="shared" si="0"/>
        <v>58447.54</v>
      </c>
      <c r="G38" s="9">
        <f t="shared" si="1"/>
        <v>1.1240541938316436E-2</v>
      </c>
    </row>
    <row r="39" spans="2:7" ht="14.25" thickTop="1" thickBot="1" x14ac:dyDescent="0.25">
      <c r="B39" s="69"/>
      <c r="C39" s="51" t="s">
        <v>84</v>
      </c>
      <c r="D39" s="55">
        <v>2111.75</v>
      </c>
      <c r="E39" s="52">
        <v>1530</v>
      </c>
      <c r="F39" s="26">
        <f t="shared" si="0"/>
        <v>3641.75</v>
      </c>
      <c r="G39" s="9">
        <f t="shared" si="1"/>
        <v>7.0037581742300671E-4</v>
      </c>
    </row>
    <row r="40" spans="2:7" ht="14.25" thickTop="1" thickBot="1" x14ac:dyDescent="0.25">
      <c r="B40" s="69"/>
      <c r="C40" s="51" t="s">
        <v>57</v>
      </c>
      <c r="D40" s="55">
        <v>24773.82</v>
      </c>
      <c r="E40" s="52">
        <v>15663.7</v>
      </c>
      <c r="F40" s="26">
        <f t="shared" si="0"/>
        <v>40437.520000000004</v>
      </c>
      <c r="G40" s="9">
        <f t="shared" si="1"/>
        <v>7.7768823023434295E-3</v>
      </c>
    </row>
    <row r="41" spans="2:7" ht="14.25" thickTop="1" thickBot="1" x14ac:dyDescent="0.25">
      <c r="B41" s="69"/>
      <c r="C41" s="51" t="s">
        <v>59</v>
      </c>
      <c r="D41" s="55">
        <v>4398.3100000000004</v>
      </c>
      <c r="E41" s="52"/>
      <c r="F41" s="26">
        <f t="shared" si="0"/>
        <v>4398.3100000000004</v>
      </c>
      <c r="G41" s="9">
        <f t="shared" si="1"/>
        <v>8.4587628517327797E-4</v>
      </c>
    </row>
    <row r="42" spans="2:7" ht="14.25" thickTop="1" thickBot="1" x14ac:dyDescent="0.25">
      <c r="B42" s="69"/>
      <c r="C42" s="51" t="s">
        <v>60</v>
      </c>
      <c r="D42" s="55">
        <v>141.74</v>
      </c>
      <c r="E42" s="52">
        <v>126.39</v>
      </c>
      <c r="F42" s="26">
        <f t="shared" si="0"/>
        <v>268.13</v>
      </c>
      <c r="G42" s="9">
        <f t="shared" si="1"/>
        <v>5.1566353518399335E-5</v>
      </c>
    </row>
    <row r="43" spans="2:7" ht="14.25" thickTop="1" thickBot="1" x14ac:dyDescent="0.25">
      <c r="B43" s="69"/>
      <c r="C43" s="51" t="s">
        <v>63</v>
      </c>
      <c r="D43" s="55">
        <v>180</v>
      </c>
      <c r="E43" s="52"/>
      <c r="F43" s="26">
        <f t="shared" si="0"/>
        <v>180</v>
      </c>
      <c r="G43" s="9">
        <f t="shared" si="1"/>
        <v>3.4617326048229896E-5</v>
      </c>
    </row>
    <row r="44" spans="2:7" ht="14.25" thickTop="1" thickBot="1" x14ac:dyDescent="0.25">
      <c r="B44" s="69"/>
      <c r="C44" s="51" t="s">
        <v>55</v>
      </c>
      <c r="D44" s="55"/>
      <c r="E44" s="52">
        <v>21883.73</v>
      </c>
      <c r="F44" s="26">
        <f t="shared" si="0"/>
        <v>21883.73</v>
      </c>
      <c r="G44" s="9">
        <f t="shared" si="1"/>
        <v>4.2086456475634998E-3</v>
      </c>
    </row>
    <row r="45" spans="2:7" ht="14.25" thickTop="1" thickBot="1" x14ac:dyDescent="0.25">
      <c r="B45" s="69"/>
      <c r="C45" s="51" t="s">
        <v>65</v>
      </c>
      <c r="D45" s="55">
        <v>1502.35</v>
      </c>
      <c r="E45" s="52"/>
      <c r="F45" s="26">
        <f t="shared" si="0"/>
        <v>1502.35</v>
      </c>
      <c r="G45" s="9">
        <f t="shared" si="1"/>
        <v>2.8892966549198986E-4</v>
      </c>
    </row>
    <row r="46" spans="2:7" ht="14.25" thickTop="1" thickBot="1" x14ac:dyDescent="0.25">
      <c r="B46" s="70" t="s">
        <v>68</v>
      </c>
      <c r="C46" s="51" t="s">
        <v>28</v>
      </c>
      <c r="D46" s="49">
        <v>303400</v>
      </c>
      <c r="E46" s="50"/>
      <c r="F46" s="6">
        <f t="shared" si="0"/>
        <v>303400</v>
      </c>
      <c r="G46" s="9">
        <f t="shared" si="1"/>
        <v>5.8349426239071939E-2</v>
      </c>
    </row>
    <row r="47" spans="2:7" ht="14.25" thickTop="1" thickBot="1" x14ac:dyDescent="0.25">
      <c r="B47" s="70"/>
      <c r="C47" s="51" t="s">
        <v>85</v>
      </c>
      <c r="D47" s="49">
        <v>269238.7</v>
      </c>
      <c r="E47" s="50">
        <v>7.48</v>
      </c>
      <c r="F47" s="6">
        <f t="shared" si="0"/>
        <v>269246.18</v>
      </c>
      <c r="G47" s="9">
        <f t="shared" si="1"/>
        <v>5.1781015557224412E-2</v>
      </c>
    </row>
    <row r="48" spans="2:7" ht="14.25" thickTop="1" thickBot="1" x14ac:dyDescent="0.25">
      <c r="B48" s="70"/>
      <c r="C48" s="51" t="s">
        <v>71</v>
      </c>
      <c r="D48" s="55"/>
      <c r="E48" s="52">
        <v>17407.32</v>
      </c>
      <c r="F48" s="26">
        <f t="shared" si="0"/>
        <v>17407.32</v>
      </c>
      <c r="G48" s="9">
        <f t="shared" si="1"/>
        <v>3.3477492892548511E-3</v>
      </c>
    </row>
    <row r="49" spans="2:7" ht="14.25" thickTop="1" thickBot="1" x14ac:dyDescent="0.25">
      <c r="B49" s="70"/>
      <c r="C49" s="51" t="s">
        <v>75</v>
      </c>
      <c r="D49" s="55"/>
      <c r="E49" s="52">
        <v>1130</v>
      </c>
      <c r="F49" s="26">
        <f t="shared" si="0"/>
        <v>1130</v>
      </c>
      <c r="G49" s="9">
        <f t="shared" si="1"/>
        <v>2.1731988019166543E-4</v>
      </c>
    </row>
    <row r="50" spans="2:7" ht="14.25" thickTop="1" thickBot="1" x14ac:dyDescent="0.25">
      <c r="B50" s="70"/>
      <c r="C50" s="51" t="s">
        <v>78</v>
      </c>
      <c r="D50" s="55">
        <v>40898.69</v>
      </c>
      <c r="E50" s="52">
        <v>31000.05</v>
      </c>
      <c r="F50" s="26">
        <f t="shared" si="0"/>
        <v>71898.740000000005</v>
      </c>
      <c r="G50" s="9">
        <f t="shared" si="1"/>
        <v>1.3827456250205048E-2</v>
      </c>
    </row>
    <row r="51" spans="2:7" ht="14.25" thickTop="1" thickBot="1" x14ac:dyDescent="0.25">
      <c r="B51" s="70"/>
      <c r="C51" s="51" t="s">
        <v>53</v>
      </c>
      <c r="D51" s="55">
        <v>88042.89</v>
      </c>
      <c r="E51" s="52">
        <v>70289.83</v>
      </c>
      <c r="F51" s="26">
        <f t="shared" si="0"/>
        <v>158332.72</v>
      </c>
      <c r="G51" s="9">
        <f t="shared" si="1"/>
        <v>3.045030773523939E-2</v>
      </c>
    </row>
    <row r="52" spans="2:7" ht="14.25" thickTop="1" thickBot="1" x14ac:dyDescent="0.25">
      <c r="B52" s="70"/>
      <c r="C52" s="51" t="s">
        <v>100</v>
      </c>
      <c r="D52" s="49">
        <v>66695.100000000006</v>
      </c>
      <c r="E52" s="50">
        <v>270000</v>
      </c>
      <c r="F52" s="6">
        <f t="shared" si="0"/>
        <v>336695.1</v>
      </c>
      <c r="G52" s="9">
        <f t="shared" si="1"/>
        <v>6.4752689197452043E-2</v>
      </c>
    </row>
    <row r="53" spans="2:7" ht="14.25" thickTop="1" thickBot="1" x14ac:dyDescent="0.25">
      <c r="B53" s="70"/>
      <c r="C53" s="51" t="s">
        <v>79</v>
      </c>
      <c r="D53" s="49"/>
      <c r="E53" s="50">
        <v>301688.49</v>
      </c>
      <c r="F53" s="6">
        <f t="shared" si="0"/>
        <v>301688.49</v>
      </c>
      <c r="G53" s="9">
        <f t="shared" si="1"/>
        <v>5.8020271240711907E-2</v>
      </c>
    </row>
    <row r="54" spans="2:7" ht="14.25" thickTop="1" thickBot="1" x14ac:dyDescent="0.25">
      <c r="B54" s="70"/>
      <c r="C54" s="51" t="s">
        <v>45</v>
      </c>
      <c r="D54" s="55"/>
      <c r="E54" s="52">
        <v>41539.67</v>
      </c>
      <c r="F54" s="26">
        <f t="shared" si="0"/>
        <v>41539.67</v>
      </c>
      <c r="G54" s="9">
        <f>F54/$F$58</f>
        <v>7.9888461129215202E-3</v>
      </c>
    </row>
    <row r="55" spans="2:7" ht="14.25" thickTop="1" thickBot="1" x14ac:dyDescent="0.25">
      <c r="B55" s="70"/>
      <c r="C55" s="51" t="s">
        <v>105</v>
      </c>
      <c r="D55" s="55"/>
      <c r="E55" s="52">
        <v>41.04</v>
      </c>
      <c r="F55" s="26">
        <f t="shared" si="0"/>
        <v>41.04</v>
      </c>
      <c r="G55" s="9">
        <f t="shared" si="1"/>
        <v>7.8927503389964158E-6</v>
      </c>
    </row>
    <row r="56" spans="2:7" ht="14.25" thickTop="1" thickBot="1" x14ac:dyDescent="0.25">
      <c r="B56" s="70"/>
      <c r="C56" s="51" t="s">
        <v>52</v>
      </c>
      <c r="D56" s="55"/>
      <c r="E56" s="52">
        <v>171521.31</v>
      </c>
      <c r="F56" s="26">
        <f t="shared" si="0"/>
        <v>171521.31</v>
      </c>
      <c r="G56" s="9">
        <f t="shared" si="1"/>
        <v>3.298671729160841E-2</v>
      </c>
    </row>
    <row r="57" spans="2:7" ht="14.25" thickTop="1" thickBot="1" x14ac:dyDescent="0.25">
      <c r="B57" s="70"/>
      <c r="C57" s="53" t="s">
        <v>54</v>
      </c>
      <c r="D57" s="56">
        <v>152277.66</v>
      </c>
      <c r="E57" s="54"/>
      <c r="F57" s="26">
        <f t="shared" si="0"/>
        <v>152277.66</v>
      </c>
      <c r="G57" s="9">
        <f t="shared" si="1"/>
        <v>2.9285807811563862E-2</v>
      </c>
    </row>
    <row r="58" spans="2:7" ht="13.5" thickTop="1" x14ac:dyDescent="0.2">
      <c r="B58" s="38"/>
      <c r="C58" s="10"/>
      <c r="D58" s="35">
        <f>SUM(D4:D57)</f>
        <v>2724649.0000000009</v>
      </c>
      <c r="E58" s="35">
        <f t="shared" ref="E58:G58" si="2">SUM(E4:E57)</f>
        <v>2475059.37</v>
      </c>
      <c r="F58" s="35">
        <f t="shared" si="2"/>
        <v>5199708.37</v>
      </c>
      <c r="G58" s="36">
        <f t="shared" si="2"/>
        <v>0.99999999999999989</v>
      </c>
    </row>
    <row r="59" spans="2:7" x14ac:dyDescent="0.2">
      <c r="B59" s="39"/>
    </row>
    <row r="60" spans="2:7" x14ac:dyDescent="0.2">
      <c r="B60" s="39"/>
    </row>
    <row r="61" spans="2:7" x14ac:dyDescent="0.2">
      <c r="B61" s="39"/>
    </row>
    <row r="62" spans="2:7" x14ac:dyDescent="0.2">
      <c r="B62" s="39"/>
    </row>
    <row r="63" spans="2:7" x14ac:dyDescent="0.2">
      <c r="B63" s="39"/>
    </row>
    <row r="64" spans="2:7" x14ac:dyDescent="0.2">
      <c r="B64" s="39"/>
    </row>
    <row r="65" spans="2:2" x14ac:dyDescent="0.2">
      <c r="B65" s="39"/>
    </row>
    <row r="66" spans="2:2" x14ac:dyDescent="0.2">
      <c r="B66" s="39"/>
    </row>
    <row r="67" spans="2:2" x14ac:dyDescent="0.2">
      <c r="B67" s="39"/>
    </row>
    <row r="68" spans="2:2" x14ac:dyDescent="0.2">
      <c r="B68" s="39"/>
    </row>
    <row r="69" spans="2:2" x14ac:dyDescent="0.2">
      <c r="B69" s="39"/>
    </row>
    <row r="70" spans="2:2" x14ac:dyDescent="0.2">
      <c r="B70" s="39"/>
    </row>
    <row r="71" spans="2:2" x14ac:dyDescent="0.2">
      <c r="B71" s="39"/>
    </row>
    <row r="72" spans="2:2" x14ac:dyDescent="0.2">
      <c r="B72" s="39"/>
    </row>
    <row r="73" spans="2:2" x14ac:dyDescent="0.2">
      <c r="B73" s="39"/>
    </row>
    <row r="74" spans="2:2" x14ac:dyDescent="0.2">
      <c r="B74" s="39"/>
    </row>
    <row r="75" spans="2:2" x14ac:dyDescent="0.2">
      <c r="B75" s="39"/>
    </row>
    <row r="76" spans="2:2" x14ac:dyDescent="0.2">
      <c r="B76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2" spans="2:2" x14ac:dyDescent="0.2">
      <c r="B82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7" spans="2:2" x14ac:dyDescent="0.2">
      <c r="B87" s="39"/>
    </row>
    <row r="88" spans="2:2" x14ac:dyDescent="0.2">
      <c r="B88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0" spans="2:2" x14ac:dyDescent="0.2">
      <c r="B100" s="39"/>
    </row>
    <row r="101" spans="2:2" x14ac:dyDescent="0.2">
      <c r="B101" s="39"/>
    </row>
    <row r="102" spans="2:2" x14ac:dyDescent="0.2">
      <c r="B102" s="39"/>
    </row>
    <row r="103" spans="2:2" x14ac:dyDescent="0.2">
      <c r="B103" s="39"/>
    </row>
    <row r="104" spans="2:2" x14ac:dyDescent="0.2">
      <c r="B104" s="39"/>
    </row>
    <row r="105" spans="2:2" x14ac:dyDescent="0.2">
      <c r="B105" s="39"/>
    </row>
    <row r="106" spans="2:2" x14ac:dyDescent="0.2">
      <c r="B106" s="39"/>
    </row>
    <row r="107" spans="2:2" x14ac:dyDescent="0.2">
      <c r="B107" s="39"/>
    </row>
    <row r="108" spans="2:2" x14ac:dyDescent="0.2">
      <c r="B108" s="39"/>
    </row>
    <row r="109" spans="2:2" x14ac:dyDescent="0.2">
      <c r="B109" s="39"/>
    </row>
    <row r="110" spans="2:2" x14ac:dyDescent="0.2">
      <c r="B110" s="39"/>
    </row>
    <row r="111" spans="2:2" x14ac:dyDescent="0.2">
      <c r="B111" s="39"/>
    </row>
    <row r="112" spans="2:2" x14ac:dyDescent="0.2">
      <c r="B112" s="39"/>
    </row>
    <row r="113" spans="2:2" x14ac:dyDescent="0.2">
      <c r="B113" s="39"/>
    </row>
    <row r="114" spans="2:2" x14ac:dyDescent="0.2">
      <c r="B114" s="39"/>
    </row>
    <row r="115" spans="2:2" x14ac:dyDescent="0.2">
      <c r="B115" s="39"/>
    </row>
    <row r="116" spans="2:2" x14ac:dyDescent="0.2">
      <c r="B116" s="39"/>
    </row>
  </sheetData>
  <mergeCells count="3">
    <mergeCell ref="B1:G1"/>
    <mergeCell ref="B4:B45"/>
    <mergeCell ref="B46:B57"/>
  </mergeCells>
  <conditionalFormatting sqref="G4:G57">
    <cfRule type="cellIs" dxfId="9" priority="1" operator="greaterThan">
      <formula>0.0499</formula>
    </cfRule>
  </conditionalFormatting>
  <hyperlinks>
    <hyperlink ref="B1:F1" location="ANUAL!A1" display="DEMONSTRAÇÃO DE DESPESAS COM INVESTIMENTO"/>
    <hyperlink ref="B1:D1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0"/>
  <sheetViews>
    <sheetView showGridLines="0" zoomScale="80" zoomScaleNormal="80" workbookViewId="0">
      <pane ySplit="1" topLeftCell="A2" activePane="bottomLeft" state="frozen"/>
      <selection activeCell="B1" sqref="B1:H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0" customFormat="1" ht="58.5" customHeight="1" x14ac:dyDescent="0.2">
      <c r="B1" s="66" t="s">
        <v>225</v>
      </c>
      <c r="C1" s="66"/>
      <c r="D1" s="66"/>
      <c r="E1" s="66"/>
      <c r="F1" s="66"/>
      <c r="G1" s="66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9" t="s">
        <v>26</v>
      </c>
      <c r="C4" s="51" t="s">
        <v>27</v>
      </c>
      <c r="D4" s="55">
        <v>25115.89</v>
      </c>
      <c r="E4" s="52"/>
      <c r="F4" s="26">
        <f>D4+E4</f>
        <v>25115.89</v>
      </c>
      <c r="G4" s="9">
        <f>F4/$F$67</f>
        <v>4.4440096434865397E-3</v>
      </c>
    </row>
    <row r="5" spans="2:7" ht="14.25" thickTop="1" thickBot="1" x14ac:dyDescent="0.25">
      <c r="B5" s="69"/>
      <c r="C5" s="51" t="s">
        <v>28</v>
      </c>
      <c r="D5" s="55">
        <v>65500</v>
      </c>
      <c r="E5" s="52"/>
      <c r="F5" s="26">
        <f t="shared" ref="F5:F66" si="0">D5+E5</f>
        <v>65500</v>
      </c>
      <c r="G5" s="9">
        <f t="shared" ref="G5:G65" si="1">F5/$F$67</f>
        <v>1.1589580606077204E-2</v>
      </c>
    </row>
    <row r="6" spans="2:7" ht="14.25" thickTop="1" thickBot="1" x14ac:dyDescent="0.25">
      <c r="B6" s="69"/>
      <c r="C6" s="51" t="s">
        <v>86</v>
      </c>
      <c r="D6" s="55">
        <v>27600</v>
      </c>
      <c r="E6" s="52"/>
      <c r="F6" s="26">
        <f t="shared" si="0"/>
        <v>27600</v>
      </c>
      <c r="G6" s="9">
        <f t="shared" si="1"/>
        <v>4.8835484691256616E-3</v>
      </c>
    </row>
    <row r="7" spans="2:7" ht="14.25" thickTop="1" thickBot="1" x14ac:dyDescent="0.25">
      <c r="B7" s="69"/>
      <c r="C7" s="51" t="s">
        <v>101</v>
      </c>
      <c r="D7" s="55">
        <v>9706</v>
      </c>
      <c r="E7" s="52"/>
      <c r="F7" s="26">
        <f t="shared" si="0"/>
        <v>9706</v>
      </c>
      <c r="G7" s="9">
        <f t="shared" si="1"/>
        <v>1.7173812116425243E-3</v>
      </c>
    </row>
    <row r="8" spans="2:7" ht="14.25" thickTop="1" thickBot="1" x14ac:dyDescent="0.25">
      <c r="B8" s="69"/>
      <c r="C8" s="51" t="s">
        <v>81</v>
      </c>
      <c r="D8" s="49">
        <v>226040</v>
      </c>
      <c r="E8" s="50">
        <v>70151.8</v>
      </c>
      <c r="F8" s="6">
        <f t="shared" si="0"/>
        <v>296191.8</v>
      </c>
      <c r="G8" s="9">
        <f t="shared" si="1"/>
        <v>5.2408225052810654E-2</v>
      </c>
    </row>
    <row r="9" spans="2:7" ht="14.25" thickTop="1" thickBot="1" x14ac:dyDescent="0.25">
      <c r="B9" s="69"/>
      <c r="C9" s="51" t="s">
        <v>85</v>
      </c>
      <c r="D9" s="55">
        <v>0</v>
      </c>
      <c r="E9" s="52"/>
      <c r="F9" s="26">
        <f t="shared" si="0"/>
        <v>0</v>
      </c>
      <c r="G9" s="9">
        <f t="shared" si="1"/>
        <v>0</v>
      </c>
    </row>
    <row r="10" spans="2:7" ht="14.25" thickTop="1" thickBot="1" x14ac:dyDescent="0.25">
      <c r="B10" s="69"/>
      <c r="C10" s="51" t="s">
        <v>87</v>
      </c>
      <c r="D10" s="55">
        <v>18515</v>
      </c>
      <c r="E10" s="52">
        <v>682.42</v>
      </c>
      <c r="F10" s="26">
        <f t="shared" si="0"/>
        <v>19197.419999999998</v>
      </c>
      <c r="G10" s="9">
        <f t="shared" si="1"/>
        <v>3.3967946033392152E-3</v>
      </c>
    </row>
    <row r="11" spans="2:7" ht="14.25" thickTop="1" thickBot="1" x14ac:dyDescent="0.25">
      <c r="B11" s="69"/>
      <c r="C11" s="51" t="s">
        <v>69</v>
      </c>
      <c r="D11" s="55"/>
      <c r="E11" s="52">
        <v>2187.0300000000002</v>
      </c>
      <c r="F11" s="26">
        <f t="shared" si="0"/>
        <v>2187.0300000000002</v>
      </c>
      <c r="G11" s="9">
        <f t="shared" si="1"/>
        <v>3.8697344233448901E-4</v>
      </c>
    </row>
    <row r="12" spans="2:7" ht="14.25" thickTop="1" thickBot="1" x14ac:dyDescent="0.25">
      <c r="B12" s="69"/>
      <c r="C12" s="51" t="s">
        <v>189</v>
      </c>
      <c r="D12" s="55">
        <v>4322.34</v>
      </c>
      <c r="E12" s="52"/>
      <c r="F12" s="26">
        <f t="shared" si="0"/>
        <v>4322.34</v>
      </c>
      <c r="G12" s="9">
        <f t="shared" si="1"/>
        <v>7.6479553949422509E-4</v>
      </c>
    </row>
    <row r="13" spans="2:7" ht="14.25" thickTop="1" thickBot="1" x14ac:dyDescent="0.25">
      <c r="B13" s="69"/>
      <c r="C13" s="51" t="s">
        <v>190</v>
      </c>
      <c r="D13" s="55">
        <v>9116.36</v>
      </c>
      <c r="E13" s="52"/>
      <c r="F13" s="26">
        <f t="shared" si="0"/>
        <v>9116.36</v>
      </c>
      <c r="G13" s="9">
        <f t="shared" si="1"/>
        <v>1.6130502145651601E-3</v>
      </c>
    </row>
    <row r="14" spans="2:7" ht="14.25" thickTop="1" thickBot="1" x14ac:dyDescent="0.25">
      <c r="B14" s="69"/>
      <c r="C14" s="51" t="s">
        <v>31</v>
      </c>
      <c r="D14" s="55">
        <v>23946.880000000001</v>
      </c>
      <c r="E14" s="52"/>
      <c r="F14" s="26">
        <f t="shared" si="0"/>
        <v>23946.880000000001</v>
      </c>
      <c r="G14" s="9">
        <f t="shared" si="1"/>
        <v>4.2371648247947801E-3</v>
      </c>
    </row>
    <row r="15" spans="2:7" ht="14.25" thickTop="1" thickBot="1" x14ac:dyDescent="0.25">
      <c r="B15" s="69"/>
      <c r="C15" s="51" t="s">
        <v>191</v>
      </c>
      <c r="D15" s="55"/>
      <c r="E15" s="52">
        <v>115</v>
      </c>
      <c r="F15" s="26">
        <f t="shared" si="0"/>
        <v>115</v>
      </c>
      <c r="G15" s="9">
        <f t="shared" si="1"/>
        <v>2.0348118621356921E-5</v>
      </c>
    </row>
    <row r="16" spans="2:7" ht="14.25" thickTop="1" thickBot="1" x14ac:dyDescent="0.25">
      <c r="B16" s="69"/>
      <c r="C16" s="51" t="s">
        <v>70</v>
      </c>
      <c r="D16" s="55">
        <v>4188</v>
      </c>
      <c r="E16" s="52">
        <v>9480</v>
      </c>
      <c r="F16" s="26">
        <f t="shared" si="0"/>
        <v>13668</v>
      </c>
      <c r="G16" s="9">
        <f t="shared" si="1"/>
        <v>2.4184181331887516E-3</v>
      </c>
    </row>
    <row r="17" spans="2:7" ht="14.25" thickTop="1" thickBot="1" x14ac:dyDescent="0.25">
      <c r="B17" s="69"/>
      <c r="C17" s="51" t="s">
        <v>94</v>
      </c>
      <c r="D17" s="55"/>
      <c r="E17" s="52">
        <v>390</v>
      </c>
      <c r="F17" s="26">
        <f t="shared" si="0"/>
        <v>390</v>
      </c>
      <c r="G17" s="9">
        <f t="shared" si="1"/>
        <v>6.9006663150688696E-5</v>
      </c>
    </row>
    <row r="18" spans="2:7" ht="14.25" thickTop="1" thickBot="1" x14ac:dyDescent="0.25">
      <c r="B18" s="69"/>
      <c r="C18" s="51" t="s">
        <v>71</v>
      </c>
      <c r="D18" s="55">
        <v>5995.41</v>
      </c>
      <c r="E18" s="52"/>
      <c r="F18" s="26">
        <f t="shared" si="0"/>
        <v>5995.41</v>
      </c>
      <c r="G18" s="9">
        <f t="shared" si="1"/>
        <v>1.0608288162058217E-3</v>
      </c>
    </row>
    <row r="19" spans="2:7" ht="14.25" thickTop="1" thickBot="1" x14ac:dyDescent="0.25">
      <c r="B19" s="69"/>
      <c r="C19" s="51" t="s">
        <v>32</v>
      </c>
      <c r="D19" s="55">
        <v>82064.38</v>
      </c>
      <c r="E19" s="52"/>
      <c r="F19" s="26">
        <f t="shared" si="0"/>
        <v>82064.38</v>
      </c>
      <c r="G19" s="9">
        <f t="shared" si="1"/>
        <v>1.4520484685461832E-2</v>
      </c>
    </row>
    <row r="20" spans="2:7" ht="14.25" thickTop="1" thickBot="1" x14ac:dyDescent="0.25">
      <c r="B20" s="69"/>
      <c r="C20" s="51" t="s">
        <v>103</v>
      </c>
      <c r="D20" s="55">
        <v>38504.67</v>
      </c>
      <c r="E20" s="52"/>
      <c r="F20" s="26">
        <f t="shared" si="0"/>
        <v>38504.67</v>
      </c>
      <c r="G20" s="9">
        <f t="shared" si="1"/>
        <v>6.8130225446626363E-3</v>
      </c>
    </row>
    <row r="21" spans="2:7" ht="14.25" thickTop="1" thickBot="1" x14ac:dyDescent="0.25">
      <c r="B21" s="69"/>
      <c r="C21" s="51" t="s">
        <v>34</v>
      </c>
      <c r="D21" s="55">
        <v>1110</v>
      </c>
      <c r="E21" s="52"/>
      <c r="F21" s="26">
        <f t="shared" si="0"/>
        <v>1110</v>
      </c>
      <c r="G21" s="9">
        <f t="shared" si="1"/>
        <v>1.964035797365755E-4</v>
      </c>
    </row>
    <row r="22" spans="2:7" ht="14.25" thickTop="1" thickBot="1" x14ac:dyDescent="0.25">
      <c r="B22" s="69"/>
      <c r="C22" s="51" t="s">
        <v>73</v>
      </c>
      <c r="D22" s="55">
        <v>56361.36</v>
      </c>
      <c r="E22" s="52">
        <v>9540</v>
      </c>
      <c r="F22" s="26">
        <f t="shared" si="0"/>
        <v>65901.36</v>
      </c>
      <c r="G22" s="9">
        <f t="shared" si="1"/>
        <v>1.1660597309467358E-2</v>
      </c>
    </row>
    <row r="23" spans="2:7" ht="14.25" thickTop="1" thickBot="1" x14ac:dyDescent="0.25">
      <c r="B23" s="69"/>
      <c r="C23" s="51" t="s">
        <v>74</v>
      </c>
      <c r="D23" s="55">
        <v>5956.49</v>
      </c>
      <c r="E23" s="52">
        <v>1750.41</v>
      </c>
      <c r="F23" s="26">
        <f t="shared" si="0"/>
        <v>7706.9</v>
      </c>
      <c r="G23" s="9">
        <f t="shared" si="1"/>
        <v>1.363660133938571E-3</v>
      </c>
    </row>
    <row r="24" spans="2:7" ht="14.25" thickTop="1" thickBot="1" x14ac:dyDescent="0.25">
      <c r="B24" s="69"/>
      <c r="C24" s="51" t="s">
        <v>82</v>
      </c>
      <c r="D24" s="55"/>
      <c r="E24" s="52">
        <v>3610</v>
      </c>
      <c r="F24" s="26">
        <f t="shared" si="0"/>
        <v>3610</v>
      </c>
      <c r="G24" s="9">
        <f t="shared" si="1"/>
        <v>6.3875398454868253E-4</v>
      </c>
    </row>
    <row r="25" spans="2:7" ht="14.25" thickTop="1" thickBot="1" x14ac:dyDescent="0.25">
      <c r="B25" s="69"/>
      <c r="C25" s="51" t="s">
        <v>76</v>
      </c>
      <c r="D25" s="55">
        <v>1260.31</v>
      </c>
      <c r="E25" s="52"/>
      <c r="F25" s="26">
        <f t="shared" si="0"/>
        <v>1260.31</v>
      </c>
      <c r="G25" s="9">
        <f t="shared" si="1"/>
        <v>2.2299945547549861E-4</v>
      </c>
    </row>
    <row r="26" spans="2:7" ht="14.25" thickTop="1" thickBot="1" x14ac:dyDescent="0.25">
      <c r="B26" s="69"/>
      <c r="C26" s="51" t="s">
        <v>192</v>
      </c>
      <c r="D26" s="55"/>
      <c r="E26" s="52">
        <v>14495.15</v>
      </c>
      <c r="F26" s="26">
        <f t="shared" si="0"/>
        <v>14495.15</v>
      </c>
      <c r="G26" s="9">
        <f t="shared" si="1"/>
        <v>2.5647741881248852E-3</v>
      </c>
    </row>
    <row r="27" spans="2:7" ht="14.25" thickTop="1" thickBot="1" x14ac:dyDescent="0.25">
      <c r="B27" s="69"/>
      <c r="C27" s="51" t="s">
        <v>92</v>
      </c>
      <c r="D27" s="55">
        <v>2254.4</v>
      </c>
      <c r="E27" s="52"/>
      <c r="F27" s="26">
        <f t="shared" si="0"/>
        <v>2254.4</v>
      </c>
      <c r="G27" s="9">
        <f t="shared" si="1"/>
        <v>3.9889390104336562E-4</v>
      </c>
    </row>
    <row r="28" spans="2:7" ht="14.25" thickTop="1" thickBot="1" x14ac:dyDescent="0.25">
      <c r="B28" s="69"/>
      <c r="C28" s="51" t="s">
        <v>78</v>
      </c>
      <c r="D28" s="49">
        <v>337347.86</v>
      </c>
      <c r="E28" s="50">
        <v>40891.480000000003</v>
      </c>
      <c r="F28" s="6">
        <f t="shared" si="0"/>
        <v>378239.33999999997</v>
      </c>
      <c r="G28" s="9">
        <f t="shared" si="1"/>
        <v>6.6925730065945668E-2</v>
      </c>
    </row>
    <row r="29" spans="2:7" ht="14.25" thickTop="1" thickBot="1" x14ac:dyDescent="0.25">
      <c r="B29" s="69"/>
      <c r="C29" s="51" t="s">
        <v>53</v>
      </c>
      <c r="D29" s="49">
        <v>290439.03999999998</v>
      </c>
      <c r="E29" s="50"/>
      <c r="F29" s="6">
        <f t="shared" si="0"/>
        <v>290439.03999999998</v>
      </c>
      <c r="G29" s="9">
        <f t="shared" si="1"/>
        <v>5.1390330766895892E-2</v>
      </c>
    </row>
    <row r="30" spans="2:7" ht="14.25" thickTop="1" thickBot="1" x14ac:dyDescent="0.25">
      <c r="B30" s="69"/>
      <c r="C30" s="51" t="s">
        <v>38</v>
      </c>
      <c r="D30" s="49">
        <v>370042.29</v>
      </c>
      <c r="E30" s="50">
        <v>38445.269999999997</v>
      </c>
      <c r="F30" s="6">
        <f t="shared" si="0"/>
        <v>408487.56</v>
      </c>
      <c r="G30" s="9">
        <f t="shared" si="1"/>
        <v>7.2277855010683942E-2</v>
      </c>
    </row>
    <row r="31" spans="2:7" ht="14.25" thickTop="1" thickBot="1" x14ac:dyDescent="0.25">
      <c r="B31" s="69"/>
      <c r="C31" s="51" t="s">
        <v>88</v>
      </c>
      <c r="D31" s="55">
        <v>225523</v>
      </c>
      <c r="E31" s="52">
        <v>38699.449999999997</v>
      </c>
      <c r="F31" s="26">
        <f t="shared" si="0"/>
        <v>264222.45</v>
      </c>
      <c r="G31" s="9">
        <f t="shared" si="1"/>
        <v>4.6751563087178684E-2</v>
      </c>
    </row>
    <row r="32" spans="2:7" ht="14.25" thickTop="1" thickBot="1" x14ac:dyDescent="0.25">
      <c r="B32" s="69"/>
      <c r="C32" s="51" t="s">
        <v>41</v>
      </c>
      <c r="D32" s="55">
        <v>3500</v>
      </c>
      <c r="E32" s="52">
        <v>64450</v>
      </c>
      <c r="F32" s="26">
        <f t="shared" si="0"/>
        <v>67950</v>
      </c>
      <c r="G32" s="9">
        <f t="shared" si="1"/>
        <v>1.2023084002793068E-2</v>
      </c>
    </row>
    <row r="33" spans="2:7" ht="14.25" thickTop="1" thickBot="1" x14ac:dyDescent="0.25">
      <c r="B33" s="69"/>
      <c r="C33" s="51" t="s">
        <v>79</v>
      </c>
      <c r="D33" s="55"/>
      <c r="E33" s="52">
        <v>273270.61</v>
      </c>
      <c r="F33" s="26">
        <f t="shared" si="0"/>
        <v>273270.61</v>
      </c>
      <c r="G33" s="9">
        <f t="shared" si="1"/>
        <v>4.8352545982700564E-2</v>
      </c>
    </row>
    <row r="34" spans="2:7" ht="14.25" thickTop="1" thickBot="1" x14ac:dyDescent="0.25">
      <c r="B34" s="69"/>
      <c r="C34" s="51" t="s">
        <v>43</v>
      </c>
      <c r="D34" s="55">
        <v>72218.350000000006</v>
      </c>
      <c r="E34" s="52">
        <v>84938.1</v>
      </c>
      <c r="F34" s="26">
        <f t="shared" si="0"/>
        <v>157156.45000000001</v>
      </c>
      <c r="G34" s="9">
        <f t="shared" si="1"/>
        <v>2.7807287710533465E-2</v>
      </c>
    </row>
    <row r="35" spans="2:7" ht="14.25" thickTop="1" thickBot="1" x14ac:dyDescent="0.25">
      <c r="B35" s="69"/>
      <c r="C35" s="51" t="s">
        <v>102</v>
      </c>
      <c r="D35" s="55">
        <v>4535</v>
      </c>
      <c r="E35" s="52"/>
      <c r="F35" s="26">
        <f t="shared" si="0"/>
        <v>4535</v>
      </c>
      <c r="G35" s="9">
        <f t="shared" si="1"/>
        <v>8.0242363432916214E-4</v>
      </c>
    </row>
    <row r="36" spans="2:7" ht="14.25" thickTop="1" thickBot="1" x14ac:dyDescent="0.25">
      <c r="B36" s="69"/>
      <c r="C36" s="51" t="s">
        <v>45</v>
      </c>
      <c r="D36" s="55">
        <v>87549.07</v>
      </c>
      <c r="E36" s="52">
        <v>132915.35</v>
      </c>
      <c r="F36" s="26">
        <f t="shared" si="0"/>
        <v>220464.42</v>
      </c>
      <c r="G36" s="9">
        <f t="shared" si="1"/>
        <v>3.9009010173466557E-2</v>
      </c>
    </row>
    <row r="37" spans="2:7" ht="14.25" thickTop="1" thickBot="1" x14ac:dyDescent="0.25">
      <c r="B37" s="69"/>
      <c r="C37" s="51" t="s">
        <v>46</v>
      </c>
      <c r="D37" s="55"/>
      <c r="E37" s="52">
        <v>1037.8800000000001</v>
      </c>
      <c r="F37" s="26">
        <f t="shared" si="0"/>
        <v>1037.8800000000001</v>
      </c>
      <c r="G37" s="9">
        <f t="shared" si="1"/>
        <v>1.8364265525855586E-4</v>
      </c>
    </row>
    <row r="38" spans="2:7" ht="14.25" thickTop="1" thickBot="1" x14ac:dyDescent="0.25">
      <c r="B38" s="69"/>
      <c r="C38" s="51" t="s">
        <v>47</v>
      </c>
      <c r="D38" s="55">
        <v>346.84</v>
      </c>
      <c r="E38" s="52">
        <v>185.28</v>
      </c>
      <c r="F38" s="26">
        <f t="shared" si="0"/>
        <v>532.12</v>
      </c>
      <c r="G38" s="9">
        <f t="shared" si="1"/>
        <v>9.4153398963447353E-5</v>
      </c>
    </row>
    <row r="39" spans="2:7" ht="14.25" thickTop="1" thickBot="1" x14ac:dyDescent="0.25">
      <c r="B39" s="69"/>
      <c r="C39" s="51" t="s">
        <v>105</v>
      </c>
      <c r="D39" s="55"/>
      <c r="E39" s="52">
        <v>48650</v>
      </c>
      <c r="F39" s="26">
        <f t="shared" si="0"/>
        <v>48650</v>
      </c>
      <c r="G39" s="9">
        <f t="shared" si="1"/>
        <v>8.6081388776436032E-3</v>
      </c>
    </row>
    <row r="40" spans="2:7" ht="14.25" thickTop="1" thickBot="1" x14ac:dyDescent="0.25">
      <c r="B40" s="69"/>
      <c r="C40" s="51" t="s">
        <v>50</v>
      </c>
      <c r="D40" s="55">
        <v>669</v>
      </c>
      <c r="E40" s="52">
        <v>17566</v>
      </c>
      <c r="F40" s="26">
        <f t="shared" si="0"/>
        <v>18235</v>
      </c>
      <c r="G40" s="9">
        <f t="shared" si="1"/>
        <v>3.2265038526995086E-3</v>
      </c>
    </row>
    <row r="41" spans="2:7" ht="14.25" thickTop="1" thickBot="1" x14ac:dyDescent="0.25">
      <c r="B41" s="69"/>
      <c r="C41" s="51" t="s">
        <v>51</v>
      </c>
      <c r="D41" s="55">
        <v>10758</v>
      </c>
      <c r="E41" s="52"/>
      <c r="F41" s="26">
        <f t="shared" si="0"/>
        <v>10758</v>
      </c>
      <c r="G41" s="9">
        <f t="shared" si="1"/>
        <v>1.9035222619874588E-3</v>
      </c>
    </row>
    <row r="42" spans="2:7" ht="14.25" thickTop="1" thickBot="1" x14ac:dyDescent="0.25">
      <c r="B42" s="69"/>
      <c r="C42" s="51" t="s">
        <v>196</v>
      </c>
      <c r="D42" s="55">
        <v>42645.599999999999</v>
      </c>
      <c r="E42" s="52"/>
      <c r="F42" s="26">
        <f t="shared" si="0"/>
        <v>42645.599999999999</v>
      </c>
      <c r="G42" s="9">
        <f t="shared" si="1"/>
        <v>7.5457193693820764E-3</v>
      </c>
    </row>
    <row r="43" spans="2:7" ht="14.25" thickTop="1" thickBot="1" x14ac:dyDescent="0.25">
      <c r="B43" s="69"/>
      <c r="C43" s="51" t="s">
        <v>53</v>
      </c>
      <c r="D43" s="55">
        <v>6214.29</v>
      </c>
      <c r="E43" s="52">
        <v>4129.49</v>
      </c>
      <c r="F43" s="26">
        <f t="shared" si="0"/>
        <v>10343.779999999999</v>
      </c>
      <c r="G43" s="9">
        <f t="shared" si="1"/>
        <v>1.8302301081149503E-3</v>
      </c>
    </row>
    <row r="44" spans="2:7" ht="14.25" thickTop="1" thickBot="1" x14ac:dyDescent="0.25">
      <c r="B44" s="69"/>
      <c r="C44" s="51" t="s">
        <v>89</v>
      </c>
      <c r="D44" s="55">
        <v>2643.9</v>
      </c>
      <c r="E44" s="52">
        <v>5287.8</v>
      </c>
      <c r="F44" s="26">
        <f t="shared" si="0"/>
        <v>7931.7000000000007</v>
      </c>
      <c r="G44" s="9">
        <f t="shared" si="1"/>
        <v>1.4034362823392758E-3</v>
      </c>
    </row>
    <row r="45" spans="2:7" ht="14.25" thickTop="1" thickBot="1" x14ac:dyDescent="0.25">
      <c r="B45" s="69"/>
      <c r="C45" s="51" t="s">
        <v>90</v>
      </c>
      <c r="D45" s="55"/>
      <c r="E45" s="52">
        <v>1157.2</v>
      </c>
      <c r="F45" s="26">
        <f t="shared" si="0"/>
        <v>1157.2</v>
      </c>
      <c r="G45" s="9">
        <f t="shared" si="1"/>
        <v>2.0475515537942809E-4</v>
      </c>
    </row>
    <row r="46" spans="2:7" ht="14.25" thickTop="1" thickBot="1" x14ac:dyDescent="0.25">
      <c r="B46" s="69"/>
      <c r="C46" s="51" t="s">
        <v>200</v>
      </c>
      <c r="D46" s="55">
        <v>16230</v>
      </c>
      <c r="E46" s="52"/>
      <c r="F46" s="26">
        <f t="shared" si="0"/>
        <v>16230</v>
      </c>
      <c r="G46" s="9">
        <f t="shared" si="1"/>
        <v>2.8717388280401989E-3</v>
      </c>
    </row>
    <row r="47" spans="2:7" ht="14.25" thickTop="1" thickBot="1" x14ac:dyDescent="0.25">
      <c r="B47" s="69"/>
      <c r="C47" s="51" t="s">
        <v>83</v>
      </c>
      <c r="D47" s="55">
        <v>6057</v>
      </c>
      <c r="E47" s="52">
        <v>5637</v>
      </c>
      <c r="F47" s="26">
        <f t="shared" si="0"/>
        <v>11694</v>
      </c>
      <c r="G47" s="9">
        <f t="shared" si="1"/>
        <v>2.0691382535491117E-3</v>
      </c>
    </row>
    <row r="48" spans="2:7" ht="14.25" thickTop="1" thickBot="1" x14ac:dyDescent="0.25">
      <c r="B48" s="69"/>
      <c r="C48" s="51" t="s">
        <v>80</v>
      </c>
      <c r="D48" s="55">
        <v>18904.400000000001</v>
      </c>
      <c r="E48" s="52"/>
      <c r="F48" s="26">
        <f t="shared" si="0"/>
        <v>18904.400000000001</v>
      </c>
      <c r="G48" s="9">
        <f t="shared" si="1"/>
        <v>3.3449475970919987E-3</v>
      </c>
    </row>
    <row r="49" spans="2:7" ht="14.25" thickTop="1" thickBot="1" x14ac:dyDescent="0.25">
      <c r="B49" s="69"/>
      <c r="C49" s="51" t="s">
        <v>84</v>
      </c>
      <c r="D49" s="55">
        <v>8086.52</v>
      </c>
      <c r="E49" s="52">
        <v>22519</v>
      </c>
      <c r="F49" s="26">
        <f t="shared" si="0"/>
        <v>30605.52</v>
      </c>
      <c r="G49" s="9">
        <f t="shared" si="1"/>
        <v>5.4153456645940146E-3</v>
      </c>
    </row>
    <row r="50" spans="2:7" ht="14.25" thickTop="1" thickBot="1" x14ac:dyDescent="0.25">
      <c r="B50" s="69"/>
      <c r="C50" s="51" t="s">
        <v>57</v>
      </c>
      <c r="D50" s="55">
        <v>14400.4</v>
      </c>
      <c r="E50" s="52"/>
      <c r="F50" s="26">
        <f t="shared" si="0"/>
        <v>14400.4</v>
      </c>
      <c r="G50" s="9">
        <f t="shared" si="1"/>
        <v>2.5480091077825064E-3</v>
      </c>
    </row>
    <row r="51" spans="2:7" ht="14.25" thickTop="1" thickBot="1" x14ac:dyDescent="0.25">
      <c r="B51" s="69"/>
      <c r="C51" s="51" t="s">
        <v>91</v>
      </c>
      <c r="D51" s="55">
        <v>73.08</v>
      </c>
      <c r="E51" s="52"/>
      <c r="F51" s="26">
        <f t="shared" si="0"/>
        <v>73.08</v>
      </c>
      <c r="G51" s="9">
        <f t="shared" si="1"/>
        <v>1.2930787033467511E-5</v>
      </c>
    </row>
    <row r="52" spans="2:7" ht="14.25" thickTop="1" thickBot="1" x14ac:dyDescent="0.25">
      <c r="B52" s="69"/>
      <c r="C52" s="51" t="s">
        <v>60</v>
      </c>
      <c r="D52" s="55">
        <v>1772.29</v>
      </c>
      <c r="E52" s="52">
        <v>432.84</v>
      </c>
      <c r="F52" s="26">
        <f t="shared" si="0"/>
        <v>2205.13</v>
      </c>
      <c r="G52" s="9">
        <f t="shared" si="1"/>
        <v>3.9017605926532865E-4</v>
      </c>
    </row>
    <row r="53" spans="2:7" ht="14.25" thickTop="1" thickBot="1" x14ac:dyDescent="0.25">
      <c r="B53" s="69"/>
      <c r="C53" s="51" t="s">
        <v>61</v>
      </c>
      <c r="D53" s="55">
        <v>3460</v>
      </c>
      <c r="E53" s="52"/>
      <c r="F53" s="26">
        <f t="shared" si="0"/>
        <v>3460</v>
      </c>
      <c r="G53" s="9">
        <f t="shared" si="1"/>
        <v>6.1221296025995608E-4</v>
      </c>
    </row>
    <row r="54" spans="2:7" ht="14.25" thickTop="1" thickBot="1" x14ac:dyDescent="0.25">
      <c r="B54" s="69"/>
      <c r="C54" s="51" t="s">
        <v>63</v>
      </c>
      <c r="D54" s="55">
        <v>8217.4500000000007</v>
      </c>
      <c r="E54" s="52"/>
      <c r="F54" s="26">
        <f t="shared" si="0"/>
        <v>8217.4500000000007</v>
      </c>
      <c r="G54" s="9">
        <f t="shared" si="1"/>
        <v>1.4539969336092996E-3</v>
      </c>
    </row>
    <row r="55" spans="2:7" ht="14.25" thickTop="1" thickBot="1" x14ac:dyDescent="0.25">
      <c r="B55" s="69"/>
      <c r="C55" s="51" t="s">
        <v>65</v>
      </c>
      <c r="D55" s="55"/>
      <c r="E55" s="52">
        <v>1868.54</v>
      </c>
      <c r="F55" s="26">
        <f t="shared" si="0"/>
        <v>1868.54</v>
      </c>
      <c r="G55" s="9">
        <f t="shared" si="1"/>
        <v>3.3061977016304574E-4</v>
      </c>
    </row>
    <row r="56" spans="2:7" ht="14.25" thickTop="1" thickBot="1" x14ac:dyDescent="0.25">
      <c r="B56" s="70" t="s">
        <v>68</v>
      </c>
      <c r="C56" s="51" t="s">
        <v>28</v>
      </c>
      <c r="D56" s="49">
        <v>453471</v>
      </c>
      <c r="E56" s="50"/>
      <c r="F56" s="6">
        <f t="shared" si="0"/>
        <v>453471</v>
      </c>
      <c r="G56" s="9">
        <f t="shared" si="1"/>
        <v>8.0237232168220388E-2</v>
      </c>
    </row>
    <row r="57" spans="2:7" ht="14.25" thickTop="1" thickBot="1" x14ac:dyDescent="0.25">
      <c r="B57" s="70"/>
      <c r="C57" s="51" t="s">
        <v>101</v>
      </c>
      <c r="D57" s="55">
        <v>5542.68</v>
      </c>
      <c r="E57" s="52">
        <v>25519.200000000001</v>
      </c>
      <c r="F57" s="26">
        <f t="shared" si="0"/>
        <v>31061.88</v>
      </c>
      <c r="G57" s="9">
        <f t="shared" si="1"/>
        <v>5.496094076890036E-3</v>
      </c>
    </row>
    <row r="58" spans="2:7" ht="14.25" thickTop="1" thickBot="1" x14ac:dyDescent="0.25">
      <c r="B58" s="70"/>
      <c r="C58" s="51" t="s">
        <v>85</v>
      </c>
      <c r="D58" s="49">
        <v>106441.5</v>
      </c>
      <c r="E58" s="50">
        <v>570214.61</v>
      </c>
      <c r="F58" s="6">
        <f t="shared" si="0"/>
        <v>676656.11</v>
      </c>
      <c r="G58" s="9">
        <f t="shared" si="1"/>
        <v>0.11972764167083425</v>
      </c>
    </row>
    <row r="59" spans="2:7" ht="14.25" thickTop="1" thickBot="1" x14ac:dyDescent="0.25">
      <c r="B59" s="70"/>
      <c r="C59" s="51" t="s">
        <v>78</v>
      </c>
      <c r="D59" s="49">
        <v>213129.58</v>
      </c>
      <c r="E59" s="50">
        <v>72771.53</v>
      </c>
      <c r="F59" s="6">
        <f t="shared" si="0"/>
        <v>285901.11</v>
      </c>
      <c r="G59" s="9">
        <f t="shared" si="1"/>
        <v>5.058738869789229E-2</v>
      </c>
    </row>
    <row r="60" spans="2:7" ht="14.25" thickTop="1" thickBot="1" x14ac:dyDescent="0.25">
      <c r="B60" s="70"/>
      <c r="C60" s="51" t="s">
        <v>53</v>
      </c>
      <c r="D60" s="55">
        <v>35499.230000000003</v>
      </c>
      <c r="E60" s="52">
        <v>80361.09</v>
      </c>
      <c r="F60" s="26">
        <f t="shared" si="0"/>
        <v>115860.32</v>
      </c>
      <c r="G60" s="9">
        <f t="shared" si="1"/>
        <v>2.0500343781464106E-2</v>
      </c>
    </row>
    <row r="61" spans="2:7" ht="14.25" thickTop="1" thickBot="1" x14ac:dyDescent="0.25">
      <c r="B61" s="70"/>
      <c r="C61" s="51" t="s">
        <v>38</v>
      </c>
      <c r="D61" s="55">
        <v>76611.67</v>
      </c>
      <c r="E61" s="52">
        <v>38040</v>
      </c>
      <c r="F61" s="26">
        <f t="shared" si="0"/>
        <v>114651.67</v>
      </c>
      <c r="G61" s="9">
        <f t="shared" si="1"/>
        <v>2.0286485054753643E-2</v>
      </c>
    </row>
    <row r="62" spans="2:7" ht="14.25" thickTop="1" thickBot="1" x14ac:dyDescent="0.25">
      <c r="B62" s="70"/>
      <c r="C62" s="51" t="s">
        <v>88</v>
      </c>
      <c r="D62" s="55"/>
      <c r="E62" s="52">
        <v>77562.73</v>
      </c>
      <c r="F62" s="26">
        <f t="shared" si="0"/>
        <v>77562.73</v>
      </c>
      <c r="G62" s="9">
        <f t="shared" si="1"/>
        <v>1.3723962005532862E-2</v>
      </c>
    </row>
    <row r="63" spans="2:7" ht="14.25" thickTop="1" thickBot="1" x14ac:dyDescent="0.25">
      <c r="B63" s="70"/>
      <c r="C63" s="51" t="s">
        <v>100</v>
      </c>
      <c r="D63" s="49">
        <v>567501.39</v>
      </c>
      <c r="E63" s="50"/>
      <c r="F63" s="6">
        <f t="shared" si="0"/>
        <v>567501.39</v>
      </c>
      <c r="G63" s="9">
        <f t="shared" si="1"/>
        <v>0.10041378783917337</v>
      </c>
    </row>
    <row r="64" spans="2:7" ht="14.25" thickTop="1" thickBot="1" x14ac:dyDescent="0.25">
      <c r="B64" s="70"/>
      <c r="C64" s="51" t="s">
        <v>79</v>
      </c>
      <c r="D64" s="55"/>
      <c r="E64" s="52">
        <v>163105.09</v>
      </c>
      <c r="F64" s="26">
        <f t="shared" si="0"/>
        <v>163105.09</v>
      </c>
      <c r="G64" s="9">
        <f t="shared" si="1"/>
        <v>2.8859841035366058E-2</v>
      </c>
    </row>
    <row r="65" spans="2:7" ht="14.25" thickTop="1" thickBot="1" x14ac:dyDescent="0.25">
      <c r="B65" s="70"/>
      <c r="C65" s="51" t="s">
        <v>45</v>
      </c>
      <c r="D65" s="55">
        <v>28455.78</v>
      </c>
      <c r="E65" s="52">
        <v>102194.39</v>
      </c>
      <c r="F65" s="26">
        <f t="shared" si="0"/>
        <v>130650.17</v>
      </c>
      <c r="G65" s="9">
        <f t="shared" si="1"/>
        <v>2.3117262235308238E-2</v>
      </c>
    </row>
    <row r="66" spans="2:7" ht="14.25" thickTop="1" thickBot="1" x14ac:dyDescent="0.25">
      <c r="B66" s="70"/>
      <c r="C66" s="53" t="s">
        <v>63</v>
      </c>
      <c r="D66" s="56">
        <v>1532.71</v>
      </c>
      <c r="E66" s="54"/>
      <c r="F66" s="26">
        <f t="shared" si="0"/>
        <v>1532.71</v>
      </c>
      <c r="G66" s="9">
        <f>F66/$F$67</f>
        <v>2.7119795558382581E-4</v>
      </c>
    </row>
    <row r="67" spans="2:7" ht="13.5" thickTop="1" x14ac:dyDescent="0.2">
      <c r="B67" s="38"/>
      <c r="C67" s="10"/>
      <c r="D67" s="35">
        <f>SUM(D4:D66)</f>
        <v>3627376.4100000006</v>
      </c>
      <c r="E67" s="35">
        <f t="shared" ref="E67:G67" si="2">SUM(E4:E66)</f>
        <v>2024251.74</v>
      </c>
      <c r="F67" s="35">
        <f t="shared" si="2"/>
        <v>5651628.1500000013</v>
      </c>
      <c r="G67" s="36">
        <f t="shared" si="2"/>
        <v>0.99999999999999967</v>
      </c>
    </row>
    <row r="68" spans="2:7" x14ac:dyDescent="0.2">
      <c r="B68" s="39"/>
    </row>
    <row r="69" spans="2:7" x14ac:dyDescent="0.2">
      <c r="B69" s="39"/>
    </row>
    <row r="70" spans="2:7" x14ac:dyDescent="0.2">
      <c r="B70" s="39"/>
    </row>
    <row r="71" spans="2:7" x14ac:dyDescent="0.2">
      <c r="B71" s="39"/>
    </row>
    <row r="72" spans="2:7" x14ac:dyDescent="0.2">
      <c r="B72" s="39"/>
    </row>
    <row r="73" spans="2:7" x14ac:dyDescent="0.2">
      <c r="B73" s="39"/>
    </row>
    <row r="74" spans="2:7" x14ac:dyDescent="0.2">
      <c r="B74" s="39"/>
    </row>
    <row r="75" spans="2:7" x14ac:dyDescent="0.2">
      <c r="B75" s="39"/>
    </row>
    <row r="76" spans="2:7" x14ac:dyDescent="0.2">
      <c r="B76" s="39"/>
    </row>
    <row r="77" spans="2:7" x14ac:dyDescent="0.2">
      <c r="B77" s="39"/>
    </row>
    <row r="78" spans="2:7" x14ac:dyDescent="0.2">
      <c r="B78" s="39"/>
    </row>
    <row r="79" spans="2:7" x14ac:dyDescent="0.2">
      <c r="B79" s="39"/>
    </row>
    <row r="80" spans="2:7" x14ac:dyDescent="0.2">
      <c r="B80" s="39"/>
    </row>
    <row r="81" spans="2:2" x14ac:dyDescent="0.2">
      <c r="B81" s="39"/>
    </row>
    <row r="82" spans="2:2" x14ac:dyDescent="0.2">
      <c r="B82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8" spans="2:2" x14ac:dyDescent="0.2">
      <c r="B88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1" spans="2:2" x14ac:dyDescent="0.2">
      <c r="B101" s="39"/>
    </row>
    <row r="102" spans="2:2" x14ac:dyDescent="0.2">
      <c r="B102" s="39"/>
    </row>
    <row r="103" spans="2:2" x14ac:dyDescent="0.2">
      <c r="B103" s="39"/>
    </row>
    <row r="104" spans="2:2" x14ac:dyDescent="0.2">
      <c r="B104" s="39"/>
    </row>
    <row r="105" spans="2:2" x14ac:dyDescent="0.2">
      <c r="B105" s="39"/>
    </row>
    <row r="106" spans="2:2" x14ac:dyDescent="0.2">
      <c r="B106" s="39"/>
    </row>
    <row r="107" spans="2:2" x14ac:dyDescent="0.2">
      <c r="B107" s="39"/>
    </row>
    <row r="108" spans="2:2" x14ac:dyDescent="0.2">
      <c r="B108" s="39"/>
    </row>
    <row r="109" spans="2:2" x14ac:dyDescent="0.2">
      <c r="B109" s="39"/>
    </row>
    <row r="110" spans="2:2" x14ac:dyDescent="0.2">
      <c r="B110" s="39"/>
    </row>
    <row r="111" spans="2:2" x14ac:dyDescent="0.2">
      <c r="B111" s="39"/>
    </row>
    <row r="112" spans="2:2" x14ac:dyDescent="0.2">
      <c r="B112" s="39"/>
    </row>
    <row r="113" spans="2:2" x14ac:dyDescent="0.2">
      <c r="B113" s="39"/>
    </row>
    <row r="114" spans="2:2" x14ac:dyDescent="0.2">
      <c r="B114" s="39"/>
    </row>
    <row r="115" spans="2:2" x14ac:dyDescent="0.2">
      <c r="B115" s="39"/>
    </row>
    <row r="116" spans="2:2" x14ac:dyDescent="0.2">
      <c r="B116" s="39"/>
    </row>
    <row r="117" spans="2:2" x14ac:dyDescent="0.2">
      <c r="B117" s="39"/>
    </row>
    <row r="118" spans="2:2" x14ac:dyDescent="0.2">
      <c r="B118" s="39"/>
    </row>
    <row r="119" spans="2:2" x14ac:dyDescent="0.2">
      <c r="B119" s="39"/>
    </row>
    <row r="120" spans="2:2" x14ac:dyDescent="0.2">
      <c r="B120" s="39"/>
    </row>
    <row r="121" spans="2:2" x14ac:dyDescent="0.2">
      <c r="B121" s="39"/>
    </row>
    <row r="122" spans="2:2" x14ac:dyDescent="0.2">
      <c r="B122" s="39"/>
    </row>
    <row r="123" spans="2:2" x14ac:dyDescent="0.2">
      <c r="B123" s="39"/>
    </row>
    <row r="124" spans="2:2" x14ac:dyDescent="0.2">
      <c r="B124" s="39"/>
    </row>
    <row r="125" spans="2:2" x14ac:dyDescent="0.2">
      <c r="B125" s="39"/>
    </row>
    <row r="126" spans="2:2" x14ac:dyDescent="0.2">
      <c r="B126" s="39"/>
    </row>
    <row r="127" spans="2:2" x14ac:dyDescent="0.2">
      <c r="B127" s="39"/>
    </row>
    <row r="128" spans="2:2" x14ac:dyDescent="0.2">
      <c r="B128" s="39"/>
    </row>
    <row r="129" spans="2:2" x14ac:dyDescent="0.2">
      <c r="B129" s="39"/>
    </row>
    <row r="130" spans="2:2" x14ac:dyDescent="0.2">
      <c r="B130" s="39"/>
    </row>
  </sheetData>
  <mergeCells count="3">
    <mergeCell ref="B1:G1"/>
    <mergeCell ref="B4:B55"/>
    <mergeCell ref="B56:B66"/>
  </mergeCells>
  <conditionalFormatting sqref="G4:G66">
    <cfRule type="cellIs" dxfId="8" priority="1" operator="greaterThan">
      <formula>0.0499</formula>
    </cfRule>
    <cfRule type="cellIs" dxfId="7" priority="2" operator="greaterThan">
      <formula>4</formula>
    </cfRule>
  </conditionalFormatting>
  <hyperlinks>
    <hyperlink ref="B1:F1" location="ANUAL!A1" display="DEMONSTRAÇÃO DE DESPESAS COM INVESTIMENTO"/>
    <hyperlink ref="B1:D1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8"/>
  <sheetViews>
    <sheetView showGridLines="0" zoomScale="80" zoomScaleNormal="80" workbookViewId="0">
      <pane ySplit="1" topLeftCell="A2" activePane="bottomLeft" state="frozen"/>
      <selection activeCell="B1" sqref="B1:H1"/>
      <selection pane="bottomLeft"/>
    </sheetView>
  </sheetViews>
  <sheetFormatPr defaultRowHeight="12.75" x14ac:dyDescent="0.2"/>
  <cols>
    <col min="2" max="2" width="54.28515625" style="29" customWidth="1"/>
    <col min="3" max="3" width="66.85546875" style="5" customWidth="1"/>
    <col min="4" max="5" width="14.28515625" hidden="1" customWidth="1"/>
    <col min="6" max="7" width="14.28515625" customWidth="1"/>
  </cols>
  <sheetData>
    <row r="1" spans="2:7" s="40" customFormat="1" ht="58.5" customHeight="1" x14ac:dyDescent="0.2">
      <c r="B1" s="66" t="s">
        <v>225</v>
      </c>
      <c r="C1" s="66"/>
      <c r="D1" s="66"/>
      <c r="E1" s="66"/>
      <c r="F1" s="66"/>
      <c r="G1" s="66"/>
    </row>
    <row r="3" spans="2:7" ht="14.25" customHeight="1" thickBot="1" x14ac:dyDescent="0.25">
      <c r="B3" s="28" t="s">
        <v>5</v>
      </c>
      <c r="C3" s="11" t="s">
        <v>2</v>
      </c>
      <c r="D3" s="22" t="s">
        <v>11</v>
      </c>
      <c r="E3" s="12" t="s">
        <v>1</v>
      </c>
      <c r="F3" s="12" t="s">
        <v>3</v>
      </c>
      <c r="G3" s="12" t="s">
        <v>6</v>
      </c>
    </row>
    <row r="4" spans="2:7" ht="14.25" customHeight="1" thickTop="1" thickBot="1" x14ac:dyDescent="0.25">
      <c r="B4" s="69" t="s">
        <v>26</v>
      </c>
      <c r="C4" s="51" t="s">
        <v>27</v>
      </c>
      <c r="D4" s="55">
        <v>15716.98</v>
      </c>
      <c r="E4" s="52"/>
      <c r="F4" s="26">
        <f>D4+E4</f>
        <v>15716.98</v>
      </c>
      <c r="G4" s="9">
        <f>F4/$F$52</f>
        <v>5.8098202795958762E-3</v>
      </c>
    </row>
    <row r="5" spans="2:7" ht="14.25" thickTop="1" thickBot="1" x14ac:dyDescent="0.25">
      <c r="B5" s="69"/>
      <c r="C5" s="51" t="s">
        <v>28</v>
      </c>
      <c r="D5" s="55">
        <v>17100</v>
      </c>
      <c r="E5" s="52">
        <v>800</v>
      </c>
      <c r="F5" s="26">
        <f t="shared" ref="F5:F51" si="0">D5+E5</f>
        <v>17900</v>
      </c>
      <c r="G5" s="9">
        <f t="shared" ref="G5:G51" si="1">F5/$F$52</f>
        <v>6.6167789871060595E-3</v>
      </c>
    </row>
    <row r="6" spans="2:7" ht="14.25" thickTop="1" thickBot="1" x14ac:dyDescent="0.25">
      <c r="B6" s="69"/>
      <c r="C6" s="51" t="s">
        <v>86</v>
      </c>
      <c r="D6" s="55">
        <v>4800</v>
      </c>
      <c r="E6" s="52"/>
      <c r="F6" s="26">
        <f t="shared" si="0"/>
        <v>4800</v>
      </c>
      <c r="G6" s="9">
        <f t="shared" si="1"/>
        <v>1.7743317954250885E-3</v>
      </c>
    </row>
    <row r="7" spans="2:7" ht="14.25" thickTop="1" thickBot="1" x14ac:dyDescent="0.25">
      <c r="B7" s="69"/>
      <c r="C7" s="51" t="s">
        <v>29</v>
      </c>
      <c r="D7" s="55">
        <v>7865.44</v>
      </c>
      <c r="E7" s="52"/>
      <c r="F7" s="26">
        <f t="shared" si="0"/>
        <v>7865.44</v>
      </c>
      <c r="G7" s="9">
        <f t="shared" si="1"/>
        <v>2.9074792243767304E-3</v>
      </c>
    </row>
    <row r="8" spans="2:7" ht="14.25" thickTop="1" thickBot="1" x14ac:dyDescent="0.25">
      <c r="B8" s="69"/>
      <c r="C8" s="51" t="s">
        <v>81</v>
      </c>
      <c r="D8" s="55">
        <v>19218.900000000001</v>
      </c>
      <c r="E8" s="52"/>
      <c r="F8" s="26">
        <f t="shared" si="0"/>
        <v>19218.900000000001</v>
      </c>
      <c r="G8" s="9">
        <f t="shared" si="1"/>
        <v>7.1043136131448406E-3</v>
      </c>
    </row>
    <row r="9" spans="2:7" ht="14.25" thickTop="1" thickBot="1" x14ac:dyDescent="0.25">
      <c r="B9" s="69"/>
      <c r="C9" s="51" t="s">
        <v>85</v>
      </c>
      <c r="D9" s="55">
        <v>6876.66</v>
      </c>
      <c r="E9" s="52"/>
      <c r="F9" s="26">
        <f t="shared" si="0"/>
        <v>6876.66</v>
      </c>
      <c r="G9" s="9">
        <f t="shared" si="1"/>
        <v>2.5419742675683102E-3</v>
      </c>
    </row>
    <row r="10" spans="2:7" ht="14.25" thickTop="1" thickBot="1" x14ac:dyDescent="0.25">
      <c r="B10" s="69"/>
      <c r="C10" s="51" t="s">
        <v>87</v>
      </c>
      <c r="D10" s="55">
        <v>5466</v>
      </c>
      <c r="E10" s="52"/>
      <c r="F10" s="26">
        <f t="shared" si="0"/>
        <v>5466</v>
      </c>
      <c r="G10" s="9">
        <f t="shared" si="1"/>
        <v>2.0205203320403193E-3</v>
      </c>
    </row>
    <row r="11" spans="2:7" ht="14.25" thickTop="1" thickBot="1" x14ac:dyDescent="0.25">
      <c r="B11" s="69"/>
      <c r="C11" s="51" t="s">
        <v>69</v>
      </c>
      <c r="D11" s="55">
        <v>276</v>
      </c>
      <c r="E11" s="52">
        <v>3371.86</v>
      </c>
      <c r="F11" s="26">
        <f t="shared" si="0"/>
        <v>3647.86</v>
      </c>
      <c r="G11" s="9">
        <f t="shared" si="1"/>
        <v>1.348440413179034E-3</v>
      </c>
    </row>
    <row r="12" spans="2:7" ht="14.25" thickTop="1" thickBot="1" x14ac:dyDescent="0.25">
      <c r="B12" s="69"/>
      <c r="C12" s="51" t="s">
        <v>190</v>
      </c>
      <c r="D12" s="55">
        <v>7531.45</v>
      </c>
      <c r="E12" s="52"/>
      <c r="F12" s="26">
        <f t="shared" si="0"/>
        <v>7531.45</v>
      </c>
      <c r="G12" s="9">
        <f t="shared" si="1"/>
        <v>2.7840190001363089E-3</v>
      </c>
    </row>
    <row r="13" spans="2:7" ht="14.25" thickTop="1" thickBot="1" x14ac:dyDescent="0.25">
      <c r="B13" s="69"/>
      <c r="C13" s="51" t="s">
        <v>31</v>
      </c>
      <c r="D13" s="55">
        <v>70720.42</v>
      </c>
      <c r="E13" s="52"/>
      <c r="F13" s="26">
        <f t="shared" si="0"/>
        <v>70720.42</v>
      </c>
      <c r="G13" s="9">
        <f t="shared" si="1"/>
        <v>2.6141977039961736E-2</v>
      </c>
    </row>
    <row r="14" spans="2:7" ht="14.25" thickTop="1" thickBot="1" x14ac:dyDescent="0.25">
      <c r="B14" s="69"/>
      <c r="C14" s="51" t="s">
        <v>70</v>
      </c>
      <c r="D14" s="55">
        <v>6348.7</v>
      </c>
      <c r="E14" s="52"/>
      <c r="F14" s="26">
        <f t="shared" si="0"/>
        <v>6348.7</v>
      </c>
      <c r="G14" s="9">
        <f t="shared" si="1"/>
        <v>2.3468125561698456E-3</v>
      </c>
    </row>
    <row r="15" spans="2:7" ht="14.25" thickTop="1" thickBot="1" x14ac:dyDescent="0.25">
      <c r="B15" s="69"/>
      <c r="C15" s="51" t="s">
        <v>71</v>
      </c>
      <c r="D15" s="55"/>
      <c r="E15" s="52">
        <v>900</v>
      </c>
      <c r="F15" s="26">
        <f t="shared" si="0"/>
        <v>900</v>
      </c>
      <c r="G15" s="9">
        <f t="shared" si="1"/>
        <v>3.3268721164220411E-4</v>
      </c>
    </row>
    <row r="16" spans="2:7" ht="14.25" thickTop="1" thickBot="1" x14ac:dyDescent="0.25">
      <c r="B16" s="69"/>
      <c r="C16" s="51" t="s">
        <v>72</v>
      </c>
      <c r="D16" s="55">
        <v>3839.4</v>
      </c>
      <c r="E16" s="52"/>
      <c r="F16" s="26">
        <f t="shared" si="0"/>
        <v>3839.4</v>
      </c>
      <c r="G16" s="9">
        <f t="shared" si="1"/>
        <v>1.4192436448656426E-3</v>
      </c>
    </row>
    <row r="17" spans="2:7" ht="14.25" thickTop="1" thickBot="1" x14ac:dyDescent="0.25">
      <c r="B17" s="69"/>
      <c r="C17" s="51" t="s">
        <v>32</v>
      </c>
      <c r="D17" s="55">
        <v>31655.71</v>
      </c>
      <c r="E17" s="52">
        <v>3917.63</v>
      </c>
      <c r="F17" s="26">
        <f t="shared" si="0"/>
        <v>35573.339999999997</v>
      </c>
      <c r="G17" s="9">
        <f t="shared" si="1"/>
        <v>1.3149772548222315E-2</v>
      </c>
    </row>
    <row r="18" spans="2:7" ht="14.25" thickTop="1" thickBot="1" x14ac:dyDescent="0.25">
      <c r="B18" s="69"/>
      <c r="C18" s="51" t="s">
        <v>103</v>
      </c>
      <c r="D18" s="55">
        <v>11267.54</v>
      </c>
      <c r="E18" s="52"/>
      <c r="F18" s="26">
        <f t="shared" si="0"/>
        <v>11267.54</v>
      </c>
      <c r="G18" s="9">
        <f t="shared" si="1"/>
        <v>4.1650738496300009E-3</v>
      </c>
    </row>
    <row r="19" spans="2:7" ht="14.25" thickTop="1" thickBot="1" x14ac:dyDescent="0.25">
      <c r="B19" s="69"/>
      <c r="C19" s="51" t="s">
        <v>207</v>
      </c>
      <c r="D19" s="55">
        <v>2383.5</v>
      </c>
      <c r="E19" s="52"/>
      <c r="F19" s="26">
        <f t="shared" si="0"/>
        <v>2383.5</v>
      </c>
      <c r="G19" s="9">
        <f t="shared" si="1"/>
        <v>8.8106663216577048E-4</v>
      </c>
    </row>
    <row r="20" spans="2:7" ht="14.25" thickTop="1" thickBot="1" x14ac:dyDescent="0.25">
      <c r="B20" s="69"/>
      <c r="C20" s="51" t="s">
        <v>73</v>
      </c>
      <c r="D20" s="55">
        <v>31119</v>
      </c>
      <c r="E20" s="52"/>
      <c r="F20" s="26">
        <f t="shared" si="0"/>
        <v>31119</v>
      </c>
      <c r="G20" s="9">
        <f t="shared" si="1"/>
        <v>1.1503214821215278E-2</v>
      </c>
    </row>
    <row r="21" spans="2:7" ht="14.25" thickTop="1" thickBot="1" x14ac:dyDescent="0.25">
      <c r="B21" s="69"/>
      <c r="C21" s="51" t="s">
        <v>74</v>
      </c>
      <c r="D21" s="55">
        <v>944.7</v>
      </c>
      <c r="E21" s="52"/>
      <c r="F21" s="26">
        <f t="shared" si="0"/>
        <v>944.7</v>
      </c>
      <c r="G21" s="9">
        <f t="shared" si="1"/>
        <v>3.4921067648710025E-4</v>
      </c>
    </row>
    <row r="22" spans="2:7" ht="14.25" thickTop="1" thickBot="1" x14ac:dyDescent="0.25">
      <c r="B22" s="69"/>
      <c r="C22" s="51" t="s">
        <v>82</v>
      </c>
      <c r="D22" s="55">
        <v>1500</v>
      </c>
      <c r="E22" s="52"/>
      <c r="F22" s="26">
        <f t="shared" si="0"/>
        <v>1500</v>
      </c>
      <c r="G22" s="9">
        <f t="shared" si="1"/>
        <v>5.5447868607034015E-4</v>
      </c>
    </row>
    <row r="23" spans="2:7" ht="14.25" thickTop="1" thickBot="1" x14ac:dyDescent="0.25">
      <c r="B23" s="69"/>
      <c r="C23" s="51" t="s">
        <v>92</v>
      </c>
      <c r="D23" s="55">
        <v>1557.6</v>
      </c>
      <c r="E23" s="52"/>
      <c r="F23" s="26">
        <f t="shared" si="0"/>
        <v>1557.6</v>
      </c>
      <c r="G23" s="9">
        <f t="shared" si="1"/>
        <v>5.757706676154412E-4</v>
      </c>
    </row>
    <row r="24" spans="2:7" ht="14.25" thickTop="1" thickBot="1" x14ac:dyDescent="0.25">
      <c r="B24" s="69"/>
      <c r="C24" s="51" t="s">
        <v>78</v>
      </c>
      <c r="D24" s="49">
        <v>36924.68</v>
      </c>
      <c r="E24" s="50">
        <v>139145.01</v>
      </c>
      <c r="F24" s="6">
        <f t="shared" si="0"/>
        <v>176069.69</v>
      </c>
      <c r="G24" s="9">
        <f t="shared" si="1"/>
        <v>6.5084593578674743E-2</v>
      </c>
    </row>
    <row r="25" spans="2:7" ht="14.25" thickTop="1" thickBot="1" x14ac:dyDescent="0.25">
      <c r="B25" s="69"/>
      <c r="C25" s="51" t="s">
        <v>53</v>
      </c>
      <c r="D25" s="49">
        <v>167194.68</v>
      </c>
      <c r="E25" s="50">
        <v>225971.76</v>
      </c>
      <c r="F25" s="6">
        <f t="shared" si="0"/>
        <v>393166.44</v>
      </c>
      <c r="G25" s="9">
        <f t="shared" si="1"/>
        <v>0.14533494070543548</v>
      </c>
    </row>
    <row r="26" spans="2:7" ht="14.25" thickTop="1" thickBot="1" x14ac:dyDescent="0.25">
      <c r="B26" s="69"/>
      <c r="C26" s="51" t="s">
        <v>38</v>
      </c>
      <c r="D26" s="49">
        <v>228388.65</v>
      </c>
      <c r="E26" s="50">
        <v>128237.2</v>
      </c>
      <c r="F26" s="6">
        <f t="shared" si="0"/>
        <v>356625.85</v>
      </c>
      <c r="G26" s="9">
        <f t="shared" si="1"/>
        <v>0.13182762181781213</v>
      </c>
    </row>
    <row r="27" spans="2:7" ht="14.25" thickTop="1" thickBot="1" x14ac:dyDescent="0.25">
      <c r="B27" s="69"/>
      <c r="C27" s="51" t="s">
        <v>88</v>
      </c>
      <c r="D27" s="55">
        <v>55002.8</v>
      </c>
      <c r="E27" s="52">
        <v>56511.93</v>
      </c>
      <c r="F27" s="26">
        <f t="shared" si="0"/>
        <v>111514.73000000001</v>
      </c>
      <c r="G27" s="9">
        <f t="shared" si="1"/>
        <v>4.1221693978592495E-2</v>
      </c>
    </row>
    <row r="28" spans="2:7" ht="14.25" thickTop="1" thickBot="1" x14ac:dyDescent="0.25">
      <c r="B28" s="69"/>
      <c r="C28" s="51" t="s">
        <v>79</v>
      </c>
      <c r="D28" s="49">
        <v>180839.98</v>
      </c>
      <c r="E28" s="50">
        <v>40449.440000000002</v>
      </c>
      <c r="F28" s="6">
        <f t="shared" si="0"/>
        <v>221289.42</v>
      </c>
      <c r="G28" s="9">
        <f t="shared" si="1"/>
        <v>8.1800177895245102E-2</v>
      </c>
    </row>
    <row r="29" spans="2:7" ht="14.25" thickTop="1" thickBot="1" x14ac:dyDescent="0.25">
      <c r="B29" s="69"/>
      <c r="C29" s="51" t="s">
        <v>43</v>
      </c>
      <c r="D29" s="55">
        <v>2125</v>
      </c>
      <c r="E29" s="52">
        <v>5688</v>
      </c>
      <c r="F29" s="26">
        <f t="shared" si="0"/>
        <v>7813</v>
      </c>
      <c r="G29" s="9">
        <f t="shared" si="1"/>
        <v>2.8880946495117117E-3</v>
      </c>
    </row>
    <row r="30" spans="2:7" ht="14.25" thickTop="1" thickBot="1" x14ac:dyDescent="0.25">
      <c r="B30" s="69"/>
      <c r="C30" s="51" t="s">
        <v>45</v>
      </c>
      <c r="D30" s="55">
        <v>31628.74</v>
      </c>
      <c r="E30" s="52">
        <v>67115.740000000005</v>
      </c>
      <c r="F30" s="26">
        <f t="shared" si="0"/>
        <v>98744.48000000001</v>
      </c>
      <c r="G30" s="9">
        <f t="shared" si="1"/>
        <v>3.6501139684732661E-2</v>
      </c>
    </row>
    <row r="31" spans="2:7" ht="14.25" thickTop="1" thickBot="1" x14ac:dyDescent="0.25">
      <c r="B31" s="69"/>
      <c r="C31" s="51" t="s">
        <v>46</v>
      </c>
      <c r="D31" s="55">
        <v>4999.21</v>
      </c>
      <c r="E31" s="52">
        <v>465.26</v>
      </c>
      <c r="F31" s="26">
        <f t="shared" si="0"/>
        <v>5464.47</v>
      </c>
      <c r="G31" s="9">
        <f t="shared" si="1"/>
        <v>2.019954763780528E-3</v>
      </c>
    </row>
    <row r="32" spans="2:7" ht="14.25" thickTop="1" thickBot="1" x14ac:dyDescent="0.25">
      <c r="B32" s="69"/>
      <c r="C32" s="51" t="s">
        <v>47</v>
      </c>
      <c r="D32" s="55">
        <v>935.4</v>
      </c>
      <c r="E32" s="52"/>
      <c r="F32" s="26">
        <f t="shared" si="0"/>
        <v>935.4</v>
      </c>
      <c r="G32" s="9">
        <f t="shared" si="1"/>
        <v>3.4577290863346409E-4</v>
      </c>
    </row>
    <row r="33" spans="2:7" ht="14.25" thickTop="1" thickBot="1" x14ac:dyDescent="0.25">
      <c r="B33" s="69"/>
      <c r="C33" s="51" t="s">
        <v>93</v>
      </c>
      <c r="D33" s="55">
        <v>7600</v>
      </c>
      <c r="E33" s="52">
        <v>7600</v>
      </c>
      <c r="F33" s="26">
        <f t="shared" si="0"/>
        <v>15200</v>
      </c>
      <c r="G33" s="9">
        <f t="shared" si="1"/>
        <v>5.6187173521794467E-3</v>
      </c>
    </row>
    <row r="34" spans="2:7" ht="14.25" thickTop="1" thickBot="1" x14ac:dyDescent="0.25">
      <c r="B34" s="69"/>
      <c r="C34" s="51" t="s">
        <v>50</v>
      </c>
      <c r="D34" s="55">
        <v>861</v>
      </c>
      <c r="E34" s="52">
        <v>5974.5</v>
      </c>
      <c r="F34" s="26">
        <f t="shared" si="0"/>
        <v>6835.5</v>
      </c>
      <c r="G34" s="9">
        <f t="shared" si="1"/>
        <v>2.5267593724225402E-3</v>
      </c>
    </row>
    <row r="35" spans="2:7" ht="14.25" thickTop="1" thickBot="1" x14ac:dyDescent="0.25">
      <c r="B35" s="69"/>
      <c r="C35" s="51" t="s">
        <v>51</v>
      </c>
      <c r="D35" s="55">
        <v>4950</v>
      </c>
      <c r="E35" s="52"/>
      <c r="F35" s="26">
        <f t="shared" si="0"/>
        <v>4950</v>
      </c>
      <c r="G35" s="9">
        <f t="shared" si="1"/>
        <v>1.8297796640321224E-3</v>
      </c>
    </row>
    <row r="36" spans="2:7" ht="14.25" thickTop="1" thickBot="1" x14ac:dyDescent="0.25">
      <c r="B36" s="69"/>
      <c r="C36" s="51" t="s">
        <v>52</v>
      </c>
      <c r="D36" s="55">
        <v>53740.3</v>
      </c>
      <c r="E36" s="52">
        <v>40039.360000000001</v>
      </c>
      <c r="F36" s="26">
        <f t="shared" si="0"/>
        <v>93779.66</v>
      </c>
      <c r="G36" s="9">
        <f t="shared" si="1"/>
        <v>3.4665881771282159E-2</v>
      </c>
    </row>
    <row r="37" spans="2:7" ht="14.25" thickTop="1" thickBot="1" x14ac:dyDescent="0.25">
      <c r="B37" s="69"/>
      <c r="C37" s="51" t="s">
        <v>54</v>
      </c>
      <c r="D37" s="55">
        <v>36247.83</v>
      </c>
      <c r="E37" s="52">
        <v>29749.96</v>
      </c>
      <c r="F37" s="26">
        <f t="shared" si="0"/>
        <v>65997.790000000008</v>
      </c>
      <c r="G37" s="9">
        <f t="shared" si="1"/>
        <v>2.4396245255164158E-2</v>
      </c>
    </row>
    <row r="38" spans="2:7" ht="14.25" thickTop="1" thickBot="1" x14ac:dyDescent="0.25">
      <c r="B38" s="69"/>
      <c r="C38" s="51" t="s">
        <v>106</v>
      </c>
      <c r="D38" s="55"/>
      <c r="E38" s="52">
        <v>4550</v>
      </c>
      <c r="F38" s="26">
        <f t="shared" si="0"/>
        <v>4550</v>
      </c>
      <c r="G38" s="9">
        <f t="shared" si="1"/>
        <v>1.6819186810800317E-3</v>
      </c>
    </row>
    <row r="39" spans="2:7" ht="14.25" thickTop="1" thickBot="1" x14ac:dyDescent="0.25">
      <c r="B39" s="69"/>
      <c r="C39" s="51" t="s">
        <v>80</v>
      </c>
      <c r="D39" s="55">
        <v>43969.53</v>
      </c>
      <c r="E39" s="52">
        <v>36973.5</v>
      </c>
      <c r="F39" s="26">
        <f t="shared" si="0"/>
        <v>80943.03</v>
      </c>
      <c r="G39" s="9">
        <f t="shared" si="1"/>
        <v>2.9920789947301418E-2</v>
      </c>
    </row>
    <row r="40" spans="2:7" ht="14.25" thickTop="1" thickBot="1" x14ac:dyDescent="0.25">
      <c r="B40" s="69"/>
      <c r="C40" s="51" t="s">
        <v>57</v>
      </c>
      <c r="D40" s="55">
        <v>15381.84</v>
      </c>
      <c r="E40" s="52"/>
      <c r="F40" s="26">
        <f t="shared" si="0"/>
        <v>15381.84</v>
      </c>
      <c r="G40" s="9">
        <f t="shared" si="1"/>
        <v>5.6859349550294671E-3</v>
      </c>
    </row>
    <row r="41" spans="2:7" ht="14.25" thickTop="1" thickBot="1" x14ac:dyDescent="0.25">
      <c r="B41" s="69"/>
      <c r="C41" s="51" t="s">
        <v>59</v>
      </c>
      <c r="D41" s="55">
        <v>468.25</v>
      </c>
      <c r="E41" s="52"/>
      <c r="F41" s="26">
        <f t="shared" si="0"/>
        <v>468.25</v>
      </c>
      <c r="G41" s="9">
        <f t="shared" si="1"/>
        <v>1.7308976316829117E-4</v>
      </c>
    </row>
    <row r="42" spans="2:7" ht="14.25" thickTop="1" thickBot="1" x14ac:dyDescent="0.25">
      <c r="B42" s="69"/>
      <c r="C42" s="51" t="s">
        <v>60</v>
      </c>
      <c r="D42" s="55"/>
      <c r="E42" s="52">
        <v>173.13</v>
      </c>
      <c r="F42" s="26">
        <f t="shared" si="0"/>
        <v>173.13</v>
      </c>
      <c r="G42" s="9">
        <f t="shared" si="1"/>
        <v>6.3997929946238658E-5</v>
      </c>
    </row>
    <row r="43" spans="2:7" ht="14.25" thickTop="1" thickBot="1" x14ac:dyDescent="0.25">
      <c r="B43" s="69"/>
      <c r="C43" s="51" t="s">
        <v>63</v>
      </c>
      <c r="D43" s="55">
        <v>2217.35</v>
      </c>
      <c r="E43" s="52"/>
      <c r="F43" s="26">
        <f t="shared" si="0"/>
        <v>2217.35</v>
      </c>
      <c r="G43" s="9">
        <f>F43/$F$52</f>
        <v>8.1964887637204576E-4</v>
      </c>
    </row>
    <row r="44" spans="2:7" ht="14.25" thickTop="1" thickBot="1" x14ac:dyDescent="0.25">
      <c r="B44" s="69"/>
      <c r="C44" s="51" t="s">
        <v>64</v>
      </c>
      <c r="D44" s="55">
        <v>783.74</v>
      </c>
      <c r="E44" s="52"/>
      <c r="F44" s="26">
        <f t="shared" si="0"/>
        <v>783.74</v>
      </c>
      <c r="G44" s="9">
        <f t="shared" si="1"/>
        <v>2.8971141694717894E-4</v>
      </c>
    </row>
    <row r="45" spans="2:7" ht="14.25" thickTop="1" thickBot="1" x14ac:dyDescent="0.25">
      <c r="B45" s="69"/>
      <c r="C45" s="51" t="s">
        <v>55</v>
      </c>
      <c r="D45" s="55">
        <v>18965.48</v>
      </c>
      <c r="E45" s="52">
        <v>20002.72</v>
      </c>
      <c r="F45" s="26">
        <f t="shared" si="0"/>
        <v>38968.199999999997</v>
      </c>
      <c r="G45" s="9">
        <f t="shared" si="1"/>
        <v>1.4404690889684152E-2</v>
      </c>
    </row>
    <row r="46" spans="2:7" ht="14.25" thickTop="1" thickBot="1" x14ac:dyDescent="0.25">
      <c r="B46" s="69"/>
      <c r="C46" s="51" t="s">
        <v>65</v>
      </c>
      <c r="D46" s="55">
        <v>42.11</v>
      </c>
      <c r="E46" s="52"/>
      <c r="F46" s="26">
        <f t="shared" si="0"/>
        <v>42.11</v>
      </c>
      <c r="G46" s="9">
        <f t="shared" si="1"/>
        <v>1.5566064980281348E-5</v>
      </c>
    </row>
    <row r="47" spans="2:7" ht="14.25" thickTop="1" thickBot="1" x14ac:dyDescent="0.25">
      <c r="B47" s="70" t="s">
        <v>68</v>
      </c>
      <c r="C47" s="51" t="s">
        <v>28</v>
      </c>
      <c r="D47" s="49">
        <v>169200</v>
      </c>
      <c r="E47" s="50"/>
      <c r="F47" s="6">
        <f t="shared" si="0"/>
        <v>169200</v>
      </c>
      <c r="G47" s="9">
        <f t="shared" si="1"/>
        <v>6.2545195788734367E-2</v>
      </c>
    </row>
    <row r="48" spans="2:7" ht="14.25" thickTop="1" thickBot="1" x14ac:dyDescent="0.25">
      <c r="B48" s="70"/>
      <c r="C48" s="51" t="s">
        <v>85</v>
      </c>
      <c r="D48" s="49">
        <v>201065.16</v>
      </c>
      <c r="E48" s="50">
        <v>120696.23</v>
      </c>
      <c r="F48" s="6">
        <f t="shared" si="0"/>
        <v>321761.39</v>
      </c>
      <c r="G48" s="9">
        <f t="shared" si="1"/>
        <v>0.11893988850357752</v>
      </c>
    </row>
    <row r="49" spans="2:7" ht="14.25" thickTop="1" thickBot="1" x14ac:dyDescent="0.25">
      <c r="B49" s="70"/>
      <c r="C49" s="51" t="s">
        <v>78</v>
      </c>
      <c r="D49" s="55">
        <v>35657.9</v>
      </c>
      <c r="E49" s="52"/>
      <c r="F49" s="26">
        <f t="shared" si="0"/>
        <v>35657.9</v>
      </c>
      <c r="G49" s="9">
        <f t="shared" si="1"/>
        <v>1.3181030360018388E-2</v>
      </c>
    </row>
    <row r="50" spans="2:7" ht="14.25" thickTop="1" thickBot="1" x14ac:dyDescent="0.25">
      <c r="B50" s="70"/>
      <c r="C50" s="51" t="s">
        <v>53</v>
      </c>
      <c r="D50" s="55">
        <v>0</v>
      </c>
      <c r="E50" s="52"/>
      <c r="F50" s="26">
        <f t="shared" si="0"/>
        <v>0</v>
      </c>
      <c r="G50" s="9">
        <f t="shared" si="1"/>
        <v>0</v>
      </c>
    </row>
    <row r="51" spans="2:7" ht="14.25" thickTop="1" thickBot="1" x14ac:dyDescent="0.25">
      <c r="B51" s="70"/>
      <c r="C51" s="53" t="s">
        <v>100</v>
      </c>
      <c r="D51" s="57">
        <v>42752.6</v>
      </c>
      <c r="E51" s="58">
        <v>178780.29</v>
      </c>
      <c r="F51" s="6">
        <f t="shared" si="0"/>
        <v>221532.89</v>
      </c>
      <c r="G51" s="9">
        <f t="shared" si="1"/>
        <v>8.1890177179043469E-2</v>
      </c>
    </row>
    <row r="52" spans="2:7" ht="13.5" thickTop="1" x14ac:dyDescent="0.2">
      <c r="B52" s="38"/>
      <c r="C52" s="10"/>
      <c r="D52" s="35">
        <f>SUM(D4:D51)</f>
        <v>1588130.2300000002</v>
      </c>
      <c r="E52" s="35">
        <f t="shared" ref="E52:G52" si="2">SUM(E4:E51)</f>
        <v>1117113.52</v>
      </c>
      <c r="F52" s="35">
        <f t="shared" si="2"/>
        <v>2705243.7500000005</v>
      </c>
      <c r="G52" s="36">
        <f t="shared" si="2"/>
        <v>0.99999999999999989</v>
      </c>
    </row>
    <row r="53" spans="2:7" x14ac:dyDescent="0.2">
      <c r="B53" s="39"/>
    </row>
    <row r="54" spans="2:7" x14ac:dyDescent="0.2">
      <c r="B54" s="39"/>
    </row>
    <row r="55" spans="2:7" x14ac:dyDescent="0.2">
      <c r="B55" s="39"/>
    </row>
    <row r="56" spans="2:7" x14ac:dyDescent="0.2">
      <c r="B56" s="39"/>
    </row>
    <row r="57" spans="2:7" x14ac:dyDescent="0.2">
      <c r="B57" s="39"/>
    </row>
    <row r="58" spans="2:7" x14ac:dyDescent="0.2">
      <c r="B58" s="39"/>
    </row>
    <row r="59" spans="2:7" x14ac:dyDescent="0.2">
      <c r="B59" s="39"/>
    </row>
    <row r="60" spans="2:7" x14ac:dyDescent="0.2">
      <c r="B60" s="39"/>
    </row>
    <row r="61" spans="2:7" x14ac:dyDescent="0.2">
      <c r="B61" s="39"/>
    </row>
    <row r="62" spans="2:7" x14ac:dyDescent="0.2">
      <c r="B62" s="39"/>
    </row>
    <row r="63" spans="2:7" x14ac:dyDescent="0.2">
      <c r="B63" s="39"/>
    </row>
    <row r="64" spans="2:7" x14ac:dyDescent="0.2">
      <c r="B64" s="39"/>
    </row>
    <row r="65" spans="2:2" x14ac:dyDescent="0.2">
      <c r="B65" s="39"/>
    </row>
    <row r="66" spans="2:2" x14ac:dyDescent="0.2">
      <c r="B66" s="39"/>
    </row>
    <row r="67" spans="2:2" x14ac:dyDescent="0.2">
      <c r="B67" s="39"/>
    </row>
    <row r="68" spans="2:2" x14ac:dyDescent="0.2">
      <c r="B68" s="39"/>
    </row>
    <row r="69" spans="2:2" x14ac:dyDescent="0.2">
      <c r="B69" s="39"/>
    </row>
    <row r="70" spans="2:2" x14ac:dyDescent="0.2">
      <c r="B70" s="39"/>
    </row>
    <row r="71" spans="2:2" x14ac:dyDescent="0.2">
      <c r="B71" s="39"/>
    </row>
    <row r="72" spans="2:2" x14ac:dyDescent="0.2">
      <c r="B72" s="39"/>
    </row>
    <row r="73" spans="2:2" x14ac:dyDescent="0.2">
      <c r="B73" s="39"/>
    </row>
    <row r="74" spans="2:2" x14ac:dyDescent="0.2">
      <c r="B74" s="39"/>
    </row>
    <row r="75" spans="2:2" x14ac:dyDescent="0.2">
      <c r="B75" s="39"/>
    </row>
    <row r="76" spans="2:2" x14ac:dyDescent="0.2">
      <c r="B76" s="39"/>
    </row>
    <row r="77" spans="2:2" x14ac:dyDescent="0.2">
      <c r="B77" s="39"/>
    </row>
    <row r="78" spans="2:2" x14ac:dyDescent="0.2">
      <c r="B78" s="39"/>
    </row>
    <row r="79" spans="2:2" x14ac:dyDescent="0.2">
      <c r="B79" s="39"/>
    </row>
    <row r="80" spans="2:2" x14ac:dyDescent="0.2">
      <c r="B80" s="39"/>
    </row>
    <row r="81" spans="2:2" x14ac:dyDescent="0.2">
      <c r="B81" s="39"/>
    </row>
    <row r="82" spans="2:2" x14ac:dyDescent="0.2">
      <c r="B82" s="39"/>
    </row>
    <row r="83" spans="2:2" x14ac:dyDescent="0.2">
      <c r="B83" s="39"/>
    </row>
    <row r="84" spans="2:2" x14ac:dyDescent="0.2">
      <c r="B84" s="39"/>
    </row>
    <row r="85" spans="2:2" x14ac:dyDescent="0.2">
      <c r="B85" s="39"/>
    </row>
    <row r="86" spans="2:2" x14ac:dyDescent="0.2">
      <c r="B86" s="39"/>
    </row>
    <row r="87" spans="2:2" x14ac:dyDescent="0.2">
      <c r="B87" s="39"/>
    </row>
    <row r="89" spans="2:2" x14ac:dyDescent="0.2">
      <c r="B89" s="39"/>
    </row>
    <row r="90" spans="2:2" x14ac:dyDescent="0.2">
      <c r="B90" s="39"/>
    </row>
    <row r="91" spans="2:2" x14ac:dyDescent="0.2">
      <c r="B91" s="39"/>
    </row>
    <row r="92" spans="2:2" x14ac:dyDescent="0.2">
      <c r="B92" s="39"/>
    </row>
    <row r="93" spans="2:2" x14ac:dyDescent="0.2">
      <c r="B93" s="39"/>
    </row>
    <row r="94" spans="2:2" x14ac:dyDescent="0.2">
      <c r="B94" s="39"/>
    </row>
    <row r="95" spans="2:2" x14ac:dyDescent="0.2">
      <c r="B95" s="39"/>
    </row>
    <row r="96" spans="2:2" x14ac:dyDescent="0.2">
      <c r="B96" s="39"/>
    </row>
    <row r="97" spans="2:2" x14ac:dyDescent="0.2">
      <c r="B97" s="39"/>
    </row>
    <row r="98" spans="2:2" x14ac:dyDescent="0.2">
      <c r="B98" s="39"/>
    </row>
    <row r="99" spans="2:2" x14ac:dyDescent="0.2">
      <c r="B99" s="39"/>
    </row>
    <row r="100" spans="2:2" x14ac:dyDescent="0.2">
      <c r="B100" s="39"/>
    </row>
    <row r="101" spans="2:2" x14ac:dyDescent="0.2">
      <c r="B101" s="39"/>
    </row>
    <row r="102" spans="2:2" x14ac:dyDescent="0.2">
      <c r="B102" s="39"/>
    </row>
    <row r="103" spans="2:2" x14ac:dyDescent="0.2">
      <c r="B103" s="39"/>
    </row>
    <row r="104" spans="2:2" x14ac:dyDescent="0.2">
      <c r="B104" s="39"/>
    </row>
    <row r="105" spans="2:2" x14ac:dyDescent="0.2">
      <c r="B105" s="39"/>
    </row>
    <row r="106" spans="2:2" x14ac:dyDescent="0.2">
      <c r="B106" s="39"/>
    </row>
    <row r="107" spans="2:2" x14ac:dyDescent="0.2">
      <c r="B107" s="39"/>
    </row>
    <row r="108" spans="2:2" x14ac:dyDescent="0.2">
      <c r="B108" s="39"/>
    </row>
    <row r="109" spans="2:2" x14ac:dyDescent="0.2">
      <c r="B109" s="39"/>
    </row>
    <row r="110" spans="2:2" x14ac:dyDescent="0.2">
      <c r="B110" s="39"/>
    </row>
    <row r="111" spans="2:2" x14ac:dyDescent="0.2">
      <c r="B111" s="39"/>
    </row>
    <row r="112" spans="2:2" x14ac:dyDescent="0.2">
      <c r="B112" s="39"/>
    </row>
    <row r="113" spans="2:2" x14ac:dyDescent="0.2">
      <c r="B113" s="39"/>
    </row>
    <row r="114" spans="2:2" x14ac:dyDescent="0.2">
      <c r="B114" s="39"/>
    </row>
    <row r="115" spans="2:2" x14ac:dyDescent="0.2">
      <c r="B115" s="39"/>
    </row>
    <row r="116" spans="2:2" x14ac:dyDescent="0.2">
      <c r="B116" s="39"/>
    </row>
    <row r="117" spans="2:2" x14ac:dyDescent="0.2">
      <c r="B117" s="39"/>
    </row>
    <row r="118" spans="2:2" x14ac:dyDescent="0.2">
      <c r="B118" s="39"/>
    </row>
  </sheetData>
  <mergeCells count="3">
    <mergeCell ref="B1:G1"/>
    <mergeCell ref="B4:B46"/>
    <mergeCell ref="B47:B51"/>
  </mergeCells>
  <conditionalFormatting sqref="G4:G51">
    <cfRule type="cellIs" dxfId="6" priority="1" operator="greaterThan">
      <formula>0.0499</formula>
    </cfRule>
  </conditionalFormatting>
  <hyperlinks>
    <hyperlink ref="B1:F1" location="ANUAL!A1" display="DEMONSTRAÇÃO DE DESPESAS COM INVESTIMENTO"/>
    <hyperlink ref="B1:D1" location="'NATUREZA DE DESPESA'!A1" display="DEMONSTRAÇÃO DE DESPESAS DE CUSTEIO EMPENHADAS E PAGAS IFFAR JULHO DE 2019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3º Trimestre</vt:lpstr>
      <vt:lpstr>Despesas Correntes</vt:lpstr>
      <vt:lpstr>Folha</vt:lpstr>
      <vt:lpstr>Investimentos</vt:lpstr>
      <vt:lpstr>Reitoria</vt:lpstr>
      <vt:lpstr>Santo Augusto</vt:lpstr>
      <vt:lpstr>Alegrete</vt:lpstr>
      <vt:lpstr>São Vicente do Sul</vt:lpstr>
      <vt:lpstr>Júlio de Castilhos</vt:lpstr>
      <vt:lpstr>São Borja</vt:lpstr>
      <vt:lpstr>Santa Rosa</vt:lpstr>
      <vt:lpstr>Panambi</vt:lpstr>
      <vt:lpstr>Jaguari</vt:lpstr>
      <vt:lpstr>Santo Ângelo</vt:lpstr>
      <vt:lpstr>Frederico Westphalen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Leonardo Dorneles</cp:lastModifiedBy>
  <cp:lastPrinted>2022-08-02T19:12:06Z</cp:lastPrinted>
  <dcterms:created xsi:type="dcterms:W3CDTF">2019-09-24T17:25:12Z</dcterms:created>
  <dcterms:modified xsi:type="dcterms:W3CDTF">2022-10-14T19:59:36Z</dcterms:modified>
</cp:coreProperties>
</file>