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2"/>
  </bookViews>
  <sheets>
    <sheet name="Mapa de Preços" sheetId="1" r:id="rId1"/>
    <sheet name="Itens" sheetId="2" state="hidden" r:id="rId2"/>
    <sheet name="Itens alterados" sheetId="3" r:id="rId3"/>
    <sheet name="B-Mapa de Pesquisa de Preço" sheetId="4" state="hidden" r:id="rId4"/>
  </sheets>
  <definedNames>
    <definedName name="_xlnm.Print_Area" localSheetId="2">'Itens alterados'!$B$1:$S$65</definedName>
  </definedNames>
  <calcPr calcId="145621"/>
</workbook>
</file>

<file path=xl/calcChain.xml><?xml version="1.0" encoding="utf-8"?>
<calcChain xmlns="http://schemas.openxmlformats.org/spreadsheetml/2006/main">
  <c r="F152" i="4" l="1"/>
  <c r="C150" i="4"/>
  <c r="F148" i="4"/>
  <c r="M145" i="4"/>
  <c r="N145" i="4" s="1"/>
  <c r="M142" i="4"/>
  <c r="N142" i="4" s="1"/>
  <c r="M139" i="4"/>
  <c r="N139" i="4" s="1"/>
  <c r="M136" i="4"/>
  <c r="N136" i="4" s="1"/>
  <c r="N135" i="4"/>
  <c r="M135" i="4"/>
  <c r="M132" i="4"/>
  <c r="N132" i="4" s="1"/>
  <c r="M129" i="4"/>
  <c r="N129" i="4" s="1"/>
  <c r="M126" i="4"/>
  <c r="N126" i="4" s="1"/>
  <c r="N123" i="4"/>
  <c r="M123" i="4"/>
  <c r="M122" i="4"/>
  <c r="N122" i="4" s="1"/>
  <c r="N119" i="4"/>
  <c r="M119" i="4"/>
  <c r="M116" i="4"/>
  <c r="N116" i="4" s="1"/>
  <c r="M115" i="4"/>
  <c r="N115" i="4" s="1"/>
  <c r="M112" i="4"/>
  <c r="N112" i="4" s="1"/>
  <c r="M109" i="4"/>
  <c r="N109" i="4" s="1"/>
  <c r="M106" i="4"/>
  <c r="N106" i="4" s="1"/>
  <c r="M103" i="4"/>
  <c r="N103" i="4" s="1"/>
  <c r="N100" i="4"/>
  <c r="M100" i="4"/>
  <c r="M97" i="4"/>
  <c r="N97" i="4" s="1"/>
  <c r="N96" i="4"/>
  <c r="M96" i="4"/>
  <c r="M95" i="4"/>
  <c r="N95" i="4" s="1"/>
  <c r="M94" i="4"/>
  <c r="N94" i="4" s="1"/>
  <c r="M91" i="4"/>
  <c r="N91" i="4" s="1"/>
  <c r="M88" i="4"/>
  <c r="N88" i="4" s="1"/>
  <c r="M85" i="4"/>
  <c r="N85" i="4" s="1"/>
  <c r="M82" i="4"/>
  <c r="N82" i="4" s="1"/>
  <c r="N79" i="4"/>
  <c r="M79" i="4"/>
  <c r="M76" i="4"/>
  <c r="N76" i="4" s="1"/>
  <c r="N73" i="4"/>
  <c r="M73" i="4"/>
  <c r="M70" i="4"/>
  <c r="N70" i="4" s="1"/>
  <c r="M67" i="4"/>
  <c r="N67" i="4" s="1"/>
  <c r="M64" i="4"/>
  <c r="N64" i="4" s="1"/>
  <c r="M61" i="4"/>
  <c r="N61" i="4" s="1"/>
  <c r="M58" i="4"/>
  <c r="N58" i="4" s="1"/>
  <c r="M55" i="4"/>
  <c r="N55" i="4" s="1"/>
  <c r="N52" i="4"/>
  <c r="M52" i="4"/>
  <c r="M49" i="4"/>
  <c r="N49" i="4" s="1"/>
  <c r="N46" i="4"/>
  <c r="M46" i="4"/>
  <c r="M43" i="4"/>
  <c r="N43" i="4" s="1"/>
  <c r="M40" i="4"/>
  <c r="N40" i="4" s="1"/>
  <c r="M37" i="4"/>
  <c r="N37" i="4" s="1"/>
  <c r="M36" i="4"/>
  <c r="N36" i="4" s="1"/>
  <c r="M33" i="4"/>
  <c r="N33" i="4" s="1"/>
  <c r="M30" i="4"/>
  <c r="N30" i="4" s="1"/>
  <c r="N27" i="4"/>
  <c r="M27" i="4"/>
  <c r="M26" i="4"/>
  <c r="N26" i="4" s="1"/>
  <c r="N23" i="4"/>
  <c r="M23" i="4"/>
  <c r="M20" i="4"/>
  <c r="N20" i="4" s="1"/>
  <c r="M17" i="4"/>
  <c r="N17" i="4" s="1"/>
  <c r="N146" i="4" s="1"/>
  <c r="C10" i="4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3" i="3"/>
  <c r="R46" i="2"/>
  <c r="R45" i="2"/>
  <c r="R44" i="2"/>
  <c r="R43" i="2"/>
  <c r="R42" i="2"/>
  <c r="R41" i="2"/>
  <c r="E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E4" i="2"/>
  <c r="AB4" i="2" s="1"/>
  <c r="R3" i="2"/>
  <c r="AA67" i="1"/>
  <c r="E64" i="3" s="1"/>
  <c r="AA66" i="1"/>
  <c r="E63" i="3" s="1"/>
  <c r="AA65" i="1"/>
  <c r="E62" i="3" s="1"/>
  <c r="AA64" i="1"/>
  <c r="E61" i="3" s="1"/>
  <c r="AA63" i="1"/>
  <c r="E60" i="3" s="1"/>
  <c r="AA62" i="1"/>
  <c r="E59" i="3" s="1"/>
  <c r="AA61" i="1"/>
  <c r="E58" i="3" s="1"/>
  <c r="AA60" i="1"/>
  <c r="E57" i="3" s="1"/>
  <c r="AA59" i="1"/>
  <c r="E56" i="3" s="1"/>
  <c r="AA58" i="1"/>
  <c r="E55" i="3" s="1"/>
  <c r="AA57" i="1"/>
  <c r="E54" i="3" s="1"/>
  <c r="AA56" i="1"/>
  <c r="E53" i="3" s="1"/>
  <c r="AA55" i="1"/>
  <c r="E52" i="3" s="1"/>
  <c r="AA54" i="1"/>
  <c r="AA53" i="1"/>
  <c r="E51" i="3" s="1"/>
  <c r="AA52" i="1"/>
  <c r="E50" i="3" s="1"/>
  <c r="AA51" i="1"/>
  <c r="E49" i="3" s="1"/>
  <c r="AA50" i="1"/>
  <c r="E48" i="3" s="1"/>
  <c r="AA49" i="1"/>
  <c r="E47" i="3" s="1"/>
  <c r="AA48" i="1"/>
  <c r="E46" i="3" s="1"/>
  <c r="AA47" i="1"/>
  <c r="AA46" i="1"/>
  <c r="AA45" i="1"/>
  <c r="AA44" i="1"/>
  <c r="AA43" i="1"/>
  <c r="AA42" i="1"/>
  <c r="E40" i="3" s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E7" i="3" s="1"/>
  <c r="AA7" i="1"/>
  <c r="E6" i="3" s="1"/>
  <c r="AA6" i="1"/>
  <c r="E5" i="3" s="1"/>
  <c r="AA5" i="1"/>
  <c r="E4" i="3" s="1"/>
  <c r="AA4" i="1"/>
  <c r="E3" i="3" s="1"/>
  <c r="AA61" i="3" l="1"/>
  <c r="U61" i="3"/>
  <c r="Z61" i="3"/>
  <c r="S61" i="3"/>
  <c r="Y61" i="3"/>
  <c r="AE61" i="3"/>
  <c r="X61" i="3"/>
  <c r="AD61" i="3"/>
  <c r="W61" i="3"/>
  <c r="AC61" i="3"/>
  <c r="V61" i="3"/>
  <c r="AB61" i="3"/>
  <c r="T61" i="3"/>
  <c r="E20" i="3"/>
  <c r="E21" i="2"/>
  <c r="AA55" i="3"/>
  <c r="U55" i="3"/>
  <c r="Z55" i="3"/>
  <c r="S55" i="3"/>
  <c r="Y55" i="3"/>
  <c r="AE55" i="3"/>
  <c r="X55" i="3"/>
  <c r="AD55" i="3"/>
  <c r="W55" i="3"/>
  <c r="AC55" i="3"/>
  <c r="V55" i="3"/>
  <c r="AB55" i="3"/>
  <c r="T55" i="3"/>
  <c r="W4" i="2"/>
  <c r="E10" i="2"/>
  <c r="E15" i="3"/>
  <c r="E16" i="2"/>
  <c r="E21" i="3"/>
  <c r="E22" i="2"/>
  <c r="E27" i="3"/>
  <c r="E28" i="2"/>
  <c r="E33" i="3"/>
  <c r="E34" i="2"/>
  <c r="E39" i="3"/>
  <c r="E40" i="2"/>
  <c r="E45" i="3"/>
  <c r="E46" i="2"/>
  <c r="AD51" i="3"/>
  <c r="X51" i="3"/>
  <c r="Y51" i="3"/>
  <c r="AE51" i="3"/>
  <c r="W51" i="3"/>
  <c r="AC51" i="3"/>
  <c r="V51" i="3"/>
  <c r="AB51" i="3"/>
  <c r="U51" i="3"/>
  <c r="AA51" i="3"/>
  <c r="T51" i="3"/>
  <c r="Z51" i="3"/>
  <c r="S51" i="3"/>
  <c r="AD56" i="3"/>
  <c r="X56" i="3"/>
  <c r="Y56" i="3"/>
  <c r="AE56" i="3"/>
  <c r="W56" i="3"/>
  <c r="AC56" i="3"/>
  <c r="V56" i="3"/>
  <c r="AB56" i="3"/>
  <c r="U56" i="3"/>
  <c r="AA56" i="3"/>
  <c r="T56" i="3"/>
  <c r="Z56" i="3"/>
  <c r="S56" i="3"/>
  <c r="AD62" i="3"/>
  <c r="X62" i="3"/>
  <c r="Y62" i="3"/>
  <c r="AE62" i="3"/>
  <c r="W62" i="3"/>
  <c r="AC62" i="3"/>
  <c r="V62" i="3"/>
  <c r="AB62" i="3"/>
  <c r="U62" i="3"/>
  <c r="AA62" i="3"/>
  <c r="T62" i="3"/>
  <c r="Z62" i="3"/>
  <c r="S62" i="3"/>
  <c r="X4" i="2"/>
  <c r="AD4" i="2"/>
  <c r="E14" i="3"/>
  <c r="E15" i="2"/>
  <c r="E38" i="3"/>
  <c r="E39" i="2"/>
  <c r="AB41" i="2"/>
  <c r="V41" i="2"/>
  <c r="AA41" i="2"/>
  <c r="U41" i="2"/>
  <c r="Z41" i="2"/>
  <c r="T41" i="2"/>
  <c r="Y41" i="2"/>
  <c r="S41" i="2"/>
  <c r="AD41" i="2"/>
  <c r="X41" i="2"/>
  <c r="AC41" i="2"/>
  <c r="W41" i="2"/>
  <c r="E10" i="3"/>
  <c r="E11" i="2"/>
  <c r="E16" i="3"/>
  <c r="E17" i="2"/>
  <c r="E22" i="3"/>
  <c r="E23" i="2"/>
  <c r="E28" i="3"/>
  <c r="E29" i="2"/>
  <c r="E34" i="3"/>
  <c r="E35" i="2"/>
  <c r="AA40" i="3"/>
  <c r="U40" i="3"/>
  <c r="AE40" i="3"/>
  <c r="X40" i="3"/>
  <c r="AD40" i="3"/>
  <c r="W40" i="3"/>
  <c r="AC40" i="3"/>
  <c r="V40" i="3"/>
  <c r="AB40" i="3"/>
  <c r="T40" i="3"/>
  <c r="Z40" i="3"/>
  <c r="S40" i="3"/>
  <c r="Y40" i="3"/>
  <c r="AA46" i="3"/>
  <c r="U46" i="3"/>
  <c r="AE46" i="3"/>
  <c r="X46" i="3"/>
  <c r="AD46" i="3"/>
  <c r="W46" i="3"/>
  <c r="AC46" i="3"/>
  <c r="V46" i="3"/>
  <c r="AB46" i="3"/>
  <c r="T46" i="3"/>
  <c r="Z46" i="3"/>
  <c r="S46" i="3"/>
  <c r="Y46" i="3"/>
  <c r="AA57" i="3"/>
  <c r="U57" i="3"/>
  <c r="AE57" i="3"/>
  <c r="X57" i="3"/>
  <c r="AD57" i="3"/>
  <c r="W57" i="3"/>
  <c r="AC57" i="3"/>
  <c r="V57" i="3"/>
  <c r="AB57" i="3"/>
  <c r="T57" i="3"/>
  <c r="Z57" i="3"/>
  <c r="S57" i="3"/>
  <c r="Y57" i="3"/>
  <c r="AA63" i="3"/>
  <c r="U63" i="3"/>
  <c r="AE63" i="3"/>
  <c r="X63" i="3"/>
  <c r="AD63" i="3"/>
  <c r="W63" i="3"/>
  <c r="AC63" i="3"/>
  <c r="V63" i="3"/>
  <c r="AB63" i="3"/>
  <c r="T63" i="3"/>
  <c r="Z63" i="3"/>
  <c r="S63" i="3"/>
  <c r="Y63" i="3"/>
  <c r="S4" i="2"/>
  <c r="Y4" i="2"/>
  <c r="E5" i="2"/>
  <c r="E9" i="3"/>
  <c r="E9" i="2"/>
  <c r="AA50" i="3"/>
  <c r="U50" i="3"/>
  <c r="Z50" i="3"/>
  <c r="S50" i="3"/>
  <c r="Y50" i="3"/>
  <c r="AE50" i="3"/>
  <c r="X50" i="3"/>
  <c r="AD50" i="3"/>
  <c r="W50" i="3"/>
  <c r="AC50" i="3"/>
  <c r="V50" i="3"/>
  <c r="AB50" i="3"/>
  <c r="T50" i="3"/>
  <c r="AC4" i="2"/>
  <c r="AD6" i="3"/>
  <c r="X6" i="3"/>
  <c r="AC6" i="3"/>
  <c r="W6" i="3"/>
  <c r="AB6" i="3"/>
  <c r="V6" i="3"/>
  <c r="AA6" i="3"/>
  <c r="U6" i="3"/>
  <c r="Z6" i="3"/>
  <c r="T6" i="3"/>
  <c r="Y6" i="3"/>
  <c r="S6" i="3"/>
  <c r="E17" i="3"/>
  <c r="E18" i="2"/>
  <c r="E23" i="3"/>
  <c r="E24" i="2"/>
  <c r="E29" i="3"/>
  <c r="E30" i="2"/>
  <c r="E35" i="3"/>
  <c r="E36" i="2"/>
  <c r="E41" i="3"/>
  <c r="E42" i="2"/>
  <c r="AD47" i="3"/>
  <c r="X47" i="3"/>
  <c r="AC47" i="3"/>
  <c r="V47" i="3"/>
  <c r="AB47" i="3"/>
  <c r="U47" i="3"/>
  <c r="AA47" i="3"/>
  <c r="T47" i="3"/>
  <c r="Z47" i="3"/>
  <c r="S47" i="3"/>
  <c r="Y47" i="3"/>
  <c r="AE47" i="3"/>
  <c r="W47" i="3"/>
  <c r="AD52" i="3"/>
  <c r="X52" i="3"/>
  <c r="AC52" i="3"/>
  <c r="V52" i="3"/>
  <c r="AB52" i="3"/>
  <c r="U52" i="3"/>
  <c r="AA52" i="3"/>
  <c r="T52" i="3"/>
  <c r="Z52" i="3"/>
  <c r="S52" i="3"/>
  <c r="Y52" i="3"/>
  <c r="AE52" i="3"/>
  <c r="W52" i="3"/>
  <c r="AD58" i="3"/>
  <c r="X58" i="3"/>
  <c r="AC58" i="3"/>
  <c r="V58" i="3"/>
  <c r="AB58" i="3"/>
  <c r="U58" i="3"/>
  <c r="AA58" i="3"/>
  <c r="T58" i="3"/>
  <c r="Z58" i="3"/>
  <c r="S58" i="3"/>
  <c r="Y58" i="3"/>
  <c r="AE58" i="3"/>
  <c r="W58" i="3"/>
  <c r="AD64" i="3"/>
  <c r="X64" i="3"/>
  <c r="AC64" i="3"/>
  <c r="V64" i="3"/>
  <c r="AB64" i="3"/>
  <c r="U64" i="3"/>
  <c r="AA64" i="3"/>
  <c r="T64" i="3"/>
  <c r="Z64" i="3"/>
  <c r="S64" i="3"/>
  <c r="Y64" i="3"/>
  <c r="AE64" i="3"/>
  <c r="W64" i="3"/>
  <c r="T4" i="2"/>
  <c r="Z4" i="2"/>
  <c r="AE6" i="3"/>
  <c r="AA3" i="3"/>
  <c r="U3" i="3"/>
  <c r="Z3" i="3"/>
  <c r="T3" i="3"/>
  <c r="AE3" i="3"/>
  <c r="Y3" i="3"/>
  <c r="S3" i="3"/>
  <c r="AD3" i="3"/>
  <c r="X3" i="3"/>
  <c r="AC3" i="3"/>
  <c r="W3" i="3"/>
  <c r="AB3" i="3"/>
  <c r="E32" i="3"/>
  <c r="E33" i="2"/>
  <c r="AA5" i="3"/>
  <c r="U5" i="3"/>
  <c r="Z5" i="3"/>
  <c r="T5" i="3"/>
  <c r="AE5" i="3"/>
  <c r="Y5" i="3"/>
  <c r="S5" i="3"/>
  <c r="AD5" i="3"/>
  <c r="X5" i="3"/>
  <c r="AC5" i="3"/>
  <c r="W5" i="3"/>
  <c r="AB5" i="3"/>
  <c r="V5" i="3"/>
  <c r="AA7" i="3"/>
  <c r="U7" i="3"/>
  <c r="Z7" i="3"/>
  <c r="T7" i="3"/>
  <c r="AE7" i="3"/>
  <c r="Y7" i="3"/>
  <c r="S7" i="3"/>
  <c r="AD7" i="3"/>
  <c r="X7" i="3"/>
  <c r="AC7" i="3"/>
  <c r="W7" i="3"/>
  <c r="AB7" i="3"/>
  <c r="V7" i="3"/>
  <c r="E12" i="3"/>
  <c r="E13" i="2"/>
  <c r="E18" i="3"/>
  <c r="E19" i="2"/>
  <c r="E24" i="3"/>
  <c r="E25" i="2"/>
  <c r="E30" i="3"/>
  <c r="E31" i="2"/>
  <c r="E36" i="3"/>
  <c r="E37" i="2"/>
  <c r="E42" i="3"/>
  <c r="E43" i="2"/>
  <c r="AA48" i="3"/>
  <c r="U48" i="3"/>
  <c r="AC48" i="3"/>
  <c r="V48" i="3"/>
  <c r="AB48" i="3"/>
  <c r="T48" i="3"/>
  <c r="Z48" i="3"/>
  <c r="S48" i="3"/>
  <c r="Y48" i="3"/>
  <c r="AE48" i="3"/>
  <c r="X48" i="3"/>
  <c r="AD48" i="3"/>
  <c r="W48" i="3"/>
  <c r="AA53" i="3"/>
  <c r="U53" i="3"/>
  <c r="AC53" i="3"/>
  <c r="V53" i="3"/>
  <c r="AB53" i="3"/>
  <c r="T53" i="3"/>
  <c r="Z53" i="3"/>
  <c r="S53" i="3"/>
  <c r="Y53" i="3"/>
  <c r="AE53" i="3"/>
  <c r="X53" i="3"/>
  <c r="AD53" i="3"/>
  <c r="W53" i="3"/>
  <c r="AA59" i="3"/>
  <c r="U59" i="3"/>
  <c r="AC59" i="3"/>
  <c r="V59" i="3"/>
  <c r="AB59" i="3"/>
  <c r="T59" i="3"/>
  <c r="Z59" i="3"/>
  <c r="S59" i="3"/>
  <c r="Y59" i="3"/>
  <c r="AE59" i="3"/>
  <c r="X59" i="3"/>
  <c r="AD59" i="3"/>
  <c r="W59" i="3"/>
  <c r="E3" i="2"/>
  <c r="U4" i="2"/>
  <c r="AA4" i="2"/>
  <c r="E6" i="2"/>
  <c r="E7" i="2"/>
  <c r="E26" i="3"/>
  <c r="E27" i="2"/>
  <c r="E44" i="3"/>
  <c r="E45" i="2"/>
  <c r="AD4" i="3"/>
  <c r="X4" i="3"/>
  <c r="AC4" i="3"/>
  <c r="W4" i="3"/>
  <c r="AB4" i="3"/>
  <c r="V4" i="3"/>
  <c r="AA4" i="3"/>
  <c r="U4" i="3"/>
  <c r="Z4" i="3"/>
  <c r="T4" i="3"/>
  <c r="AE4" i="3"/>
  <c r="Y4" i="3"/>
  <c r="S4" i="3"/>
  <c r="E11" i="3"/>
  <c r="E12" i="2"/>
  <c r="E8" i="3"/>
  <c r="E8" i="2"/>
  <c r="E13" i="3"/>
  <c r="E14" i="2"/>
  <c r="E19" i="3"/>
  <c r="E20" i="2"/>
  <c r="E25" i="3"/>
  <c r="E26" i="2"/>
  <c r="E31" i="3"/>
  <c r="E32" i="2"/>
  <c r="E37" i="3"/>
  <c r="E38" i="2"/>
  <c r="E43" i="3"/>
  <c r="E44" i="2"/>
  <c r="AD49" i="3"/>
  <c r="X49" i="3"/>
  <c r="AA49" i="3"/>
  <c r="T49" i="3"/>
  <c r="Z49" i="3"/>
  <c r="S49" i="3"/>
  <c r="Y49" i="3"/>
  <c r="AE49" i="3"/>
  <c r="W49" i="3"/>
  <c r="AC49" i="3"/>
  <c r="V49" i="3"/>
  <c r="AB49" i="3"/>
  <c r="U49" i="3"/>
  <c r="AD54" i="3"/>
  <c r="X54" i="3"/>
  <c r="AA54" i="3"/>
  <c r="T54" i="3"/>
  <c r="Z54" i="3"/>
  <c r="S54" i="3"/>
  <c r="Y54" i="3"/>
  <c r="AE54" i="3"/>
  <c r="W54" i="3"/>
  <c r="AC54" i="3"/>
  <c r="V54" i="3"/>
  <c r="AB54" i="3"/>
  <c r="U54" i="3"/>
  <c r="AD60" i="3"/>
  <c r="X60" i="3"/>
  <c r="AA60" i="3"/>
  <c r="T60" i="3"/>
  <c r="Z60" i="3"/>
  <c r="S60" i="3"/>
  <c r="Y60" i="3"/>
  <c r="AE60" i="3"/>
  <c r="W60" i="3"/>
  <c r="AC60" i="3"/>
  <c r="V60" i="3"/>
  <c r="AB60" i="3"/>
  <c r="U60" i="3"/>
  <c r="V4" i="2"/>
  <c r="V3" i="3"/>
  <c r="AA12" i="3" l="1"/>
  <c r="U12" i="3"/>
  <c r="Z12" i="3"/>
  <c r="T12" i="3"/>
  <c r="AE12" i="3"/>
  <c r="Y12" i="3"/>
  <c r="S12" i="3"/>
  <c r="AD12" i="3"/>
  <c r="X12" i="3"/>
  <c r="AC12" i="3"/>
  <c r="W12" i="3"/>
  <c r="V12" i="3"/>
  <c r="AB12" i="3"/>
  <c r="AC11" i="2"/>
  <c r="W11" i="2"/>
  <c r="AB11" i="2"/>
  <c r="V11" i="2"/>
  <c r="AA11" i="2"/>
  <c r="U11" i="2"/>
  <c r="Z11" i="2"/>
  <c r="T11" i="2"/>
  <c r="Y11" i="2"/>
  <c r="S11" i="2"/>
  <c r="AD11" i="2"/>
  <c r="X11" i="2"/>
  <c r="AD45" i="3"/>
  <c r="X45" i="3"/>
  <c r="Y45" i="3"/>
  <c r="AE45" i="3"/>
  <c r="W45" i="3"/>
  <c r="AC45" i="3"/>
  <c r="V45" i="3"/>
  <c r="AB45" i="3"/>
  <c r="U45" i="3"/>
  <c r="AA45" i="3"/>
  <c r="T45" i="3"/>
  <c r="Z45" i="3"/>
  <c r="S45" i="3"/>
  <c r="AD27" i="3"/>
  <c r="AE27" i="3"/>
  <c r="X27" i="3"/>
  <c r="AC27" i="3"/>
  <c r="W27" i="3"/>
  <c r="AB27" i="3"/>
  <c r="V27" i="3"/>
  <c r="AA27" i="3"/>
  <c r="U27" i="3"/>
  <c r="Z27" i="3"/>
  <c r="T27" i="3"/>
  <c r="Y27" i="3"/>
  <c r="S27" i="3"/>
  <c r="AD13" i="3"/>
  <c r="X13" i="3"/>
  <c r="AC13" i="3"/>
  <c r="W13" i="3"/>
  <c r="AB13" i="3"/>
  <c r="V13" i="3"/>
  <c r="AA13" i="3"/>
  <c r="U13" i="3"/>
  <c r="Z13" i="3"/>
  <c r="T13" i="3"/>
  <c r="AE13" i="3"/>
  <c r="Y13" i="3"/>
  <c r="S13" i="3"/>
  <c r="Z45" i="2"/>
  <c r="T45" i="2"/>
  <c r="Y45" i="2"/>
  <c r="S45" i="2"/>
  <c r="AD45" i="2"/>
  <c r="X45" i="2"/>
  <c r="AC45" i="2"/>
  <c r="W45" i="2"/>
  <c r="AB45" i="2"/>
  <c r="V45" i="2"/>
  <c r="AA45" i="2"/>
  <c r="U45" i="2"/>
  <c r="AD43" i="2"/>
  <c r="X43" i="2"/>
  <c r="AC43" i="2"/>
  <c r="W43" i="2"/>
  <c r="AB43" i="2"/>
  <c r="V43" i="2"/>
  <c r="AA43" i="2"/>
  <c r="U43" i="2"/>
  <c r="Z43" i="2"/>
  <c r="T43" i="2"/>
  <c r="Y43" i="2"/>
  <c r="S43" i="2"/>
  <c r="Y25" i="2"/>
  <c r="S25" i="2"/>
  <c r="AD25" i="2"/>
  <c r="X25" i="2"/>
  <c r="AC25" i="2"/>
  <c r="W25" i="2"/>
  <c r="AB25" i="2"/>
  <c r="V25" i="2"/>
  <c r="AA25" i="2"/>
  <c r="U25" i="2"/>
  <c r="Z25" i="2"/>
  <c r="T25" i="2"/>
  <c r="AD41" i="3"/>
  <c r="X41" i="3"/>
  <c r="AC41" i="3"/>
  <c r="V41" i="3"/>
  <c r="AB41" i="3"/>
  <c r="U41" i="3"/>
  <c r="AA41" i="3"/>
  <c r="T41" i="3"/>
  <c r="Z41" i="3"/>
  <c r="S41" i="3"/>
  <c r="Y41" i="3"/>
  <c r="AE41" i="3"/>
  <c r="W41" i="3"/>
  <c r="AD23" i="3"/>
  <c r="X23" i="3"/>
  <c r="AC23" i="3"/>
  <c r="W23" i="3"/>
  <c r="AB23" i="3"/>
  <c r="V23" i="3"/>
  <c r="AA23" i="3"/>
  <c r="U23" i="3"/>
  <c r="Z23" i="3"/>
  <c r="T23" i="3"/>
  <c r="AE23" i="3"/>
  <c r="Y23" i="3"/>
  <c r="S23" i="3"/>
  <c r="AA9" i="3"/>
  <c r="U9" i="3"/>
  <c r="Z9" i="3"/>
  <c r="T9" i="3"/>
  <c r="AE9" i="3"/>
  <c r="Y9" i="3"/>
  <c r="S9" i="3"/>
  <c r="AD9" i="3"/>
  <c r="X9" i="3"/>
  <c r="AC9" i="3"/>
  <c r="W9" i="3"/>
  <c r="AB9" i="3"/>
  <c r="V9" i="3"/>
  <c r="AA28" i="3"/>
  <c r="U28" i="3"/>
  <c r="Z28" i="3"/>
  <c r="AE28" i="3"/>
  <c r="Y28" i="3"/>
  <c r="S28" i="3"/>
  <c r="AD28" i="3"/>
  <c r="X28" i="3"/>
  <c r="AC28" i="3"/>
  <c r="W28" i="3"/>
  <c r="AB28" i="3"/>
  <c r="V28" i="3"/>
  <c r="T28" i="3"/>
  <c r="AA10" i="3"/>
  <c r="U10" i="3"/>
  <c r="Z10" i="3"/>
  <c r="T10" i="3"/>
  <c r="AE10" i="3"/>
  <c r="Y10" i="3"/>
  <c r="S10" i="3"/>
  <c r="AD10" i="3"/>
  <c r="X10" i="3"/>
  <c r="AC10" i="3"/>
  <c r="W10" i="3"/>
  <c r="AB10" i="3"/>
  <c r="V10" i="3"/>
  <c r="AD40" i="2"/>
  <c r="X40" i="2"/>
  <c r="AC40" i="2"/>
  <c r="W40" i="2"/>
  <c r="AB40" i="2"/>
  <c r="V40" i="2"/>
  <c r="AA40" i="2"/>
  <c r="U40" i="2"/>
  <c r="Z40" i="2"/>
  <c r="T40" i="2"/>
  <c r="Y40" i="2"/>
  <c r="S40" i="2"/>
  <c r="Y22" i="2"/>
  <c r="S22" i="2"/>
  <c r="AD22" i="2"/>
  <c r="X22" i="2"/>
  <c r="AC22" i="2"/>
  <c r="W22" i="2"/>
  <c r="AB22" i="2"/>
  <c r="V22" i="2"/>
  <c r="AA22" i="2"/>
  <c r="U22" i="2"/>
  <c r="Z22" i="2"/>
  <c r="T22" i="2"/>
  <c r="AC32" i="2"/>
  <c r="W32" i="2"/>
  <c r="AB32" i="2"/>
  <c r="V32" i="2"/>
  <c r="AA32" i="2"/>
  <c r="U32" i="2"/>
  <c r="Z32" i="2"/>
  <c r="T32" i="2"/>
  <c r="Y32" i="2"/>
  <c r="S32" i="2"/>
  <c r="AD32" i="2"/>
  <c r="X32" i="2"/>
  <c r="AA24" i="2"/>
  <c r="U24" i="2"/>
  <c r="Z24" i="2"/>
  <c r="T24" i="2"/>
  <c r="Y24" i="2"/>
  <c r="S24" i="2"/>
  <c r="AD24" i="2"/>
  <c r="X24" i="2"/>
  <c r="AC24" i="2"/>
  <c r="W24" i="2"/>
  <c r="AB24" i="2"/>
  <c r="V24" i="2"/>
  <c r="AC29" i="2"/>
  <c r="W29" i="2"/>
  <c r="AB29" i="2"/>
  <c r="V29" i="2"/>
  <c r="AA29" i="2"/>
  <c r="U29" i="2"/>
  <c r="Z29" i="2"/>
  <c r="T29" i="2"/>
  <c r="Y29" i="2"/>
  <c r="S29" i="2"/>
  <c r="AD29" i="2"/>
  <c r="X29" i="2"/>
  <c r="AC26" i="2"/>
  <c r="W26" i="2"/>
  <c r="AB26" i="2"/>
  <c r="V26" i="2"/>
  <c r="AA26" i="2"/>
  <c r="U26" i="2"/>
  <c r="Z26" i="2"/>
  <c r="T26" i="2"/>
  <c r="Y26" i="2"/>
  <c r="S26" i="2"/>
  <c r="AD26" i="2"/>
  <c r="X26" i="2"/>
  <c r="AA44" i="3"/>
  <c r="U44" i="3"/>
  <c r="Z44" i="3"/>
  <c r="S44" i="3"/>
  <c r="Y44" i="3"/>
  <c r="AE44" i="3"/>
  <c r="X44" i="3"/>
  <c r="AD44" i="3"/>
  <c r="W44" i="3"/>
  <c r="AC44" i="3"/>
  <c r="V44" i="3"/>
  <c r="AB44" i="3"/>
  <c r="T44" i="3"/>
  <c r="AA42" i="3"/>
  <c r="U42" i="3"/>
  <c r="AC42" i="3"/>
  <c r="V42" i="3"/>
  <c r="AB42" i="3"/>
  <c r="T42" i="3"/>
  <c r="Z42" i="3"/>
  <c r="S42" i="3"/>
  <c r="Y42" i="3"/>
  <c r="AE42" i="3"/>
  <c r="X42" i="3"/>
  <c r="AD42" i="3"/>
  <c r="W42" i="3"/>
  <c r="AA24" i="3"/>
  <c r="U24" i="3"/>
  <c r="Z24" i="3"/>
  <c r="T24" i="3"/>
  <c r="AE24" i="3"/>
  <c r="Y24" i="3"/>
  <c r="S24" i="3"/>
  <c r="AD24" i="3"/>
  <c r="X24" i="3"/>
  <c r="AC24" i="3"/>
  <c r="W24" i="3"/>
  <c r="V24" i="3"/>
  <c r="AB24" i="3"/>
  <c r="AA36" i="2"/>
  <c r="U36" i="2"/>
  <c r="Z36" i="2"/>
  <c r="T36" i="2"/>
  <c r="Y36" i="2"/>
  <c r="S36" i="2"/>
  <c r="AD36" i="2"/>
  <c r="X36" i="2"/>
  <c r="AC36" i="2"/>
  <c r="W36" i="2"/>
  <c r="AB36" i="2"/>
  <c r="V36" i="2"/>
  <c r="AA18" i="2"/>
  <c r="U18" i="2"/>
  <c r="Z18" i="2"/>
  <c r="T18" i="2"/>
  <c r="Y18" i="2"/>
  <c r="S18" i="2"/>
  <c r="AD18" i="2"/>
  <c r="X18" i="2"/>
  <c r="AC18" i="2"/>
  <c r="W18" i="2"/>
  <c r="AB18" i="2"/>
  <c r="V18" i="2"/>
  <c r="Z5" i="2"/>
  <c r="T5" i="2"/>
  <c r="U5" i="2"/>
  <c r="Y5" i="2"/>
  <c r="S5" i="2"/>
  <c r="AD5" i="2"/>
  <c r="X5" i="2"/>
  <c r="AA5" i="2"/>
  <c r="AC5" i="2"/>
  <c r="W5" i="2"/>
  <c r="AB5" i="2"/>
  <c r="V5" i="2"/>
  <c r="AC23" i="2"/>
  <c r="W23" i="2"/>
  <c r="AB23" i="2"/>
  <c r="V23" i="2"/>
  <c r="AA23" i="2"/>
  <c r="U23" i="2"/>
  <c r="Z23" i="2"/>
  <c r="T23" i="2"/>
  <c r="Y23" i="2"/>
  <c r="S23" i="2"/>
  <c r="AD23" i="2"/>
  <c r="X23" i="2"/>
  <c r="Z39" i="2"/>
  <c r="T39" i="2"/>
  <c r="Y39" i="2"/>
  <c r="S39" i="2"/>
  <c r="AD39" i="2"/>
  <c r="X39" i="2"/>
  <c r="AC39" i="2"/>
  <c r="W39" i="2"/>
  <c r="AB39" i="2"/>
  <c r="V39" i="2"/>
  <c r="AA39" i="2"/>
  <c r="U39" i="2"/>
  <c r="AD39" i="3"/>
  <c r="X39" i="3"/>
  <c r="Y39" i="3"/>
  <c r="AE39" i="3"/>
  <c r="W39" i="3"/>
  <c r="AC39" i="3"/>
  <c r="V39" i="3"/>
  <c r="AB39" i="3"/>
  <c r="U39" i="3"/>
  <c r="AA39" i="3"/>
  <c r="T39" i="3"/>
  <c r="Z39" i="3"/>
  <c r="S39" i="3"/>
  <c r="AD21" i="3"/>
  <c r="X21" i="3"/>
  <c r="AC21" i="3"/>
  <c r="W21" i="3"/>
  <c r="AB21" i="3"/>
  <c r="V21" i="3"/>
  <c r="AA21" i="3"/>
  <c r="U21" i="3"/>
  <c r="Z21" i="3"/>
  <c r="T21" i="3"/>
  <c r="AE21" i="3"/>
  <c r="Y21" i="3"/>
  <c r="S21" i="3"/>
  <c r="AC14" i="2"/>
  <c r="W14" i="2"/>
  <c r="AB14" i="2"/>
  <c r="V14" i="2"/>
  <c r="AA14" i="2"/>
  <c r="U14" i="2"/>
  <c r="Z14" i="2"/>
  <c r="T14" i="2"/>
  <c r="Y14" i="2"/>
  <c r="S14" i="2"/>
  <c r="AD14" i="2"/>
  <c r="X14" i="2"/>
  <c r="AD31" i="3"/>
  <c r="X31" i="3"/>
  <c r="AC31" i="3"/>
  <c r="W31" i="3"/>
  <c r="AB31" i="3"/>
  <c r="V31" i="3"/>
  <c r="AA31" i="3"/>
  <c r="U31" i="3"/>
  <c r="Z31" i="3"/>
  <c r="T31" i="3"/>
  <c r="AE31" i="3"/>
  <c r="Y31" i="3"/>
  <c r="S31" i="3"/>
  <c r="AC8" i="2"/>
  <c r="W8" i="2"/>
  <c r="AB8" i="2"/>
  <c r="V8" i="2"/>
  <c r="AA8" i="2"/>
  <c r="U8" i="2"/>
  <c r="Z8" i="2"/>
  <c r="T8" i="2"/>
  <c r="Y8" i="2"/>
  <c r="S8" i="2"/>
  <c r="AD8" i="2"/>
  <c r="X8" i="2"/>
  <c r="AD8" i="3"/>
  <c r="X8" i="3"/>
  <c r="AC8" i="3"/>
  <c r="W8" i="3"/>
  <c r="AB8" i="3"/>
  <c r="V8" i="3"/>
  <c r="AA8" i="3"/>
  <c r="U8" i="3"/>
  <c r="Z8" i="3"/>
  <c r="T8" i="3"/>
  <c r="S8" i="3"/>
  <c r="AE8" i="3"/>
  <c r="Y8" i="3"/>
  <c r="AA27" i="2"/>
  <c r="U27" i="2"/>
  <c r="Z27" i="2"/>
  <c r="T27" i="2"/>
  <c r="Y27" i="2"/>
  <c r="S27" i="2"/>
  <c r="AD27" i="2"/>
  <c r="X27" i="2"/>
  <c r="AC27" i="2"/>
  <c r="W27" i="2"/>
  <c r="AB27" i="2"/>
  <c r="V27" i="2"/>
  <c r="AD3" i="2"/>
  <c r="X3" i="2"/>
  <c r="AC3" i="2"/>
  <c r="W3" i="2"/>
  <c r="AB3" i="2"/>
  <c r="V3" i="2"/>
  <c r="S3" i="2"/>
  <c r="S47" i="2" s="1"/>
  <c r="AA3" i="2"/>
  <c r="U3" i="2"/>
  <c r="Y3" i="2"/>
  <c r="Z3" i="2"/>
  <c r="T3" i="2"/>
  <c r="AD37" i="2"/>
  <c r="AC37" i="2"/>
  <c r="AA37" i="2"/>
  <c r="Y37" i="2"/>
  <c r="S37" i="2"/>
  <c r="X37" i="2"/>
  <c r="W37" i="2"/>
  <c r="V37" i="2"/>
  <c r="AB37" i="2"/>
  <c r="U37" i="2"/>
  <c r="Z37" i="2"/>
  <c r="T37" i="2"/>
  <c r="Y19" i="2"/>
  <c r="S19" i="2"/>
  <c r="AD19" i="2"/>
  <c r="X19" i="2"/>
  <c r="AC19" i="2"/>
  <c r="W19" i="2"/>
  <c r="AB19" i="2"/>
  <c r="V19" i="2"/>
  <c r="AA19" i="2"/>
  <c r="U19" i="2"/>
  <c r="Z19" i="2"/>
  <c r="T19" i="2"/>
  <c r="AA33" i="2"/>
  <c r="U33" i="2"/>
  <c r="Z33" i="2"/>
  <c r="T33" i="2"/>
  <c r="Y33" i="2"/>
  <c r="S33" i="2"/>
  <c r="AD33" i="2"/>
  <c r="X33" i="2"/>
  <c r="AC33" i="2"/>
  <c r="W33" i="2"/>
  <c r="AB33" i="2"/>
  <c r="V33" i="2"/>
  <c r="AD35" i="3"/>
  <c r="X35" i="3"/>
  <c r="AC35" i="3"/>
  <c r="V35" i="3"/>
  <c r="AB35" i="3"/>
  <c r="U35" i="3"/>
  <c r="AA35" i="3"/>
  <c r="T35" i="3"/>
  <c r="Z35" i="3"/>
  <c r="S35" i="3"/>
  <c r="Y35" i="3"/>
  <c r="AE35" i="3"/>
  <c r="W35" i="3"/>
  <c r="AD17" i="3"/>
  <c r="X17" i="3"/>
  <c r="AC17" i="3"/>
  <c r="W17" i="3"/>
  <c r="AB17" i="3"/>
  <c r="V17" i="3"/>
  <c r="AA17" i="3"/>
  <c r="U17" i="3"/>
  <c r="Z17" i="3"/>
  <c r="T17" i="3"/>
  <c r="Y17" i="3"/>
  <c r="S17" i="3"/>
  <c r="AE17" i="3"/>
  <c r="AA22" i="3"/>
  <c r="U22" i="3"/>
  <c r="Z22" i="3"/>
  <c r="T22" i="3"/>
  <c r="AE22" i="3"/>
  <c r="Y22" i="3"/>
  <c r="S22" i="3"/>
  <c r="AD22" i="3"/>
  <c r="X22" i="3"/>
  <c r="AC22" i="3"/>
  <c r="W22" i="3"/>
  <c r="AB22" i="3"/>
  <c r="V22" i="3"/>
  <c r="AA38" i="3"/>
  <c r="U38" i="3"/>
  <c r="Z38" i="3"/>
  <c r="S38" i="3"/>
  <c r="Y38" i="3"/>
  <c r="AE38" i="3"/>
  <c r="X38" i="3"/>
  <c r="AD38" i="3"/>
  <c r="W38" i="3"/>
  <c r="AC38" i="3"/>
  <c r="V38" i="3"/>
  <c r="AB38" i="3"/>
  <c r="T38" i="3"/>
  <c r="Y34" i="2"/>
  <c r="S34" i="2"/>
  <c r="AD34" i="2"/>
  <c r="X34" i="2"/>
  <c r="AC34" i="2"/>
  <c r="W34" i="2"/>
  <c r="AB34" i="2"/>
  <c r="V34" i="2"/>
  <c r="AA34" i="2"/>
  <c r="U34" i="2"/>
  <c r="Z34" i="2"/>
  <c r="T34" i="2"/>
  <c r="Y16" i="2"/>
  <c r="S16" i="2"/>
  <c r="AD16" i="2"/>
  <c r="X16" i="2"/>
  <c r="AC16" i="2"/>
  <c r="W16" i="2"/>
  <c r="AB16" i="2"/>
  <c r="V16" i="2"/>
  <c r="AA16" i="2"/>
  <c r="U16" i="2"/>
  <c r="Z16" i="2"/>
  <c r="T16" i="2"/>
  <c r="AA21" i="2"/>
  <c r="U21" i="2"/>
  <c r="Z21" i="2"/>
  <c r="T21" i="2"/>
  <c r="Y21" i="2"/>
  <c r="S21" i="2"/>
  <c r="AD21" i="2"/>
  <c r="X21" i="2"/>
  <c r="AC21" i="2"/>
  <c r="W21" i="2"/>
  <c r="AB21" i="2"/>
  <c r="V21" i="2"/>
  <c r="AD6" i="2"/>
  <c r="AC6" i="2"/>
  <c r="X6" i="2"/>
  <c r="W6" i="2"/>
  <c r="Y6" i="2"/>
  <c r="AB6" i="2"/>
  <c r="V6" i="2"/>
  <c r="AA6" i="2"/>
  <c r="U6" i="2"/>
  <c r="Z6" i="2"/>
  <c r="T6" i="2"/>
  <c r="S6" i="2"/>
  <c r="AA9" i="2"/>
  <c r="U9" i="2"/>
  <c r="Z9" i="2"/>
  <c r="T9" i="2"/>
  <c r="Y9" i="2"/>
  <c r="S9" i="2"/>
  <c r="AD9" i="2"/>
  <c r="X9" i="2"/>
  <c r="AC9" i="2"/>
  <c r="W9" i="2"/>
  <c r="AB9" i="2"/>
  <c r="V9" i="2"/>
  <c r="AD43" i="3"/>
  <c r="X43" i="3"/>
  <c r="AA43" i="3"/>
  <c r="T43" i="3"/>
  <c r="Z43" i="3"/>
  <c r="S43" i="3"/>
  <c r="Y43" i="3"/>
  <c r="AE43" i="3"/>
  <c r="W43" i="3"/>
  <c r="AC43" i="3"/>
  <c r="V43" i="3"/>
  <c r="AB43" i="3"/>
  <c r="U43" i="3"/>
  <c r="AB38" i="2"/>
  <c r="V38" i="2"/>
  <c r="AA38" i="2"/>
  <c r="U38" i="2"/>
  <c r="Z38" i="2"/>
  <c r="T38" i="2"/>
  <c r="Y38" i="2"/>
  <c r="S38" i="2"/>
  <c r="AD38" i="2"/>
  <c r="X38" i="2"/>
  <c r="AC38" i="2"/>
  <c r="W38" i="2"/>
  <c r="AC20" i="2"/>
  <c r="W20" i="2"/>
  <c r="AB20" i="2"/>
  <c r="V20" i="2"/>
  <c r="AA20" i="2"/>
  <c r="U20" i="2"/>
  <c r="Z20" i="2"/>
  <c r="T20" i="2"/>
  <c r="Y20" i="2"/>
  <c r="S20" i="2"/>
  <c r="AD20" i="2"/>
  <c r="X20" i="2"/>
  <c r="AA12" i="2"/>
  <c r="U12" i="2"/>
  <c r="Z12" i="2"/>
  <c r="T12" i="2"/>
  <c r="Y12" i="2"/>
  <c r="S12" i="2"/>
  <c r="AD12" i="2"/>
  <c r="X12" i="2"/>
  <c r="AC12" i="2"/>
  <c r="W12" i="2"/>
  <c r="AB12" i="2"/>
  <c r="V12" i="2"/>
  <c r="AA26" i="3"/>
  <c r="U26" i="3"/>
  <c r="Z26" i="3"/>
  <c r="T26" i="3"/>
  <c r="AE26" i="3"/>
  <c r="Y26" i="3"/>
  <c r="S26" i="3"/>
  <c r="AD26" i="3"/>
  <c r="X26" i="3"/>
  <c r="AC26" i="3"/>
  <c r="W26" i="3"/>
  <c r="AB26" i="3"/>
  <c r="V26" i="3"/>
  <c r="AA36" i="3"/>
  <c r="U36" i="3"/>
  <c r="AC36" i="3"/>
  <c r="V36" i="3"/>
  <c r="AB36" i="3"/>
  <c r="T36" i="3"/>
  <c r="Z36" i="3"/>
  <c r="S36" i="3"/>
  <c r="Y36" i="3"/>
  <c r="AE36" i="3"/>
  <c r="X36" i="3"/>
  <c r="AD36" i="3"/>
  <c r="W36" i="3"/>
  <c r="AA18" i="3"/>
  <c r="U18" i="3"/>
  <c r="Z18" i="3"/>
  <c r="T18" i="3"/>
  <c r="AE18" i="3"/>
  <c r="Y18" i="3"/>
  <c r="S18" i="3"/>
  <c r="AD18" i="3"/>
  <c r="X18" i="3"/>
  <c r="AC18" i="3"/>
  <c r="W18" i="3"/>
  <c r="AB18" i="3"/>
  <c r="V18" i="3"/>
  <c r="AA32" i="3"/>
  <c r="U32" i="3"/>
  <c r="Z32" i="3"/>
  <c r="T32" i="3"/>
  <c r="AE32" i="3"/>
  <c r="Y32" i="3"/>
  <c r="S32" i="3"/>
  <c r="AD32" i="3"/>
  <c r="X32" i="3"/>
  <c r="AC32" i="3"/>
  <c r="W32" i="3"/>
  <c r="AB32" i="3"/>
  <c r="V32" i="3"/>
  <c r="AA30" i="2"/>
  <c r="U30" i="2"/>
  <c r="Z30" i="2"/>
  <c r="T30" i="2"/>
  <c r="Y30" i="2"/>
  <c r="S30" i="2"/>
  <c r="AD30" i="2"/>
  <c r="X30" i="2"/>
  <c r="AC30" i="2"/>
  <c r="W30" i="2"/>
  <c r="AB30" i="2"/>
  <c r="V30" i="2"/>
  <c r="AC35" i="2"/>
  <c r="W35" i="2"/>
  <c r="AB35" i="2"/>
  <c r="V35" i="2"/>
  <c r="AA35" i="2"/>
  <c r="U35" i="2"/>
  <c r="Z35" i="2"/>
  <c r="T35" i="2"/>
  <c r="Y35" i="2"/>
  <c r="S35" i="2"/>
  <c r="AD35" i="2"/>
  <c r="X35" i="2"/>
  <c r="AC17" i="2"/>
  <c r="W17" i="2"/>
  <c r="AB17" i="2"/>
  <c r="V17" i="2"/>
  <c r="AA17" i="2"/>
  <c r="U17" i="2"/>
  <c r="Z17" i="2"/>
  <c r="T17" i="2"/>
  <c r="Y17" i="2"/>
  <c r="S17" i="2"/>
  <c r="AD17" i="2"/>
  <c r="X17" i="2"/>
  <c r="AA15" i="2"/>
  <c r="U15" i="2"/>
  <c r="Z15" i="2"/>
  <c r="T15" i="2"/>
  <c r="Y15" i="2"/>
  <c r="S15" i="2"/>
  <c r="AD15" i="2"/>
  <c r="X15" i="2"/>
  <c r="AC15" i="2"/>
  <c r="W15" i="2"/>
  <c r="AB15" i="2"/>
  <c r="V15" i="2"/>
  <c r="AD33" i="3"/>
  <c r="X33" i="3"/>
  <c r="Y33" i="3"/>
  <c r="AE33" i="3"/>
  <c r="W33" i="3"/>
  <c r="AC33" i="3"/>
  <c r="V33" i="3"/>
  <c r="AB33" i="3"/>
  <c r="U33" i="3"/>
  <c r="AA33" i="3"/>
  <c r="T33" i="3"/>
  <c r="Z33" i="3"/>
  <c r="S33" i="3"/>
  <c r="AD15" i="3"/>
  <c r="X15" i="3"/>
  <c r="AC15" i="3"/>
  <c r="W15" i="3"/>
  <c r="AB15" i="3"/>
  <c r="V15" i="3"/>
  <c r="AA15" i="3"/>
  <c r="U15" i="3"/>
  <c r="Z15" i="3"/>
  <c r="T15" i="3"/>
  <c r="AE15" i="3"/>
  <c r="Y15" i="3"/>
  <c r="S15" i="3"/>
  <c r="AA20" i="3"/>
  <c r="U20" i="3"/>
  <c r="Z20" i="3"/>
  <c r="T20" i="3"/>
  <c r="AE20" i="3"/>
  <c r="Y20" i="3"/>
  <c r="S20" i="3"/>
  <c r="AD20" i="3"/>
  <c r="X20" i="3"/>
  <c r="AC20" i="3"/>
  <c r="W20" i="3"/>
  <c r="AB20" i="3"/>
  <c r="V20" i="3"/>
  <c r="AA30" i="3"/>
  <c r="U30" i="3"/>
  <c r="Z30" i="3"/>
  <c r="T30" i="3"/>
  <c r="AE30" i="3"/>
  <c r="Y30" i="3"/>
  <c r="S30" i="3"/>
  <c r="AD30" i="3"/>
  <c r="X30" i="3"/>
  <c r="AC30" i="3"/>
  <c r="W30" i="3"/>
  <c r="AB30" i="3"/>
  <c r="V30" i="3"/>
  <c r="Z42" i="2"/>
  <c r="T42" i="2"/>
  <c r="Y42" i="2"/>
  <c r="S42" i="2"/>
  <c r="AD42" i="2"/>
  <c r="X42" i="2"/>
  <c r="AC42" i="2"/>
  <c r="W42" i="2"/>
  <c r="AB42" i="2"/>
  <c r="V42" i="2"/>
  <c r="U42" i="2"/>
  <c r="AA42" i="2"/>
  <c r="AB44" i="2"/>
  <c r="V44" i="2"/>
  <c r="AA44" i="2"/>
  <c r="U44" i="2"/>
  <c r="Z44" i="2"/>
  <c r="T44" i="2"/>
  <c r="Y44" i="2"/>
  <c r="S44" i="2"/>
  <c r="AD44" i="2"/>
  <c r="X44" i="2"/>
  <c r="AC44" i="2"/>
  <c r="W44" i="2"/>
  <c r="AD25" i="3"/>
  <c r="X25" i="3"/>
  <c r="AC25" i="3"/>
  <c r="W25" i="3"/>
  <c r="AB25" i="3"/>
  <c r="V25" i="3"/>
  <c r="AA25" i="3"/>
  <c r="U25" i="3"/>
  <c r="Z25" i="3"/>
  <c r="T25" i="3"/>
  <c r="AE25" i="3"/>
  <c r="Y25" i="3"/>
  <c r="S25" i="3"/>
  <c r="AD37" i="3"/>
  <c r="X37" i="3"/>
  <c r="AA37" i="3"/>
  <c r="T37" i="3"/>
  <c r="Z37" i="3"/>
  <c r="S37" i="3"/>
  <c r="Y37" i="3"/>
  <c r="AE37" i="3"/>
  <c r="W37" i="3"/>
  <c r="AC37" i="3"/>
  <c r="V37" i="3"/>
  <c r="AB37" i="3"/>
  <c r="U37" i="3"/>
  <c r="AD19" i="3"/>
  <c r="X19" i="3"/>
  <c r="AC19" i="3"/>
  <c r="W19" i="3"/>
  <c r="AB19" i="3"/>
  <c r="V19" i="3"/>
  <c r="AA19" i="3"/>
  <c r="U19" i="3"/>
  <c r="Z19" i="3"/>
  <c r="T19" i="3"/>
  <c r="S19" i="3"/>
  <c r="AE19" i="3"/>
  <c r="Y19" i="3"/>
  <c r="AD11" i="3"/>
  <c r="X11" i="3"/>
  <c r="AC11" i="3"/>
  <c r="W11" i="3"/>
  <c r="AB11" i="3"/>
  <c r="V11" i="3"/>
  <c r="AA11" i="3"/>
  <c r="U11" i="3"/>
  <c r="Z11" i="3"/>
  <c r="T11" i="3"/>
  <c r="AE11" i="3"/>
  <c r="Y11" i="3"/>
  <c r="S11" i="3"/>
  <c r="Y7" i="2"/>
  <c r="S7" i="2"/>
  <c r="AD7" i="2"/>
  <c r="AC7" i="2"/>
  <c r="W7" i="2"/>
  <c r="AB7" i="2"/>
  <c r="V7" i="2"/>
  <c r="AA7" i="2"/>
  <c r="U7" i="2"/>
  <c r="T7" i="2"/>
  <c r="Z7" i="2"/>
  <c r="X7" i="2"/>
  <c r="Y31" i="2"/>
  <c r="S31" i="2"/>
  <c r="AD31" i="2"/>
  <c r="X31" i="2"/>
  <c r="AC31" i="2"/>
  <c r="W31" i="2"/>
  <c r="AB31" i="2"/>
  <c r="V31" i="2"/>
  <c r="AA31" i="2"/>
  <c r="U31" i="2"/>
  <c r="Z31" i="2"/>
  <c r="T31" i="2"/>
  <c r="Y13" i="2"/>
  <c r="S13" i="2"/>
  <c r="AD13" i="2"/>
  <c r="X13" i="2"/>
  <c r="AC13" i="2"/>
  <c r="W13" i="2"/>
  <c r="AB13" i="2"/>
  <c r="V13" i="2"/>
  <c r="AA13" i="2"/>
  <c r="U13" i="2"/>
  <c r="Z13" i="2"/>
  <c r="T13" i="2"/>
  <c r="AD29" i="3"/>
  <c r="X29" i="3"/>
  <c r="AC29" i="3"/>
  <c r="W29" i="3"/>
  <c r="AB29" i="3"/>
  <c r="V29" i="3"/>
  <c r="AA29" i="3"/>
  <c r="U29" i="3"/>
  <c r="Z29" i="3"/>
  <c r="T29" i="3"/>
  <c r="AE29" i="3"/>
  <c r="Y29" i="3"/>
  <c r="S29" i="3"/>
  <c r="AA34" i="3"/>
  <c r="U34" i="3"/>
  <c r="AE34" i="3"/>
  <c r="X34" i="3"/>
  <c r="AD34" i="3"/>
  <c r="W34" i="3"/>
  <c r="AC34" i="3"/>
  <c r="V34" i="3"/>
  <c r="AB34" i="3"/>
  <c r="T34" i="3"/>
  <c r="Z34" i="3"/>
  <c r="S34" i="3"/>
  <c r="Y34" i="3"/>
  <c r="AA16" i="3"/>
  <c r="U16" i="3"/>
  <c r="Z16" i="3"/>
  <c r="T16" i="3"/>
  <c r="AE16" i="3"/>
  <c r="Y16" i="3"/>
  <c r="S16" i="3"/>
  <c r="AD16" i="3"/>
  <c r="X16" i="3"/>
  <c r="AC16" i="3"/>
  <c r="W16" i="3"/>
  <c r="AB16" i="3"/>
  <c r="V16" i="3"/>
  <c r="AA14" i="3"/>
  <c r="U14" i="3"/>
  <c r="Z14" i="3"/>
  <c r="T14" i="3"/>
  <c r="AE14" i="3"/>
  <c r="Y14" i="3"/>
  <c r="S14" i="3"/>
  <c r="AD14" i="3"/>
  <c r="X14" i="3"/>
  <c r="AC14" i="3"/>
  <c r="AC65" i="3" s="1"/>
  <c r="W14" i="3"/>
  <c r="AB14" i="3"/>
  <c r="AB65" i="3" s="1"/>
  <c r="V14" i="3"/>
  <c r="AD46" i="2"/>
  <c r="X46" i="2"/>
  <c r="AC46" i="2"/>
  <c r="W46" i="2"/>
  <c r="AB46" i="2"/>
  <c r="V46" i="2"/>
  <c r="AA46" i="2"/>
  <c r="U46" i="2"/>
  <c r="Z46" i="2"/>
  <c r="T46" i="2"/>
  <c r="Y46" i="2"/>
  <c r="S46" i="2"/>
  <c r="Y28" i="2"/>
  <c r="S28" i="2"/>
  <c r="AD28" i="2"/>
  <c r="X28" i="2"/>
  <c r="AC28" i="2"/>
  <c r="W28" i="2"/>
  <c r="AB28" i="2"/>
  <c r="V28" i="2"/>
  <c r="AA28" i="2"/>
  <c r="U28" i="2"/>
  <c r="Z28" i="2"/>
  <c r="T28" i="2"/>
  <c r="Y10" i="2"/>
  <c r="S10" i="2"/>
  <c r="AD10" i="2"/>
  <c r="X10" i="2"/>
  <c r="AC10" i="2"/>
  <c r="W10" i="2"/>
  <c r="AB10" i="2"/>
  <c r="V10" i="2"/>
  <c r="AA10" i="2"/>
  <c r="U10" i="2"/>
  <c r="Z10" i="2"/>
  <c r="T10" i="2"/>
  <c r="Y65" i="3" l="1"/>
  <c r="U65" i="3"/>
  <c r="X65" i="3"/>
  <c r="Z65" i="3"/>
  <c r="AA65" i="3"/>
  <c r="AD65" i="3"/>
  <c r="AE65" i="3"/>
  <c r="V65" i="3"/>
  <c r="S65" i="3"/>
  <c r="T65" i="3"/>
  <c r="W65" i="3"/>
  <c r="U67" i="3" s="1"/>
  <c r="AD47" i="2"/>
  <c r="T47" i="2"/>
  <c r="T49" i="2" s="1"/>
  <c r="V47" i="2"/>
  <c r="Z47" i="2"/>
  <c r="AB47" i="2"/>
  <c r="Y47" i="2"/>
  <c r="W47" i="2"/>
  <c r="U47" i="2"/>
  <c r="AC47" i="2"/>
  <c r="AA47" i="2"/>
  <c r="X47" i="2"/>
</calcChain>
</file>

<file path=xl/sharedStrings.xml><?xml version="1.0" encoding="utf-8"?>
<sst xmlns="http://schemas.openxmlformats.org/spreadsheetml/2006/main" count="812" uniqueCount="281">
  <si>
    <t>MAPA DE PESQUISAS DE PREÇOS</t>
  </si>
  <si>
    <t>PREÇO MÉDIO</t>
  </si>
  <si>
    <t>Campus Responsável</t>
  </si>
  <si>
    <t>CATSER</t>
  </si>
  <si>
    <t>Item</t>
  </si>
  <si>
    <t>Descrição</t>
  </si>
  <si>
    <t>Unidade</t>
  </si>
  <si>
    <t>FONTE 1</t>
  </si>
  <si>
    <t>DATA PREGÃO</t>
  </si>
  <si>
    <t>R$ UNIT.</t>
  </si>
  <si>
    <t>FONTE 2</t>
  </si>
  <si>
    <t>FONTE 3</t>
  </si>
  <si>
    <t xml:space="preserve">DATA </t>
  </si>
  <si>
    <t>FONTE 4</t>
  </si>
  <si>
    <t>DATA</t>
  </si>
  <si>
    <t>FONTE 5</t>
  </si>
  <si>
    <t>FONTE 6</t>
  </si>
  <si>
    <t>FONTE 7</t>
  </si>
  <si>
    <t>SAU</t>
  </si>
  <si>
    <t xml:space="preserve">Adesivo - Impressão colorida em adesivo vinil, corte seco. 1(uma) Unidade equivalente a 1(um)m² </t>
  </si>
  <si>
    <t>unid=1m²</t>
  </si>
  <si>
    <t>Gráfica Schneider Ltda CNPJ 01.611.611/0001-39</t>
  </si>
  <si>
    <t>Grapia Agencia de Publicações Ltda Cnpj 36.701.329/0001-27</t>
  </si>
  <si>
    <t>Hbinato e CIA Ltda CNPJ 93.765,345/0001-17</t>
  </si>
  <si>
    <t>AL</t>
  </si>
  <si>
    <t xml:space="preserve">Adesivo - Impressão de vinil adesivo colorido, recortado eletronicamente - Plotter de recorte - instalado no local. 1(uma) Unidade equivalente a 1(um)m²  </t>
  </si>
  <si>
    <t>PE1392022 CNPJ 26.247.381/0001-00 SARA STEPHANI DETANI PEREIRA PADILHA MARKETING</t>
  </si>
  <si>
    <t>PE702022 CNPJ 23.286.142/0001-62
 G.M DE BARROS EIRELI</t>
  </si>
  <si>
    <t>PB</t>
  </si>
  <si>
    <t xml:space="preserve">Adesivo Perfurite, Impressão colorida, visibilidade mínima de 50% de dentro para fora dos veículos, conforme resolução nº 73 do Contran ou de acordo com a legislação que a substitua. Acabamento: corte, refile, aplicação de máscara de transferência (papel ou PVC de médio tach); -Aplicação final pela contratada: obrigatória para conjunto de trabalhos de acima de 3m². 1(uma) Unidade equivalente a 1(um)m²  </t>
  </si>
  <si>
    <t>PE202021 - SA Produções e serviços Ltda CNPJ 21.347.447/0001-01</t>
  </si>
  <si>
    <t>NEt Copy CNPJ 94.434.263/0001-52</t>
  </si>
  <si>
    <t>Empresa Gráfica Panambi CNPJ 87.548.137/0001-63</t>
  </si>
  <si>
    <t>Central Gráfica Expressa Ltda. CNPJ 29.394.085/0001-11</t>
  </si>
  <si>
    <t>JA</t>
  </si>
  <si>
    <t xml:space="preserve">Banner - impressão Plotter em lona, Policromia, Acabamento: perfil (em madeira), cordão (de nylon) e ponteiras de plástico. 1(uma) Unidade equivalente a 1(um)m²  </t>
  </si>
  <si>
    <t>PE 1172022 - Ideia Comunicação Sinalização Viaria Ltda CNPJ 41.850.666/0001-16</t>
  </si>
  <si>
    <t>PE802022 - RR Vecchi - gráfica CNPJ 07.775.997/0001-09</t>
  </si>
  <si>
    <t>PE122022 - L.E COMERCIO VAREJISTA DE ARTIGOS DO VESTUARIO EIRELI CNPJ 13.498.235/0001-05</t>
  </si>
  <si>
    <t>SVS</t>
  </si>
  <si>
    <t>Banner, impressão em papel: 1,20x90cm, colorido, gramatura 150g/m², acabamento: perfil, cordão (nylon) e ponteiras plásticas.</t>
  </si>
  <si>
    <t>unidade</t>
  </si>
  <si>
    <t>CEnter Cópias ME CNPJ 27.590.696/0001-00</t>
  </si>
  <si>
    <t>Multipress gáfica editora CNPJ 93.264.232/0001-38</t>
  </si>
  <si>
    <t>Maria Cristina borba ME - CNPJ 25.432.264/0001-45</t>
  </si>
  <si>
    <t>JC</t>
  </si>
  <si>
    <t xml:space="preserve">Bloco de notas - formato 15x21cm – 50 folhas. Impressão em 1x0 cor (seleção ou pantone). Papel offset 75g/m². Acabamento: Cola.Tiragem mínima de 100 unidades. </t>
  </si>
  <si>
    <t>PE152022 - JL Serviços e comercio de Materiais EIRELI CNPJ 01.532.738/0001-05</t>
  </si>
  <si>
    <t>PE272022 - Bella's Grafica EIRELI CNPJ 17.915.708/0001-75</t>
  </si>
  <si>
    <t xml:space="preserve">Capa de processo: medida da capa fechada (frente) 23cmx33 cm, medida capa aberta: 52cmx33cm, medida da lombada; 6 cm. Material: cartão monolúcido. Alcalino, na cor branca, de gramatura de 300 g/m². As capas deverão conter quatro furos para colocação de grampo trilho plástico, a um centimetro do vinco, sendo dois em cada lado da dobra, centralizados verticalmente. </t>
  </si>
  <si>
    <t>PE622022 - Maria Lucia da Silva Aguiar CNPJ 18.255.023/0001-02</t>
  </si>
  <si>
    <t>G. de Oliveira e Cia Ltda CNPJ 89.271.464/0001-46</t>
  </si>
  <si>
    <t>Eduardo Andres Zolin CNPJ 05.197.465/0001-06</t>
  </si>
  <si>
    <t>Dolores Ani Heck CNPJ 08.955.458/0001-06</t>
  </si>
  <si>
    <t>SB</t>
  </si>
  <si>
    <r>
      <rPr>
        <strike/>
        <sz val="10"/>
        <color rgb="FF000000"/>
        <rFont val="Calibri"/>
      </rPr>
      <t>Capa de processo: medida da capa fechada (frente) 23cmx33 cm, medida capa aberta: 52cmx33cm, medida da lombada; 6 cm. Material: cartão monolúcido. Alcalino, na cor branca, de gramatura de 300 g/m². As capas deverão conter quatro furos para colocação de grampo trilho plástico, a um centimetro do vinco, sendo dois em cada lado da dobra, centralizados verticalmente</t>
    </r>
    <r>
      <rPr>
        <sz val="10"/>
        <color rgb="FF000000"/>
        <rFont val="Calibri"/>
      </rPr>
      <t xml:space="preserve">. </t>
    </r>
    <r>
      <rPr>
        <b/>
        <sz val="10"/>
        <color rgb="FF000000"/>
        <rFont val="Calibri"/>
      </rPr>
      <t>Idem Item 7</t>
    </r>
  </si>
  <si>
    <t>SAN</t>
  </si>
  <si>
    <t xml:space="preserve">Cartaz formato A2, impressão colorida (4x0 cores), papel offset ou couché 150g/m². </t>
  </si>
  <si>
    <t>PE5482022 CNPJ 46.447.352/0001-90
JULIANA CORREA PAZ</t>
  </si>
  <si>
    <t>PE43656 CNPJ 20.949.657/0001-07
GRAFICA IGUACU LTDA</t>
  </si>
  <si>
    <t xml:space="preserve">Cartaz formato A3, impressão colorida (4x0 cores), papel offset ou couché 150g/m². </t>
  </si>
  <si>
    <t>PE522022 CNPJ05.495.541/0001-51 A. P. RODRIGUES &amp; I. C. RODRIGUES LTDA</t>
  </si>
  <si>
    <t>PE322022 CNPJ 29.276.575/0001-13
NEWPRINT COMERCIO E SERVICOS EIRELI</t>
  </si>
  <si>
    <t>PE332022 CNPJ 31.970.414/0001-77 RAFAELA CORREIA DANTAS - COMERCIAL E GRAFICA DANTAS EIRELI</t>
  </si>
  <si>
    <t>SR</t>
  </si>
  <si>
    <t>Certificado impressão frente e verso. Tamanho: 20x30cm. Impressão colorida em 1 lado e preto no outro (4x1 cores). Papel couché fosco 180g/m².</t>
  </si>
  <si>
    <t>PE202021 - CNPJ 14.292.313/0001-75 POLIMPRESSOS SERVICOS GRAFICOS LTDA</t>
  </si>
  <si>
    <t>FW</t>
  </si>
  <si>
    <t>Confecção de atestado médico, material autocopiativo, 2 vias, sendo 1ª via branca 1x0; 2ª via azul 1x0 tamanho 15,9x22,2cm, gramatura 54g/m², bloco com 100 folhas, numeração a partir de 0001. Arte a ser enviada pela contratante.</t>
  </si>
  <si>
    <t>PE162022 23.945.719/0001-09 CNPJ VIEIRA E MELLO AGENCIA DE PUBLICIDADE E SOLUCOES GRAFICAS LTDA.</t>
  </si>
  <si>
    <t>Confecção de receituário médico de uso privativo, offset 65g/m², 1x0, formato 21x14,8cm bloco com 100 folhas, conforme modelo a ser enviado pela contratante.</t>
  </si>
  <si>
    <t xml:space="preserve">Envelope em papel branco timbrado, tamanho 26,2 cm de largura x 37 cm de comprimento, gramatura 90 gramas, impressão 1 x 1, contendo o Brasão da Republica ou o logo do IFFar. Tiragem mínima de 1.000 unidades. </t>
  </si>
  <si>
    <t xml:space="preserve">PE162022 CNPJ 08.7667.385/0001-29 HELIO MASSAKI TOTIZAWA </t>
  </si>
  <si>
    <t xml:space="preserve">Envelope em papel pardo timbrado, tamanho 31 cm de largura x 41 cm de comprimento, gramatura 90 gramas, impressão 1 x 1, contendo o Brasão da Republica ou o logo do IFFar. Tiragem mínima de 1.000 unidades. </t>
  </si>
  <si>
    <t xml:space="preserve">PE122022 CNPJ 07.650.136/0001-96
RICHARD S MIRANDA </t>
  </si>
  <si>
    <t>PE92022 CNPJ 14.354.672/0001-00AMAZON ONE COMERCIO DE PRODUTOS ALIMENTICIOS LTDA</t>
  </si>
  <si>
    <t>PE162021 CNPJ 41.367.726/0001-44RBX XAVIER COMERCIO E SERVICOS DE INFORMATICA LTDA</t>
  </si>
  <si>
    <t xml:space="preserve">Faixa Impressão Plotter, cores Policromia. Material Lona. Acabamento: Perfil (em madeira) nas pontas, cordão de Nylon e ponteiras de plástico. 1(uma) Unidade equivalente a 1(um)m²  </t>
  </si>
  <si>
    <r>
      <rPr>
        <sz val="10"/>
        <color rgb="FF000000"/>
        <rFont val="Calibri"/>
      </rPr>
      <t xml:space="preserve">Flyer frente e verso Formato: 14,5x22cm Impressão offset 4x4 cores Couché brilho ou fosco 120g/m². </t>
    </r>
    <r>
      <rPr>
        <sz val="10"/>
        <color rgb="FFFF0000"/>
        <rFont val="Calibri"/>
      </rPr>
      <t>1(uma) Unidade equivalente a 1(um) cento.</t>
    </r>
    <r>
      <rPr>
        <sz val="10"/>
        <color rgb="FF000000"/>
        <rFont val="Calibri"/>
      </rPr>
      <t xml:space="preserve">  Tiragem mínima </t>
    </r>
    <r>
      <rPr>
        <sz val="10"/>
        <color rgb="FFFF0000"/>
        <rFont val="Calibri"/>
      </rPr>
      <t>3 centos.</t>
    </r>
  </si>
  <si>
    <t>unid= cento</t>
  </si>
  <si>
    <t xml:space="preserve">PE272021 GRAFICA 3 COMUNICACAO E SERVICOS GRAFICOS LTDA CNPJ/CPF: 11943208000160 </t>
  </si>
  <si>
    <t xml:space="preserve">PE092022 RUAN BORGES BARBOSA CNPJ/CPF: 28145442000145 </t>
  </si>
  <si>
    <t>PE022022 T. H. MENDONCA DA COSTA EIRELI - CNPJ/CPF: 37419342000150</t>
  </si>
  <si>
    <r>
      <rPr>
        <sz val="10"/>
        <color rgb="FF000000"/>
        <rFont val="Calibri"/>
      </rPr>
      <t xml:space="preserve">Folder 2 dobras Formato:22x31cm aberto Impressão offset 4x4 cores Couché fosco 180g/m². </t>
    </r>
    <r>
      <rPr>
        <sz val="10"/>
        <color rgb="FFFF0000"/>
        <rFont val="Calibri"/>
      </rPr>
      <t>1(uma) Unidade equivalente a 1 (um)cento.</t>
    </r>
    <r>
      <rPr>
        <sz val="10"/>
        <color rgb="FF000000"/>
        <rFont val="Calibri"/>
      </rPr>
      <t xml:space="preserve"> Tiragem mínima 3 centos.</t>
    </r>
  </si>
  <si>
    <t>unid=cento</t>
  </si>
  <si>
    <t>PE112022 24.698.829/0001-78
JBCONSGRAF CONSTRUCOES E IMPRESSOES EIRELI</t>
  </si>
  <si>
    <t>PE622022 02.001.655/0001-00
REZENDE &amp; DINIZ NETO LTDA</t>
  </si>
  <si>
    <t>PE62022 44.120.619/0001-05
COMERCIO E REPRESENTACOES VARDASCA LTDA</t>
  </si>
  <si>
    <t>Horas de diagramação, incluindo criação da arte gráfica. Edição de imagens.</t>
  </si>
  <si>
    <t>horas</t>
  </si>
  <si>
    <t xml:space="preserve">PE202021 - CNPJ 31.709.675/0001-38
DIGIFLEX GRAFICA E ETIQUETAS EIRELI </t>
  </si>
  <si>
    <t xml:space="preserve">PE332021 - CNPJ 23.286.142/0001-62
G.M DE BARROS EIRELI </t>
  </si>
  <si>
    <t>Livro 16x23cm 1 cor Capa: Formato: 16x23cm fechado, 44x23cm aberto, com orelha interna de 6cm Papel cartão triplex 300g/m² (dobras). Impressão: offset 4x0 cores. Miolo: Formato: 16x23cm até 200 páginas. Papel offset 90g/m². Impressão: offset 1x1 cor. Acabamentos: Lombada quadrada, acabamento brochura (com costura, cola PUR). Tiragem mínima de 200 unidades por publicação.</t>
  </si>
  <si>
    <r>
      <rPr>
        <sz val="10"/>
        <color rgb="FF000000"/>
        <rFont val="Calibri"/>
      </rPr>
      <t xml:space="preserve">Pasta Formato aberto: 47x31,5cm - Impressão em offset 4x0 Papel Cartão duplex 300g/m² Acabamentos: laminação fosca, com bolso interno colado de 21x11cm com faca de corte. </t>
    </r>
    <r>
      <rPr>
        <sz val="10"/>
        <color rgb="FFFF0000"/>
        <rFont val="Calibri"/>
      </rPr>
      <t xml:space="preserve">1(uma) Unidade equivalente a 1 (um)cento. </t>
    </r>
    <r>
      <rPr>
        <sz val="10"/>
        <color rgb="FF000000"/>
        <rFont val="Calibri"/>
      </rPr>
      <t xml:space="preserve">Tiragem mínima </t>
    </r>
    <r>
      <rPr>
        <sz val="10"/>
        <color rgb="FFFF0000"/>
        <rFont val="Calibri"/>
      </rPr>
      <t>1 cento.</t>
    </r>
  </si>
  <si>
    <t>PE622022 - Avohai Eventos LTDA CNPJ 08.804.604/0001-00</t>
  </si>
  <si>
    <t>PE282022 28.682.286/0001-51 
JULIANO O. SANTOS COMERCIO E SERVICOS LTDA</t>
  </si>
  <si>
    <t>PE112022 460050490001-38 M. M. GODOY FILHO</t>
  </si>
  <si>
    <t>PE402022 11.114.463/0001-09 GRAFICA EDITORA FORMULARIOS CONTINUOS E ETIQUETAS F &amp; F LTDA</t>
  </si>
  <si>
    <t>URU</t>
  </si>
  <si>
    <t xml:space="preserve">Placas em PVC branco, 2mm, com serigrafia colorida em 1 lado, em diferentes tamanhos (identificação de salas, banheiros, proibido fumar, etc.) 1(uma) Unidade equivalente a 1(um)m²  </t>
  </si>
  <si>
    <t>Grafica Criarte Ltda - CNPJ: 17.540.985/0001-40</t>
  </si>
  <si>
    <t>Grupo expanSSiva -
CNPJ: CNPJ: 10.273.666/0001-77</t>
  </si>
  <si>
    <t>PE152022 CNPJ 29.253.577/0001-97
ROGER ANDRE BRAUN</t>
  </si>
  <si>
    <r>
      <rPr>
        <sz val="10"/>
        <color rgb="FF000000"/>
        <rFont val="Calibri"/>
      </rPr>
      <t xml:space="preserve">Adesivo redondo, com 7cm de diâmetro, papel adesivo, impressão colorida. </t>
    </r>
    <r>
      <rPr>
        <sz val="10"/>
        <color rgb="FFFF0000"/>
        <rFont val="Calibri"/>
      </rPr>
      <t>1(uma) Unidade equivalente a 1(um) cento.</t>
    </r>
  </si>
  <si>
    <t>Jonatan Costa Beber Gelatti ME CNPJ 15.401.336/0001-40</t>
  </si>
  <si>
    <r>
      <rPr>
        <sz val="10"/>
        <color rgb="FF000000"/>
        <rFont val="Calibri"/>
      </rPr>
      <t>CANECA CERÂMICA, CAPACIDADE:300 ML, ALTURA:9,50 CM, DIÂMETRO:8 CM, TIPO USO:ALIMENTOS LÍQUIDOS, CARACTERÍSTICAS ADICIONAIS:</t>
    </r>
    <r>
      <rPr>
        <sz val="10"/>
        <color rgb="FFFF0000"/>
        <rFont val="Calibri"/>
      </rPr>
      <t>PERSONALIZADO</t>
    </r>
  </si>
  <si>
    <t>PE72022 CNPJ 15.427.573/0001-73 FUTURE BRINDES PROMOCIONAIS LTDA.</t>
  </si>
  <si>
    <t>PE22022 CNPJ 28.784.399/0001-68 BSH TECNOLOGIA E SERVICOS DE PROGRAMACAO EIRELI</t>
  </si>
  <si>
    <t>PE42022 CNPJ 27.694.614/0001-77
ALEX POSSAMAI</t>
  </si>
  <si>
    <t>Caneca térmica em inox, com capacidade para 450ml, com gravação a laser de logotipo.</t>
  </si>
  <si>
    <t>PE132022 CNPJ 40.579.382/0001-74 WMG DISTRIBUIDORA LTDA</t>
  </si>
  <si>
    <t>PE32022 CNPJ 14.564.846/0001-69
SOUZA &amp; FADANELLILTDA</t>
  </si>
  <si>
    <t xml:space="preserve">PE1302022 CNPJ 10.414.625/0001-53 BLEND BR COMERCIO DE ARTIGOS PROMOCIONAIS E SERVICOS DE
TRANSPORTE EIRELI </t>
  </si>
  <si>
    <t>CONFECÇÃO DE BOTTONS PERSONALIZADOS, ESTILO AMERICANO. COM 4,5CM DE DIÂMETRO. EM METAL COM PROTETOR ACETATO, PERSONALIZAÇÃO DIGITALIZADA SEM LIMITE DE CORES , SISTEMA DE FIXAÇÃO TIPO ALFINETE.</t>
  </si>
  <si>
    <t>PE262021 - Hot Digital Comercio e SServiço de Impressão Ltda CNPJ 07.220.883/0001-94</t>
  </si>
  <si>
    <t>Crachá Tamanho: 10x15cm Impressão, colorida em apenas uma lado (4x0 cores). Papel offset 180g/m2 Acabamento: Furos superiores e cordão. Tiragem mínima de 100 unidades.</t>
  </si>
  <si>
    <t>PE322022 CNPJ 29.276.575/0001-13 NEWPRINT COMERCIO E SERVICOS EIRELI</t>
  </si>
  <si>
    <t>PE322022 29.276.575/0001-13 NEWPRINT COMERCIO E SERVICOS EIRELI</t>
  </si>
  <si>
    <t>PE132022 GRAFICA EDITORA FORMULARIOS CONTINUOS E ETIQUETAS F &amp; F LTDA</t>
  </si>
  <si>
    <t>Impressão de fotografia em papel fotográfico fosco. Tamanho 20x30 cm</t>
  </si>
  <si>
    <r>
      <rPr>
        <sz val="10"/>
        <color rgb="FF000000"/>
        <rFont val="Calibri"/>
      </rPr>
      <t xml:space="preserve">Lona fundo de palco, impressão digital colorida, em lona vinílica 300dpi, 4X0 cores, com acabamento em ilhós (instalados a cada 20cm). </t>
    </r>
    <r>
      <rPr>
        <sz val="10"/>
        <color rgb="FFFF0000"/>
        <rFont val="Calibri"/>
      </rPr>
      <t>1(uma)</t>
    </r>
    <r>
      <rPr>
        <sz val="10"/>
        <color rgb="FF000000"/>
        <rFont val="Calibri"/>
      </rPr>
      <t xml:space="preserve"> </t>
    </r>
    <r>
      <rPr>
        <sz val="10"/>
        <color rgb="FFFF0000"/>
        <rFont val="Calibri"/>
      </rPr>
      <t xml:space="preserve">Unidade equivalente a 1(um)m² </t>
    </r>
  </si>
  <si>
    <t>unid=m2</t>
  </si>
  <si>
    <r>
      <rPr>
        <sz val="10"/>
        <color rgb="FF000000"/>
        <rFont val="Calibri"/>
      </rPr>
      <t xml:space="preserve">Placa de sinalização de em chapa de aço galvanizado MSG-16 com pintura eletrostática à pó poliéster, com tarjas e dizeres em película refletiva de acordo com a arte a ser encaminhada na emissão do empenho, com furos para fixação (ou alça no caso de fixação em postes). Aplicação: sinalização de trânsito e aplicações semelhantes. 1 unidade
</t>
    </r>
    <r>
      <rPr>
        <sz val="10"/>
        <color rgb="FFFF0000"/>
        <rFont val="Calibri"/>
      </rPr>
      <t xml:space="preserve">1(uma) Unidade equivalente a 1(um)m² </t>
    </r>
  </si>
  <si>
    <t>PE202021 - SA Produções e Serviços Ltda CNPJ 21.347.447/0001-01</t>
  </si>
  <si>
    <t>PE07/2021 MArcos Antonio Angelica Mendes EIRELI CNPJ 05.511.765/0001-00</t>
  </si>
  <si>
    <t>PE07/2021 CMCG - Marcos Antonio Angelica Mendes EIRELI CNPJ 05.511.765/0001-00</t>
  </si>
  <si>
    <t>PLACA IDENTIFICAÇÃO, MATERIAL AÇO INOXIDÁVEL ESCOVADO, COMPRIMENTO 110 CM, ALTURA 80 CM, ESPESSURA 3 CM, FIXAÇÃO 4 PARAFUSOS COM TAMPA CROMADA, GRAVAÇÃO BAIXO RELEVO, CARACTERÍSTICAS ADICIONAIS 1 CONFORME MODELO DO ÓRGÃO</t>
  </si>
  <si>
    <t xml:space="preserve">Pe622022 CNPJ22.089.421/0001-73
CONECTA COMUNICACAO LTDA </t>
  </si>
  <si>
    <t>PE072022 CNPJ 31.655.973/0001-92
OSC COMERCIO E SERVICOS LTDA</t>
  </si>
  <si>
    <t>Placas em PVC branco (SÓLIDO), 3mm, com serigrafia colorida em 1 lado, em diferentes tamanhos (identificação de salas, banheiros, proibido fumar, etc.)</t>
  </si>
  <si>
    <t>Revista 32 páginas Capa: Formato: 44x31cm aberto, 2x31cm fechado. Impressão offset 4x4 cores. Papel couché brilho ou fosco 230g/m² (com laminação brilho ou fosca). Miolo:Formato: 44x31cm aberto, 22x31cm fechado. Papel couché fosco 90g/m². Impressão offset 4x4 cores. Lombada canoa (grampo). Tiragem mínima de 300 unidades.</t>
  </si>
  <si>
    <t>PE012022 - CNPJ 13.331.928/0001-09
ACE COMUNICACAO E EDITORA EIRELI</t>
  </si>
  <si>
    <t xml:space="preserve">PE202021 - CNPJ 14.292.313/0001-75
POLIMPRESSOS SERVICOS GRAFICOS LTDA </t>
  </si>
  <si>
    <t>PE22122022 CNPJ 07.743.459/0001-24
FILIPE MARTINI E CIA LTDA</t>
  </si>
  <si>
    <t>RT</t>
  </si>
  <si>
    <r>
      <rPr>
        <sz val="10"/>
        <color rgb="FF000000"/>
        <rFont val="Calibri"/>
      </rPr>
      <t xml:space="preserve">Agenda de mão - formato fechado14,0x20,5cm. Número de páginas: 408 + capa dura. Capa no formato fechado 14,5x21,0 cm. Capa dura revestida com papel offset 150g/m², com impressão de imagem 4 cores e com laminação fosca. Guarda: acabamento em papel offset. Miolo no formato fechado 14x20,5 cm. A agenda conterá 204 folhas no total, sendo 24 folhas 4x4 cores no papel offset 63g/m², e 180 folhas 1x1 (seleção ou pantone) cor no papel offset 63g/m². Acabamento: wire-o duplo, fita de cetim marcadora de página (com 32cm de comprimento e 0,5cm de largura). </t>
    </r>
    <r>
      <rPr>
        <sz val="10"/>
        <color rgb="FFFF0000"/>
        <rFont val="Calibri"/>
      </rPr>
      <t>1(uma) Unidade equivalente a 1 cento</t>
    </r>
    <r>
      <rPr>
        <sz val="10"/>
        <color rgb="FF000000"/>
        <rFont val="Calibri"/>
      </rPr>
      <t xml:space="preserve">.  Tiragem mínima de </t>
    </r>
    <r>
      <rPr>
        <sz val="10"/>
        <color rgb="FFFF0000"/>
        <rFont val="Calibri"/>
      </rPr>
      <t>18 centos</t>
    </r>
    <r>
      <rPr>
        <sz val="10"/>
        <color rgb="FF000000"/>
        <rFont val="Calibri"/>
      </rPr>
      <t>. COMPRA EXCLUSIVA DA REITORIA</t>
    </r>
  </si>
  <si>
    <t>Maria Cristina Borba - ME CNPJ 25.432.264/0001-45</t>
  </si>
  <si>
    <t>PE122022 CNPJ 02.373.761/0001-14
 GRAFICA E EDITORA SANTA CRUZ LTDA</t>
  </si>
  <si>
    <t>PE9142021 GRAFICA PORTO LTDA CNPJ 15.539.260/0001-07</t>
  </si>
  <si>
    <t>PE232021 HC COMUNIC PAPELARIA LTDA CNPJ 40.352.600/0001-33</t>
  </si>
  <si>
    <r>
      <rPr>
        <sz val="10"/>
        <color rgb="FF000000"/>
        <rFont val="Calibri"/>
      </rPr>
      <t xml:space="preserve">Caderno. Formato 20x27,5cm. 96 folhas, com wireduplo. Capa e contracapa em impressão offset 4x0 cores, papel cartão duplex 370g/m². Miolo em impressão offset 1x1 (pantone ou seleção), papel offset 75g/m². 2 páginas impressão offset 4x4 cores. </t>
    </r>
    <r>
      <rPr>
        <sz val="10"/>
        <color rgb="FFFF0000"/>
        <rFont val="Calibri"/>
      </rPr>
      <t xml:space="preserve">1 (uma) Unidade equivalente a 1 (um) cento. </t>
    </r>
    <r>
      <rPr>
        <sz val="10"/>
        <color rgb="FF000000"/>
        <rFont val="Calibri"/>
      </rPr>
      <t xml:space="preserve"> Tiragem mínima de 100 centos. COMPRA EXCLUSIVA DA REITORIA</t>
    </r>
  </si>
  <si>
    <t>Pe072022 CNPJ 20.752.313/0001-03
 M E G DE FRANCA</t>
  </si>
  <si>
    <t xml:space="preserve">PE142022 CNPJ 21.189.579/0001-52
BOING COMERCIO ATACADISTA DE MATERIAIS LTDA </t>
  </si>
  <si>
    <t>PE432021 - CNPJ 21.073.671/0001-52
LEITE &amp; BRITO LTDA</t>
  </si>
  <si>
    <r>
      <rPr>
        <sz val="10"/>
        <color rgb="FF000000"/>
        <rFont val="Calibri"/>
      </rPr>
      <t xml:space="preserve">Cartão de visita formato 9x5cm, impressão frente e verso 4x1 cores, papel couché fosco ou cartão triplex 300g/m². </t>
    </r>
    <r>
      <rPr>
        <sz val="10"/>
        <color rgb="FFFF0000"/>
        <rFont val="Calibri"/>
      </rPr>
      <t>1(uma) Unidade equivalente a 1(um) cento.</t>
    </r>
  </si>
  <si>
    <t>G. de Oliveira e CIA Ltda CNPJ 89.271.464/0001-46</t>
  </si>
  <si>
    <t>Livro 21x28cm Capa: Formato: 21x28cm fechado e 58x28cm aberto, com orelha interna de 7cm. Papel cartão triplex 300g/m² (com plastificação: prolan fosco, dobras). Impressão: offset 4x0 cores. Miolo: Formato: 21x28cm até 200 páginas Papel offset 90g/m². Impressão: offset 1x1 cor. Acabamentos: Lombada quadrada, acabamento brochura (com costura, cola PUR). Tiragem mínima de 150 unidades por publicação</t>
  </si>
  <si>
    <t>PE072022 TAVARES &amp; TAVARES EMPREENDIMENTOS COMERCIAIS LTDA 16.561.461/0001-73</t>
  </si>
  <si>
    <t>PE072022 REJANE A. M. A. BAY 02.445.577/0001-32</t>
  </si>
  <si>
    <r>
      <rPr>
        <sz val="10"/>
        <color rgb="FF000000"/>
        <rFont val="Calibri"/>
      </rPr>
      <t xml:space="preserve">Cartilha 12 páginas - 48x22cm formato aberto e 24x22cm formato fechado, impressão offset 4x4 cores, papel couché fosco 120g/m². Acabamento grampo e dobra. </t>
    </r>
    <r>
      <rPr>
        <sz val="10"/>
        <color rgb="FFFF0000"/>
        <rFont val="Calibri"/>
      </rPr>
      <t>Tiragem mínima de 100 unidades.</t>
    </r>
  </si>
  <si>
    <t>PE212022 Gráfica CS Eireli CNPJ 10.651.441/0001-07</t>
  </si>
  <si>
    <t>PE572022 CF da Silva CNPJ 04853505/0001-50</t>
  </si>
  <si>
    <t>Placa identificação, material: pvc - cloreto de polivinila, comprimento: 30 cm, altura: 15 cm, acabamento superficial: fotoluminescente, características adicionais 1: formato e texto conforme modelo</t>
  </si>
  <si>
    <t>Zeus do Brasil Ltda | CNPJ: 82.699.588/0001-88</t>
  </si>
  <si>
    <t>MM SINALIZAÇÃO E CONSERVAÇÃO VIÁRIA EIRELI ‐ ME - CNPJ:
13.851.664/0001-06</t>
  </si>
  <si>
    <t xml:space="preserve">PE012022 CNPJ 40.358.740/0001-19
 GAVA IMPRESSAO DIGITALLTDA </t>
  </si>
  <si>
    <t>Impressão de fotografia em papel fotográfico fosco. Tamanho 30x40 cm</t>
  </si>
  <si>
    <t>PE322022 NEWPRINT COMERCIO E SERVICOS EIRELI 29.276.575/0001-13</t>
  </si>
  <si>
    <t>PE122022 CNPJ 37.128.778/0001-90
NADSON PADILHA PINHEIRO 60170719200</t>
  </si>
  <si>
    <r>
      <rPr>
        <sz val="10"/>
        <color rgb="FF000000"/>
        <rFont val="Calibri"/>
      </rPr>
      <t xml:space="preserve">Adesivo redondo, com 2cm de diâmetro, papel adesivo, impressão colorida. </t>
    </r>
    <r>
      <rPr>
        <sz val="10"/>
        <color rgb="FFFF0000"/>
        <rFont val="Calibri"/>
      </rPr>
      <t>1(uma) Unidade equivalente a 1(um) cento.</t>
    </r>
  </si>
  <si>
    <t>PE462022 CNPJ 16.951.665/0001-10
RB GRAFICA DIGITAL EIRELI</t>
  </si>
  <si>
    <r>
      <rPr>
        <sz val="10"/>
        <color rgb="FF000000"/>
        <rFont val="Calibri"/>
      </rPr>
      <t xml:space="preserve">Flyer frente e verso Formato: 7x21,5cm Impressão offset 4x4 cores Couché brilho ou fosco 120g/m². </t>
    </r>
    <r>
      <rPr>
        <sz val="10"/>
        <color rgb="FFFF0000"/>
        <rFont val="Calibri"/>
      </rPr>
      <t>1(uma) Unidade equivalente a 1(um) cento.</t>
    </r>
    <r>
      <rPr>
        <sz val="10"/>
        <color rgb="FF000000"/>
        <rFont val="Calibri"/>
      </rPr>
      <t xml:space="preserve">  Tiragem mínima 300 unidades.</t>
    </r>
  </si>
  <si>
    <t>PE522022 CNPJ 05.495.541/0001-51 A. P. RODRIGUES &amp; I. C. RODRIGUES LTDA</t>
  </si>
  <si>
    <t>PE162022 CNPJ 16.951.665/0001-10
RB GRAFICA DIGITAL EIRELI</t>
  </si>
  <si>
    <t xml:space="preserve">PE952022 CNPJ 07.259.843/0001-56
ARTES GRAFICAS BEREZOVSKILTDA </t>
  </si>
  <si>
    <r>
      <rPr>
        <sz val="10"/>
        <color rgb="FF000000"/>
        <rFont val="Calibri"/>
      </rPr>
      <t xml:space="preserve">Folder 1 dobra Formato:20x22cm aberto Impressão offset 4x4 cores. Couché fosco 180g/m². </t>
    </r>
    <r>
      <rPr>
        <sz val="10"/>
        <color rgb="FFFF0000"/>
        <rFont val="Calibri"/>
      </rPr>
      <t xml:space="preserve">1(uma) Unidade equivalente a 1 (um) cento. </t>
    </r>
  </si>
  <si>
    <t>PE602022 CNPJ 47.100.734/0001-06
 NACIONAL GRAF LTDA</t>
  </si>
  <si>
    <t>PE132022 CNPJ 14.292.313/0001-75
POLIMPRESSOS SERVICOS GRAFICOS LTDA</t>
  </si>
  <si>
    <r>
      <rPr>
        <sz val="10"/>
        <color rgb="FF000000"/>
        <rFont val="Calibri"/>
      </rPr>
      <t xml:space="preserve">Folder com até 4 dobras Formato: 46x20cm aberto. Impressão offset 4x4 cores. Couché fosco 180g/m². </t>
    </r>
    <r>
      <rPr>
        <sz val="10"/>
        <color rgb="FFFF0000"/>
        <rFont val="Calibri"/>
      </rPr>
      <t xml:space="preserve">1(uma) Unidade equivalente a 1(um) cento. </t>
    </r>
    <r>
      <rPr>
        <sz val="10"/>
        <color rgb="FF000000"/>
        <rFont val="Calibri"/>
      </rPr>
      <t xml:space="preserve"> Tiragem mínima de 3 centos.</t>
    </r>
  </si>
  <si>
    <t xml:space="preserve">PE1122022 CNPJ 14.292.313/0001-75 POLIMPRESSOS SERVICOS GRAFICOS LTDA </t>
  </si>
  <si>
    <t>PE1452022 CNPJ  H J B GRAFICA E EDITORA LTDA</t>
  </si>
  <si>
    <t>PE302022 CNPJ 23.478.817/0001-75 VITAL VIEGAS MEDEIROS DANTAS 70005867452</t>
  </si>
  <si>
    <r>
      <rPr>
        <sz val="10"/>
        <color rgb="FF000000"/>
        <rFont val="Calibri"/>
      </rPr>
      <t xml:space="preserve">​Livro capa 20x20 cm, couchê fosca, gramatura 250g - Laminação soft touch (ou fosca) - 4x4 cores, miolo couchê fosco 120g - 4x4 cores – lombada quadrada. Quantidade de até 50 páginas. </t>
    </r>
    <r>
      <rPr>
        <sz val="10"/>
        <color rgb="FFFF0000"/>
        <rFont val="Calibri"/>
      </rPr>
      <t>Tiragem mínima de 100 unidades.</t>
    </r>
  </si>
  <si>
    <r>
      <rPr>
        <sz val="10"/>
        <color rgb="FF000000"/>
        <rFont val="Calibri"/>
      </rPr>
      <t xml:space="preserve">Cartilha 48 páginas - capa: 48x22cm formato aberto e 24x22cm formato fechado, impressão offset 4x4 cores, papel couché fosco 250g/m². Miolo: 48 páginas, 48x22cm formato aberto e 24x22cm formato fechado, impressão offset 4x4 cores, papel couché fosco 120g/m². Acabamento: grampo e dobra. </t>
    </r>
    <r>
      <rPr>
        <sz val="10"/>
        <color rgb="FFFF0000"/>
        <rFont val="Calibri"/>
      </rPr>
      <t>Tiragem mínima de  100 unidades.</t>
    </r>
  </si>
  <si>
    <t>pe1742022 04.261.548/0001-46
CALGAN EDITORA GRAFICA LTDA</t>
  </si>
  <si>
    <t>PE1742022 14.292.313/0001-75
POLIMPRESSOS SERVICOS GRAFICOS LTDA</t>
  </si>
  <si>
    <t>PE32022 45.271.989/0001-06
OPERA SOLUCOES E GESTAO EMPRESARIALLTDA</t>
  </si>
  <si>
    <r>
      <rPr>
        <sz val="10"/>
        <color rgb="FF000000"/>
        <rFont val="Calibri"/>
      </rPr>
      <t xml:space="preserve">Pasta Formato aberto: 47x31,5cm - Impressão em offset 4x0 Papel Cartão duplex 300g/m² Acabamentos: laminação fosca, com bolso interno colado de 21x11cm com faca de corte. </t>
    </r>
    <r>
      <rPr>
        <sz val="10"/>
        <color rgb="FFFF0000"/>
        <rFont val="Calibri"/>
      </rPr>
      <t xml:space="preserve">1(uma) Unidade equivalente a 1 (um) cento. </t>
    </r>
    <r>
      <rPr>
        <sz val="10"/>
        <color rgb="FF000000"/>
        <rFont val="Calibri"/>
      </rPr>
      <t>Tiragem mínima de 1 cento.</t>
    </r>
  </si>
  <si>
    <t>PE62022 08.804.604/0001-00
AVOHAI EVENTOS LTDA</t>
  </si>
  <si>
    <t>PE52022  13.919.051/0001-63 GRAFICA ALTA DEFINICAO LTDA</t>
  </si>
  <si>
    <t>PE52022 GRAFICA BENACCHIO E COMUNICACAO VISUAL EIRELI</t>
  </si>
  <si>
    <r>
      <rPr>
        <sz val="10"/>
        <color rgb="FF000000"/>
        <rFont val="Calibri"/>
      </rPr>
      <t xml:space="preserve">Flyer frente e verso Formato: 7x21,5cm Impressão offset 4x4 cores Couché brilho ou fosco 120g/m². </t>
    </r>
    <r>
      <rPr>
        <sz val="10"/>
        <color rgb="FFFF0000"/>
        <rFont val="Calibri"/>
      </rPr>
      <t>1(uma) Unidade equivalente a 1(um) cento</t>
    </r>
    <r>
      <rPr>
        <sz val="10"/>
        <color rgb="FF000000"/>
        <rFont val="Calibri"/>
      </rPr>
      <t xml:space="preserve">.  Tiragem mínima </t>
    </r>
    <r>
      <rPr>
        <sz val="10"/>
        <color rgb="FFFF0000"/>
        <rFont val="Calibri"/>
      </rPr>
      <t>de 3 centos</t>
    </r>
  </si>
  <si>
    <t>PE422022 - Gráfica e Editora Qualyta Ltda CNPJ 11.004.446/0001-00</t>
  </si>
  <si>
    <r>
      <rPr>
        <sz val="10"/>
        <color rgb="FF000000"/>
        <rFont val="Calibri"/>
      </rPr>
      <t xml:space="preserve">Folder 1 dobra Formato:20x22cm aberto Impressão offset 4x4 cores Couché fosco 180g/m² </t>
    </r>
    <r>
      <rPr>
        <sz val="10"/>
        <color rgb="FFFF0000"/>
        <rFont val="Calibri"/>
      </rPr>
      <t xml:space="preserve">1(uma) Unidade equivalente a 1 (um) cento. </t>
    </r>
  </si>
  <si>
    <t>PE032022 - GDD Editora gráfica Ltda CNPJ 30.597.675/0001-20</t>
  </si>
  <si>
    <t>PE022022 - Polimpressos Serviços Gráficos Ltda CNPJ 14.292.313/0001-75</t>
  </si>
  <si>
    <r>
      <rPr>
        <sz val="10"/>
        <color rgb="FF000000"/>
        <rFont val="Calibri"/>
      </rPr>
      <t xml:space="preserve">Folder com até 4 dobras Formato: 46x20cm aberto. Impressão offset 4x4 cores. Couché fosco 180g/m².  </t>
    </r>
    <r>
      <rPr>
        <sz val="10"/>
        <color rgb="FFFF0000"/>
        <rFont val="Calibri"/>
      </rPr>
      <t>1</t>
    </r>
    <r>
      <rPr>
        <sz val="10"/>
        <color rgb="FF000000"/>
        <rFont val="Calibri"/>
      </rPr>
      <t xml:space="preserve"> </t>
    </r>
    <r>
      <rPr>
        <sz val="10"/>
        <color rgb="FFFF0000"/>
        <rFont val="Calibri"/>
      </rPr>
      <t>Unidade equivalente a 1 (um) cento.</t>
    </r>
    <r>
      <rPr>
        <sz val="10"/>
        <color rgb="FF000000"/>
        <rFont val="Calibri"/>
      </rPr>
      <t xml:space="preserve"> Tiragem mínima de 3 centos.</t>
    </r>
  </si>
  <si>
    <t>PE072022 - RB Gráfica Digital EIRELI CNPJ 16.951.665/0001-10</t>
  </si>
  <si>
    <r>
      <rPr>
        <strike/>
        <sz val="10"/>
        <color rgb="FF000000"/>
        <rFont val="Calibri"/>
      </rPr>
      <t>Placa de sinalização de em chapa de aço galvanizado MSG-16 com pintura eletrostática à pó poliéster, com tarjas e dizeres em película refletiva de acordo com a arte a ser
encaminhada na emissão do empenho, com furos para fixação (ou alça no caso de fixação em postes). Aplicação: sinalização de trânsito e aplicações semelhantes. 1 unidade
equivale a 1m²</t>
    </r>
    <r>
      <rPr>
        <sz val="10"/>
        <color rgb="FF000000"/>
        <rFont val="Calibri"/>
      </rPr>
      <t xml:space="preserve"> </t>
    </r>
    <r>
      <rPr>
        <b/>
        <sz val="10"/>
        <color rgb="FF000000"/>
        <rFont val="Calibri"/>
      </rPr>
      <t>(idem ao item 30)</t>
    </r>
  </si>
  <si>
    <t>PLACA - Criação da Arte, diagramação e confecção de  placas de ACM de 40 cm x 15cm com adesivo de fundo branco, frente e verso com vinco e dobra.</t>
  </si>
  <si>
    <t>PLACA - Criação da Arte, diagramação e confecção de 20 placas de ACM com adesivo de fundo branco e cola dupla face, medindo 40 cm x 15 cm.</t>
  </si>
  <si>
    <t>PLACA - Criação da Arte, diagramação e confecção de Placas de ACM com adesivo de fundo branco UV, medindo 50cm x 30cm para fixação com parafuso.</t>
  </si>
  <si>
    <t>PLACA - Criação da Arte, diagramação e confecção de 1 placa de ACM com adesivo de fundo branco UV, medindo 80cm x 50 cm para fixação com parafuso.</t>
  </si>
  <si>
    <t>PLACA - Criação da Arte, diagramação e confecção de 4 placas de ACM com adesivo de fundo branco UV, medindo 30cm x 15 cm para fixação com parafuso.</t>
  </si>
  <si>
    <t>PLACA - Criação da Arte, diagramação e confecção de 5 placas de ACM com adesivo de fundo branco UV, medindo 30 cm x 45 cm para fixação com parafuso</t>
  </si>
  <si>
    <t>Placa identificação, material: chapa metálica galvanizada no 24, altura: 2 m x largura 4 m, características adicionais: tipo "outdoor" fixado poste de madeira padrão RGE, acabamento: pintura fundo primer e cores conforme projeto adesivo UV colorido, instalado em local a ser definido.</t>
  </si>
  <si>
    <t>ADESIVO - EXCLUSIVO Criação da Arte, diagramação e adesivagem de 44 placas, com adesivos UV com fundo branco, sendo:
1 colocação de Adesivo digital UV 100 cm x 80cm
1 colocação de Adesivo digital UV 31 cm x 46cm
1 colocação de Adesivo digital UV 50 cm x 50cm
1 colocação de Adesivo digital UV 41 cm x 61cm
2 colocação de Adesivo digital UV 1,52 m x 60 cm
32 colocação de Adesivo digital UV 40 cm x 15 cm
2 colocação de Adesivo digital UV 80 cm x 50cm
3 colocação de Adesivo digital UV 50 cm x 30cm E 1 colocação de Adesivo
digital UV para totem 0,91 cm x 4,01 m</t>
  </si>
  <si>
    <t>unid=m²</t>
  </si>
  <si>
    <t>Criação da Arte, diagramação, confecção e instalação de letreiros em ACM espelhado sem relevo, medindo cada letra:
altura 0,75 com largura proporcional, de A a Z incluindo acentos, cedilha, entre outros, sendo que letras acentuadas contarão como uma unidade.
1 com LOGO do IFFAR mais a frase BIBLIOTECA MÁRIO 
1 com LOGO + GINÁSIO POLIESPORTIVO</t>
  </si>
  <si>
    <t>Criação da Arte, diagramação, confecção e instalação de letreiros em ACM espelhado sem relevo, medindo cada letra: altura 0,25 com largura proporcional, de A a Z incluindo acentos, cedilha, entre outros, sendo que letras acentuadas contarão como uma unidade.
1 com LOGO + PRÉDIO I - CIÊNCIA ETECNOLOGIA</t>
  </si>
  <si>
    <r>
      <rPr>
        <sz val="10"/>
        <color rgb="FF000000"/>
        <rFont val="Calibri"/>
      </rPr>
      <t xml:space="preserve">Livro capa 20x20 cm, couchê fosca, gramatura 250g - Laminação soft touch (ou fosca) - 4x4 cores, miolo couchê fosco 120g - 4x4 cores -
lombada quadrada. Quantidade de até 50 páginas.  </t>
    </r>
    <r>
      <rPr>
        <sz val="10"/>
        <color rgb="FFFF0000"/>
        <rFont val="Calibri"/>
      </rPr>
      <t>1(uma) Unidade equivalente a 1 (um) cento.</t>
    </r>
    <r>
      <rPr>
        <sz val="10"/>
        <color rgb="FF000000"/>
        <rFont val="Calibri"/>
      </rPr>
      <t xml:space="preserve"> </t>
    </r>
    <r>
      <rPr>
        <sz val="10"/>
        <color rgb="FFFF0000"/>
        <rFont val="Calibri"/>
      </rPr>
      <t>Tiragem mínima de 1 cento.</t>
    </r>
  </si>
  <si>
    <t>SERVIÇO DE CONFECÇÃO DE PULPITO PERSONALIZADO em acrílico puro 100 % cristal Transparente de primeira Linha espessura do acrílico 10mm. Parte frontal com
gravação em adesivo vinil computadorizada colorido do símbolo da Instituição, (Arte a ser fornecido pela contratante).</t>
  </si>
  <si>
    <r>
      <rPr>
        <sz val="10"/>
        <color rgb="FF000000"/>
        <rFont val="Calibri"/>
      </rPr>
      <t xml:space="preserve">Calendário de mesa - 13 folhas. Base piramidal, 23x38cm formato aberto e 23x14,5cm formato fechado,
impressão offset 4x0 cores, papel cartão duplex 370g/m². Lâminas dos meses (13 folhas), formato 23x14cm,
impressão offset 4x4 cores, papel couché fosco 120g/m². Acabamento: perfuração e colocação de wire-o
duplo. Vinco e dobra na base. </t>
    </r>
    <r>
      <rPr>
        <sz val="10"/>
        <color rgb="FFFF0000"/>
        <rFont val="Calibri"/>
      </rPr>
      <t xml:space="preserve"> 1(uma) Unidade equivalente a 1 (um) cento.</t>
    </r>
    <r>
      <rPr>
        <sz val="10"/>
        <color rgb="FF000000"/>
        <rFont val="Calibri"/>
      </rPr>
      <t xml:space="preserve">  Tiragem mínima de 18 centos. </t>
    </r>
    <r>
      <rPr>
        <b/>
        <sz val="10"/>
        <color rgb="FF000000"/>
        <rFont val="Calibri"/>
      </rPr>
      <t>COMPRA EXCLUSIVA DA REITORIA</t>
    </r>
  </si>
  <si>
    <t xml:space="preserve">PE122022 CNPJ 40.352.600/0001-33
 HC COMUNIC PAPELARIA LTDA </t>
  </si>
  <si>
    <t>PE232021 CNPJ  14.292.313/0001-75
POLIMPRESSOS SERVICOS GRAFICOS LTDA</t>
  </si>
  <si>
    <t>REITORIA</t>
  </si>
  <si>
    <t>URUG</t>
  </si>
  <si>
    <t>TOTAL</t>
  </si>
  <si>
    <t>SA</t>
  </si>
  <si>
    <t>CATMAT/CATSER</t>
  </si>
  <si>
    <t>Descrição sucinta do objeto</t>
  </si>
  <si>
    <t>Unidade de fornecimento</t>
  </si>
  <si>
    <t>Valor médio</t>
  </si>
  <si>
    <t>QTDE ESTIMADA</t>
  </si>
  <si>
    <t>Unid=1m²</t>
  </si>
  <si>
    <t>Capa de processo: medida da capa fechada (frente) 23cmx33 cm, medida capa aberta: 52cmx33cm, medida da lombada; 6 cm. Material: cartão monolúcido. Alcalino, na cor branca, de gramatura de 300 g/m². As capas deverão conter quatro furos para colocação de grampo trilho plástico, a um centimetro do vinco, sendo dois em cada lado da dobra, centralizados verticalmente.</t>
  </si>
  <si>
    <t>Flyer frente e verso Formato: 14,5x22cm Impressão offset 4x4 cores Couché brilho ou fosco 120g/m². Unidade = 1 cento. Tiragem mínima 3 unidades.</t>
  </si>
  <si>
    <t>Unidade = cento</t>
  </si>
  <si>
    <t>Folder 2 dobras Formato:22x31cm aberto Impressão offset 4x4 cores Couché fosco 180g/m². Tiragem mínima 300 unidades.</t>
  </si>
  <si>
    <t>Unidade =cento</t>
  </si>
  <si>
    <t>HORAS</t>
  </si>
  <si>
    <t>Pasta Formato aberto: 47x31,5cm - Impressão em offset 4x0 Papel Cartão duplex 300g/m² Acabamentos: laminação fosca, com bolso interno colado de 21x11cm com faca de corte. Tiragem mínima 100 unidades.</t>
  </si>
  <si>
    <t>Adesivo redondo, com 7cm de diâmetro, papel adesivo, impressão colorida. Cada unidade corresponde a um cento.</t>
  </si>
  <si>
    <t>CANECA CERÂMICA, CAPACIDADE:300 ML, ALTURA:9,50 CM, DIÂMETRO:8 CM, TIPO USO:ALIMENTOS LÍQUIDOS, CARACTERÍSTICAS ADICIONAIS:PERSONALIZADO</t>
  </si>
  <si>
    <t>crachá em papel cartolina com impressão em 3 cores e cordinha</t>
  </si>
  <si>
    <t>cento</t>
  </si>
  <si>
    <t>Lona fundo de palco, impressão digital colorida, em lona vinílica 300dpi, 4X0 cores, com acabamento em ilhós (instalados a cada 20cm).</t>
  </si>
  <si>
    <t>unidade=m2</t>
  </si>
  <si>
    <t>Placa de sinalização de transito de metal indicando a direção do IFFar</t>
  </si>
  <si>
    <t>und</t>
  </si>
  <si>
    <t>Agenda de mão - formato fechado14,0x20,5cm. Número de páginas: 408 + capa dura. Capa no formato fechado 14,5x21,0 cm. Capa dura revestida com papel offset 150g/m², com impressão de imagem 4 cores e com laminação fosca. Guarda: acabamento em papel offset. Miolo no formato fechado 14x20,5 cm. A agenda conterá 204 folhas no total, sendo 24 folhas 4x4 cores no papel offset 63g/m², e 180 folhas 1x1 (seleção ou pantone) cor no papel offset 63g/m². Acabamento: wire-o duplo, fita de cetim marcadora de página (com 32cm de comprimento e 0,5cm de largura). Tiragem mínima de 20 centos. COMPRA EXCLUSIVA DA REITORIA</t>
  </si>
  <si>
    <t>Unid = cento</t>
  </si>
  <si>
    <t>Caderno. Formato 20x27,5cm. 96 folhas, com wireduplo. Capa e contracapa em impressão offset 4x0 cores, papel cartão duplex 370g/m². Miolo em impressão offset 1x1 (pantone ou seleção), papel offset 75g/m². 2 páginas impressão offset 4x4 cores. Tiragem mínima de 100 centos. Entregue em caixas com aproximadamente 50 unidades na reitoria do IFFar. COMPRA EXCLUSIVA DA REITORIA</t>
  </si>
  <si>
    <t>Unid=cento</t>
  </si>
  <si>
    <t>Cartão de visita formato 9x5cm, impressão frente e verso 4x1 cores, papel couché fosco ou cartão triplex 300g/m². 1 Unidade = 1 cento</t>
  </si>
  <si>
    <t>unidade=CENTO</t>
  </si>
  <si>
    <t>Cartilha 12 páginas - 48x22cm formato aberto e 24x22cm formato fechado, impressão offset 4x4 cores, papel couché fosco 120g/m². Acabamento grampo e dobra. 1 unidade = 1 cento</t>
  </si>
  <si>
    <t>Adesivo redondo, com 2cm de diâmetro, papel adesivo, impressão colorida.</t>
  </si>
  <si>
    <t>Flyer frente e verso Formato: 7x21,5cm Impressão offset 4x4 cores Couché brilho ou fosco 120g/m². Tiragem mínima 300 unidades.</t>
  </si>
  <si>
    <t>Folder 1 dobra Formato:20x22cm aberto Impressão offset 4x4 cores Couché fosco 180g/m²</t>
  </si>
  <si>
    <t>Folder com até 4 dobras Formato: 46x20cm aberto. Impressão offset 4x4 cores. Couché fosco 180g/m². Tiragem mínima de 3 centos.</t>
  </si>
  <si>
    <t>Total:</t>
  </si>
  <si>
    <t>Inclusões extras</t>
  </si>
  <si>
    <t>Código do item</t>
  </si>
  <si>
    <t>Quatintativo Total</t>
  </si>
  <si>
    <t>Valor Total por item</t>
  </si>
  <si>
    <t>Placa de sinalização de em chapa de aço galvanizado MSG-16 com pintura eletrostática à pó poliéster, com tarjas e dizeres em película refletiva de acordo com a arte a ser encaminhada na emissão do empenho, com furos para fixação (ou alça no caso de fixação em postes). Aplicação: sinalização de trânsito e aplicações semelhantes. 1 unidade
equivale a 1m²</t>
  </si>
  <si>
    <r>
      <rPr>
        <sz val="10"/>
        <color rgb="FF000000"/>
        <rFont val="Calibri"/>
      </rPr>
      <t xml:space="preserve">Agenda de mão - formato fechado14,0x20,5cm. Número de páginas: 408 + capa dura. Capa no formato fechado 14,5x21,0 cm. Capa dura revestida com papel offset 150g/m², com impressão de imagem 4 cores e com laminação fosca. Guarda: acabamento em papel offset. Miolo no formato fechado 14x20,5 cm. A agenda conterá 204 folhas no total, sendo 24 folhas 4x4 cores no papel offset 63g/m², e 180 folhas 1x1 (seleção ou pantone) cor no papel offset 63g/m². Acabamento: wire-o duplo, fita de cetim marcadora de página (com 32cm de comprimento e 0,5cm de largura). Tiragem mínima de </t>
    </r>
    <r>
      <rPr>
        <sz val="10"/>
        <color rgb="FFFF0000"/>
        <rFont val="Calibri"/>
      </rPr>
      <t>18</t>
    </r>
    <r>
      <rPr>
        <sz val="10"/>
        <color rgb="FF000000"/>
        <rFont val="Calibri"/>
      </rPr>
      <t xml:space="preserve"> centos. </t>
    </r>
    <r>
      <rPr>
        <b/>
        <sz val="10"/>
        <color rgb="FF000000"/>
        <rFont val="Calibri"/>
      </rPr>
      <t>COMPRA EXCLUSIVA DA REITORIA</t>
    </r>
  </si>
  <si>
    <t>​Livro capa 20x20 cm, couchê fosca, gramatura 250g - Laminação soft touch (ou fosca) - 4x4 cores, miolo couchê fosco 120g - 4x4 cores – lombada quadrada. Quantidade de até 50 páginas. Pedido mínimo 1 cento.</t>
  </si>
  <si>
    <t>Cartilha 48 páginas - capa: 48x22cm formato aberto e 24x22cm formato fechado, impressão offset 4x4 cores, papel couché fosco 250g/m². Miolo: 48 páginas, 48x22cm formato aberto e 24x22cm formato fechado, impressão offset 4x4 cores, papel couché fosco 120g/m². Acabamento: grampo e dobra. Pedido mínimo: 1 cento.</t>
  </si>
  <si>
    <t>M²</t>
  </si>
  <si>
    <t>Livro capa 20x20 cm, couchê fosca, gramatura 250g - Laminação soft touch (ou fosca) - 4x4 cores, miolo couchê fosco 120g - 4x4 cores -
lombada quadrada. Quantidade de até 50 páginas. Pedido mínimo 1 cento.</t>
  </si>
  <si>
    <r>
      <rPr>
        <sz val="10"/>
        <color rgb="FF000000"/>
        <rFont val="Calibri"/>
      </rPr>
      <t xml:space="preserve">Calendário de mesa - 13 folhas. Base piramidal, 23x38cm formato aberto e 23x14,5cm formato fechado,
impressão offset 4x0 cores, papel cartão duplex 370g/m². Lâminas dos meses (13 folhas), formato 23x14cm,
impressão offset 4x4 cores, papel couché fosco 120g/m². Acabamento: perfuração e colocação de wire-o
duplo. Vinco e dobra na base. Tiragem mínima de 18 centos. </t>
    </r>
    <r>
      <rPr>
        <b/>
        <sz val="10"/>
        <color rgb="FF000000"/>
        <rFont val="Calibri"/>
      </rPr>
      <t>COMPRA EXCLUSIVA DA REITORIA</t>
    </r>
  </si>
  <si>
    <t>Valor Total:</t>
  </si>
  <si>
    <t>Placa de sinalização de em chapa de aço galvanizado MSG-16 com pintura eletrostática à pó poliéster, com tarjas e dizeres em película refletiva de acordo com a arte a ser
encaminhada na emissão do empenho, com furos para fixação (ou alça no caso de fixação em postes). Aplicação: sinalização de trânsito e aplicações semelhantes. 1 unidade
equivale a 1m²</t>
  </si>
  <si>
    <r>
      <rPr>
        <strike/>
        <sz val="10"/>
        <color rgb="FF000000"/>
        <rFont val="Calibri"/>
      </rPr>
      <t xml:space="preserve">Calendário de mesa - 13 folhas. Base piramidal, 23x38cm formato aberto e 23x14,5cm formato fechado,
impressão offset 4x0 cores, papel cartão duplex 370g/m². Lâminas dos meses (13 folhas), formato 23x14cm,
impressão offset 4x4 cores, papel couché fosco 120g/m². Acabamento: perfuração e colocação de wire-o
duplo. Vinco e dobra na base. Tiragem mínima de 18 centos. </t>
    </r>
    <r>
      <rPr>
        <b/>
        <strike/>
        <sz val="10"/>
        <color rgb="FF000000"/>
        <rFont val="Calibri"/>
      </rPr>
      <t>COMPRA EXCLUSIVA DA REITORIA</t>
    </r>
  </si>
  <si>
    <t>INSTITUTO FEDERAL FARROUPILHA</t>
  </si>
  <si>
    <t>PRÓ-REITORIA DE ADMINISTRAÇÂO</t>
  </si>
  <si>
    <t>PLANILHA DE CUSTO E MAPA COMPARATIVO DE PESQUISAS DE PREÇOS</t>
  </si>
  <si>
    <t xml:space="preserve">Requisição para Compra/Contratação </t>
  </si>
  <si>
    <t>Nº de Protocolo:</t>
  </si>
  <si>
    <t>Descriçao</t>
  </si>
  <si>
    <t>(Q) Quantidade</t>
  </si>
  <si>
    <t>Fornecedor 1</t>
  </si>
  <si>
    <t>Fornecedor 2</t>
  </si>
  <si>
    <t>Fornecedor 3</t>
  </si>
  <si>
    <t>Fornecedor 4</t>
  </si>
  <si>
    <t>Fornecedor 5</t>
  </si>
  <si>
    <t>Fornecedor 6</t>
  </si>
  <si>
    <t>Fornecedor 7</t>
  </si>
  <si>
    <t>Fornecedor 8</t>
  </si>
  <si>
    <t xml:space="preserve">(PMUN.)
Preço Médio 
por Unidade
</t>
  </si>
  <si>
    <t>Preço Médio TOTAL
(PMUN.)*(Q)</t>
  </si>
  <si>
    <t>UN</t>
  </si>
  <si>
    <t>TOTAL DA PLANILHA</t>
  </si>
  <si>
    <t>Santa Maria - RS</t>
  </si>
  <si>
    <t>Cargo:</t>
  </si>
  <si>
    <t>Técnico Administrativo</t>
  </si>
  <si>
    <t>SIAPE:</t>
  </si>
  <si>
    <t>Ass. e carimbo:______________________________________</t>
  </si>
  <si>
    <t>OBS: É NECESSÁRIO APENAS O PREENCIMENTO PELO SOLICITANTE, DAS CÉLULAS DESTACADAS EM CINZA.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</si>
</sst>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[$R$ -416]#,##0.00"/>
    <numFmt numFmtId="165" formatCode="dd/mm"/>
    <numFmt numFmtId="166" formatCode="mm/dd/yyyy"/>
    <numFmt numFmtId="167" formatCode="d/m/yyyy"/>
    <numFmt numFmtId="168" formatCode="d/m"/>
    <numFmt numFmtId="169" formatCode="&quot;R$ &quot;#,##0.00\ ;[Red]&quot;(R$ &quot;#,##0.00\)"/>
    <numFmt numFmtId="170" formatCode="d&quot;, &quot;m&quot;, &quot;yy"/>
    <numFmt numFmtId="171" formatCode="\ * #,##0.00\ ;\ * \(#,##0.00\);\ * \-#\ ;\ @\ "/>
    <numFmt numFmtId="172" formatCode="&quot; R$ &quot;* #,##0.00\ ;&quot;-R$ &quot;* #,##0.00\ ;&quot; R$ &quot;* \-#\ ;\ @"/>
  </numFmts>
  <fonts count="30">
    <font>
      <sz val="11"/>
      <color rgb="FF000000"/>
      <name val="Calibri"/>
      <scheme val="minor"/>
    </font>
    <font>
      <b/>
      <sz val="24"/>
      <color rgb="FF000000"/>
      <name val="Calibri"/>
    </font>
    <font>
      <b/>
      <sz val="24"/>
      <color rgb="FF000000"/>
      <name val="Times New Roman"/>
    </font>
    <font>
      <sz val="11"/>
      <color rgb="FF000000"/>
      <name val="Calibri"/>
    </font>
    <font>
      <b/>
      <sz val="12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0"/>
      <color rgb="FF000000"/>
      <name val="Calibri"/>
    </font>
    <font>
      <strike/>
      <sz val="10"/>
      <color rgb="FF000000"/>
      <name val="Calibri"/>
    </font>
    <font>
      <sz val="11"/>
      <color rgb="FFFF0000"/>
      <name val="Calibri"/>
    </font>
    <font>
      <sz val="10"/>
      <color rgb="FFFF0000"/>
      <name val="Calibri"/>
    </font>
    <font>
      <sz val="10"/>
      <color rgb="FF0000FF"/>
      <name val="Calibri"/>
    </font>
    <font>
      <b/>
      <sz val="10"/>
      <color rgb="FF000000"/>
      <name val="Calibri"/>
    </font>
    <font>
      <b/>
      <sz val="10"/>
      <color rgb="FF0000FF"/>
      <name val="Calibri"/>
    </font>
    <font>
      <b/>
      <sz val="11"/>
      <color rgb="FF0000FF"/>
      <name val="Calibri"/>
    </font>
    <font>
      <strike/>
      <sz val="10"/>
      <color rgb="FFFF0000"/>
      <name val="Calibri"/>
    </font>
    <font>
      <b/>
      <sz val="9"/>
      <color rgb="FF000000"/>
      <name val="Arial"/>
    </font>
    <font>
      <b/>
      <sz val="9"/>
      <color rgb="FF99CC00"/>
      <name val="Arial"/>
    </font>
    <font>
      <b/>
      <sz val="14"/>
      <color rgb="FF000000"/>
      <name val="Arial"/>
    </font>
    <font>
      <b/>
      <sz val="18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9"/>
      <color rgb="FFFF0000"/>
      <name val="Calibri"/>
    </font>
    <font>
      <sz val="11"/>
      <color rgb="FF000000"/>
      <name val="Cambria"/>
    </font>
    <font>
      <sz val="10"/>
      <color rgb="FF000000"/>
      <name val="Cambria"/>
    </font>
    <font>
      <u/>
      <sz val="9"/>
      <color rgb="FF000000"/>
      <name val="Calibri"/>
    </font>
    <font>
      <sz val="11"/>
      <color rgb="FF000000"/>
      <name val="Arial"/>
    </font>
    <font>
      <b/>
      <sz val="11"/>
      <color rgb="FF000000"/>
      <name val="Arial"/>
    </font>
    <font>
      <b/>
      <sz val="14"/>
      <color rgb="FF000000"/>
      <name val="Calibri"/>
    </font>
    <font>
      <b/>
      <strike/>
      <sz val="10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6" fillId="6" borderId="4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14" fontId="4" fillId="2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14" fontId="4" fillId="4" borderId="5" xfId="0" applyNumberFormat="1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14" fontId="4" fillId="5" borderId="5" xfId="0" applyNumberFormat="1" applyFont="1" applyFill="1" applyBorder="1" applyAlignment="1">
      <alignment horizontal="center" wrapText="1"/>
    </xf>
    <xf numFmtId="14" fontId="4" fillId="3" borderId="5" xfId="0" applyNumberFormat="1" applyFont="1" applyFill="1" applyBorder="1" applyAlignment="1">
      <alignment horizontal="center" wrapText="1"/>
    </xf>
    <xf numFmtId="164" fontId="6" fillId="6" borderId="6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7" fillId="5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wrapText="1"/>
    </xf>
    <xf numFmtId="0" fontId="7" fillId="5" borderId="5" xfId="0" applyFont="1" applyFill="1" applyBorder="1" applyAlignment="1">
      <alignment horizontal="center" wrapText="1"/>
    </xf>
    <xf numFmtId="0" fontId="3" fillId="0" borderId="5" xfId="0" applyFont="1" applyBorder="1" applyAlignment="1">
      <alignment wrapText="1"/>
    </xf>
    <xf numFmtId="165" fontId="3" fillId="0" borderId="5" xfId="0" applyNumberFormat="1" applyFont="1" applyBorder="1" applyAlignment="1"/>
    <xf numFmtId="164" fontId="3" fillId="0" borderId="5" xfId="0" applyNumberFormat="1" applyFont="1" applyBorder="1" applyAlignment="1"/>
    <xf numFmtId="0" fontId="3" fillId="0" borderId="5" xfId="0" applyFont="1" applyBorder="1" applyAlignment="1"/>
    <xf numFmtId="164" fontId="3" fillId="6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166" fontId="3" fillId="0" borderId="5" xfId="0" applyNumberFormat="1" applyFont="1" applyBorder="1" applyAlignment="1"/>
    <xf numFmtId="167" fontId="3" fillId="0" borderId="5" xfId="0" applyNumberFormat="1" applyFont="1" applyBorder="1" applyAlignment="1"/>
    <xf numFmtId="168" fontId="3" fillId="0" borderId="5" xfId="0" applyNumberFormat="1" applyFont="1" applyBorder="1" applyAlignment="1"/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166" fontId="9" fillId="0" borderId="5" xfId="0" applyNumberFormat="1" applyFont="1" applyBorder="1" applyAlignment="1"/>
    <xf numFmtId="164" fontId="9" fillId="0" borderId="5" xfId="0" applyNumberFormat="1" applyFont="1" applyBorder="1" applyAlignment="1"/>
    <xf numFmtId="0" fontId="7" fillId="0" borderId="5" xfId="0" applyFont="1" applyBorder="1" applyAlignment="1">
      <alignment horizontal="center" wrapText="1"/>
    </xf>
    <xf numFmtId="0" fontId="3" fillId="5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9" fillId="0" borderId="5" xfId="0" applyFont="1" applyBorder="1" applyAlignment="1"/>
    <xf numFmtId="0" fontId="10" fillId="0" borderId="5" xfId="0" applyFont="1" applyBorder="1" applyAlignment="1">
      <alignment horizontal="center" wrapText="1"/>
    </xf>
    <xf numFmtId="165" fontId="3" fillId="0" borderId="3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0" fontId="7" fillId="0" borderId="5" xfId="0" applyFont="1" applyBorder="1" applyAlignment="1"/>
    <xf numFmtId="0" fontId="7" fillId="0" borderId="5" xfId="0" applyFont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7" xfId="0" applyFont="1" applyBorder="1" applyAlignment="1"/>
    <xf numFmtId="0" fontId="11" fillId="8" borderId="5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wrapText="1"/>
    </xf>
    <xf numFmtId="0" fontId="7" fillId="9" borderId="8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right" wrapText="1"/>
    </xf>
    <xf numFmtId="169" fontId="3" fillId="0" borderId="5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wrapText="1"/>
    </xf>
    <xf numFmtId="3" fontId="3" fillId="9" borderId="5" xfId="0" applyNumberFormat="1" applyFont="1" applyFill="1" applyBorder="1" applyAlignment="1">
      <alignment horizontal="center" wrapText="1"/>
    </xf>
    <xf numFmtId="164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4" fillId="0" borderId="5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12" fillId="9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3" xfId="0" applyFont="1" applyBorder="1" applyAlignment="1"/>
    <xf numFmtId="171" fontId="16" fillId="0" borderId="0" xfId="0" applyNumberFormat="1" applyFont="1" applyAlignment="1">
      <alignment horizontal="center" vertical="center" wrapText="1"/>
    </xf>
    <xf numFmtId="171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171" fontId="17" fillId="0" borderId="0" xfId="0" applyNumberFormat="1" applyFont="1" applyAlignment="1">
      <alignment horizontal="center" vertical="center"/>
    </xf>
    <xf numFmtId="171" fontId="17" fillId="0" borderId="12" xfId="0" applyNumberFormat="1" applyFont="1" applyBorder="1" applyAlignment="1">
      <alignment horizontal="center" vertical="center"/>
    </xf>
    <xf numFmtId="171" fontId="17" fillId="0" borderId="13" xfId="0" applyNumberFormat="1" applyFont="1" applyBorder="1" applyAlignment="1">
      <alignment horizontal="center" vertical="center"/>
    </xf>
    <xf numFmtId="171" fontId="17" fillId="0" borderId="12" xfId="0" applyNumberFormat="1" applyFont="1" applyBorder="1" applyAlignment="1">
      <alignment horizontal="left" vertical="center"/>
    </xf>
    <xf numFmtId="0" fontId="19" fillId="6" borderId="14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0" borderId="12" xfId="0" applyFont="1" applyBorder="1" applyAlignment="1"/>
    <xf numFmtId="0" fontId="20" fillId="6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1" fillId="10" borderId="27" xfId="0" applyFont="1" applyFill="1" applyBorder="1" applyAlignment="1">
      <alignment horizontal="left" vertical="center" wrapText="1"/>
    </xf>
    <xf numFmtId="0" fontId="20" fillId="10" borderId="27" xfId="0" applyFont="1" applyFill="1" applyBorder="1" applyAlignment="1">
      <alignment horizontal="left" vertical="center" wrapText="1"/>
    </xf>
    <xf numFmtId="0" fontId="20" fillId="10" borderId="28" xfId="0" applyFont="1" applyFill="1" applyBorder="1" applyAlignment="1">
      <alignment horizontal="left" vertical="center" wrapText="1"/>
    </xf>
    <xf numFmtId="0" fontId="20" fillId="10" borderId="5" xfId="0" applyFont="1" applyFill="1" applyBorder="1" applyAlignment="1">
      <alignment horizontal="left" wrapText="1"/>
    </xf>
    <xf numFmtId="0" fontId="20" fillId="10" borderId="31" xfId="0" applyFont="1" applyFill="1" applyBorder="1" applyAlignment="1">
      <alignment horizontal="left" wrapText="1"/>
    </xf>
    <xf numFmtId="0" fontId="21" fillId="10" borderId="6" xfId="0" applyFont="1" applyFill="1" applyBorder="1" applyAlignment="1">
      <alignment horizontal="left" vertical="center" wrapText="1"/>
    </xf>
    <xf numFmtId="0" fontId="20" fillId="10" borderId="6" xfId="0" applyFont="1" applyFill="1" applyBorder="1" applyAlignment="1">
      <alignment horizontal="left" vertical="center" wrapText="1"/>
    </xf>
    <xf numFmtId="0" fontId="20" fillId="10" borderId="35" xfId="0" applyFont="1" applyFill="1" applyBorder="1" applyAlignment="1">
      <alignment horizontal="left" vertical="center" wrapText="1"/>
    </xf>
    <xf numFmtId="0" fontId="20" fillId="10" borderId="5" xfId="0" applyFont="1" applyFill="1" applyBorder="1" applyAlignment="1">
      <alignment horizontal="left"/>
    </xf>
    <xf numFmtId="0" fontId="20" fillId="10" borderId="31" xfId="0" applyFont="1" applyFill="1" applyBorder="1" applyAlignment="1">
      <alignment horizontal="left"/>
    </xf>
    <xf numFmtId="0" fontId="21" fillId="0" borderId="3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172" fontId="21" fillId="10" borderId="6" xfId="0" applyNumberFormat="1" applyFont="1" applyFill="1" applyBorder="1" applyAlignment="1">
      <alignment horizontal="center" vertical="center" wrapText="1"/>
    </xf>
    <xf numFmtId="172" fontId="22" fillId="10" borderId="6" xfId="0" applyNumberFormat="1" applyFont="1" applyFill="1" applyBorder="1" applyAlignment="1">
      <alignment horizontal="center" vertical="center" wrapText="1"/>
    </xf>
    <xf numFmtId="172" fontId="21" fillId="0" borderId="5" xfId="0" applyNumberFormat="1" applyFont="1" applyBorder="1" applyAlignment="1">
      <alignment horizontal="center" vertical="center" wrapText="1"/>
    </xf>
    <xf numFmtId="172" fontId="21" fillId="0" borderId="3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172" fontId="21" fillId="10" borderId="5" xfId="0" applyNumberFormat="1" applyFont="1" applyFill="1" applyBorder="1" applyAlignment="1">
      <alignment horizontal="center" vertical="center" wrapText="1"/>
    </xf>
    <xf numFmtId="172" fontId="22" fillId="10" borderId="5" xfId="0" applyNumberFormat="1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/>
    <xf numFmtId="0" fontId="21" fillId="0" borderId="33" xfId="0" applyFont="1" applyBorder="1" applyAlignment="1">
      <alignment horizontal="center" vertical="center" wrapText="1"/>
    </xf>
    <xf numFmtId="0" fontId="24" fillId="0" borderId="33" xfId="0" applyFont="1" applyBorder="1" applyAlignment="1"/>
    <xf numFmtId="0" fontId="25" fillId="0" borderId="5" xfId="0" applyFont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wrapText="1"/>
    </xf>
    <xf numFmtId="0" fontId="12" fillId="6" borderId="5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172" fontId="20" fillId="6" borderId="5" xfId="0" applyNumberFormat="1" applyFont="1" applyFill="1" applyBorder="1" applyAlignment="1">
      <alignment horizontal="center" vertical="center" wrapText="1"/>
    </xf>
    <xf numFmtId="172" fontId="20" fillId="6" borderId="39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/>
    </xf>
    <xf numFmtId="172" fontId="3" fillId="0" borderId="0" xfId="0" applyNumberFormat="1" applyFont="1" applyAlignment="1"/>
    <xf numFmtId="0" fontId="26" fillId="0" borderId="12" xfId="0" applyFont="1" applyBorder="1" applyAlignment="1">
      <alignment horizontal="center"/>
    </xf>
    <xf numFmtId="172" fontId="3" fillId="0" borderId="13" xfId="0" applyNumberFormat="1" applyFont="1" applyBorder="1" applyAlignment="1"/>
    <xf numFmtId="0" fontId="6" fillId="0" borderId="12" xfId="0" applyFont="1" applyBorder="1" applyAlignment="1"/>
    <xf numFmtId="0" fontId="26" fillId="0" borderId="12" xfId="0" applyFont="1" applyBorder="1" applyAlignment="1"/>
    <xf numFmtId="0" fontId="27" fillId="0" borderId="12" xfId="0" applyFont="1" applyBorder="1" applyAlignment="1"/>
    <xf numFmtId="0" fontId="6" fillId="0" borderId="0" xfId="0" applyFont="1" applyAlignment="1"/>
    <xf numFmtId="0" fontId="3" fillId="0" borderId="40" xfId="0" applyFont="1" applyBorder="1" applyAlignment="1"/>
    <xf numFmtId="0" fontId="3" fillId="0" borderId="41" xfId="0" applyFont="1" applyBorder="1" applyAlignment="1"/>
    <xf numFmtId="0" fontId="3" fillId="0" borderId="42" xfId="0" applyFont="1" applyBorder="1" applyAlignment="1"/>
    <xf numFmtId="0" fontId="28" fillId="11" borderId="43" xfId="0" applyFont="1" applyFill="1" applyBorder="1" applyAlignment="1"/>
    <xf numFmtId="0" fontId="3" fillId="11" borderId="44" xfId="0" applyFont="1" applyFill="1" applyBorder="1" applyAlignment="1"/>
    <xf numFmtId="0" fontId="3" fillId="11" borderId="45" xfId="0" applyFont="1" applyFill="1" applyBorder="1" applyAlignment="1"/>
    <xf numFmtId="0" fontId="4" fillId="3" borderId="1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/>
    <xf numFmtId="0" fontId="4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0" fillId="0" borderId="21" xfId="0" applyFont="1" applyBorder="1" applyAlignment="1">
      <alignment horizontal="center" vertical="center" wrapText="1"/>
    </xf>
    <xf numFmtId="0" fontId="5" fillId="0" borderId="26" xfId="0" applyFont="1" applyBorder="1"/>
    <xf numFmtId="0" fontId="5" fillId="0" borderId="34" xfId="0" applyFont="1" applyBorder="1"/>
    <xf numFmtId="0" fontId="20" fillId="0" borderId="22" xfId="0" applyFont="1" applyBorder="1" applyAlignment="1">
      <alignment horizontal="center" vertical="center" wrapText="1"/>
    </xf>
    <xf numFmtId="0" fontId="5" fillId="0" borderId="29" xfId="0" applyFont="1" applyBorder="1"/>
    <xf numFmtId="0" fontId="5" fillId="0" borderId="36" xfId="0" applyFont="1" applyBorder="1"/>
    <xf numFmtId="0" fontId="20" fillId="0" borderId="23" xfId="0" applyFont="1" applyBorder="1" applyAlignment="1">
      <alignment horizontal="center" vertical="center" wrapText="1"/>
    </xf>
    <xf numFmtId="0" fontId="5" fillId="0" borderId="30" xfId="0" applyFont="1" applyBorder="1"/>
    <xf numFmtId="0" fontId="5" fillId="0" borderId="37" xfId="0" applyFont="1" applyBorder="1"/>
    <xf numFmtId="0" fontId="6" fillId="6" borderId="1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5" fillId="0" borderId="18" xfId="0" applyFont="1" applyBorder="1"/>
    <xf numFmtId="171" fontId="6" fillId="6" borderId="17" xfId="0" applyNumberFormat="1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5" fillId="0" borderId="24" xfId="0" applyFont="1" applyBorder="1"/>
    <xf numFmtId="0" fontId="5" fillId="0" borderId="32" xfId="0" applyFont="1" applyBorder="1"/>
    <xf numFmtId="0" fontId="20" fillId="0" borderId="20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33" xfId="0" applyFont="1" applyBorder="1"/>
    <xf numFmtId="0" fontId="21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167" fontId="3" fillId="10" borderId="1" xfId="0" applyNumberFormat="1" applyFont="1" applyFill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right" vertical="center" wrapText="1"/>
    </xf>
    <xf numFmtId="0" fontId="7" fillId="5" borderId="5" xfId="0" applyFont="1" applyFill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9" borderId="5" xfId="0" applyNumberFormat="1" applyFont="1" applyFill="1" applyBorder="1" applyAlignment="1">
      <alignment horizontal="center" vertical="center" wrapText="1"/>
    </xf>
    <xf numFmtId="164" fontId="3" fillId="9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70" fontId="8" fillId="0" borderId="5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0</xdr:row>
      <xdr:rowOff>0</xdr:rowOff>
    </xdr:from>
    <xdr:ext cx="1657350" cy="11239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6"/>
    <pageSetUpPr fitToPage="1"/>
  </sheetPr>
  <dimension ref="A1:AM1000"/>
  <sheetViews>
    <sheetView workbookViewId="0">
      <selection sqref="A1:E1"/>
    </sheetView>
  </sheetViews>
  <sheetFormatPr defaultColWidth="14.42578125" defaultRowHeight="15" customHeight="1"/>
  <cols>
    <col min="1" max="1" width="14.42578125" customWidth="1"/>
    <col min="2" max="2" width="10.28515625" customWidth="1"/>
    <col min="3" max="3" width="5.7109375" customWidth="1"/>
    <col min="4" max="4" width="31.28515625" customWidth="1"/>
    <col min="5" max="5" width="13.85546875" customWidth="1"/>
    <col min="6" max="20" width="14.42578125" customWidth="1"/>
    <col min="21" max="26" width="14.42578125" hidden="1" customWidth="1"/>
    <col min="27" max="39" width="14.42578125" customWidth="1"/>
  </cols>
  <sheetData>
    <row r="1" spans="1:39" ht="31.5">
      <c r="A1" s="147"/>
      <c r="B1" s="148"/>
      <c r="C1" s="148"/>
      <c r="D1" s="148"/>
      <c r="E1" s="148"/>
      <c r="F1" s="1"/>
      <c r="G1" s="1"/>
      <c r="H1" s="1"/>
      <c r="I1" s="1"/>
      <c r="J1" s="1"/>
      <c r="K1" s="1"/>
      <c r="L1" s="147" t="s">
        <v>0</v>
      </c>
      <c r="M1" s="148"/>
      <c r="N1" s="148"/>
      <c r="O1" s="148"/>
      <c r="P1" s="14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5.75">
      <c r="A2" s="3"/>
      <c r="F2" s="149"/>
      <c r="G2" s="144"/>
      <c r="H2" s="145"/>
      <c r="I2" s="143"/>
      <c r="J2" s="144"/>
      <c r="K2" s="145"/>
      <c r="L2" s="146"/>
      <c r="M2" s="144"/>
      <c r="N2" s="145"/>
      <c r="O2" s="150"/>
      <c r="P2" s="144"/>
      <c r="Q2" s="145"/>
      <c r="R2" s="149"/>
      <c r="S2" s="144"/>
      <c r="T2" s="145"/>
      <c r="U2" s="143"/>
      <c r="V2" s="144"/>
      <c r="W2" s="145"/>
      <c r="X2" s="146"/>
      <c r="Y2" s="144"/>
      <c r="Z2" s="145"/>
      <c r="AA2" s="4" t="s">
        <v>1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31.5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0" t="s">
        <v>8</v>
      </c>
      <c r="K3" s="10" t="s">
        <v>9</v>
      </c>
      <c r="L3" s="11" t="s">
        <v>11</v>
      </c>
      <c r="M3" s="11" t="s">
        <v>12</v>
      </c>
      <c r="N3" s="12" t="s">
        <v>9</v>
      </c>
      <c r="O3" s="13" t="s">
        <v>13</v>
      </c>
      <c r="P3" s="13" t="s">
        <v>14</v>
      </c>
      <c r="Q3" s="14" t="s">
        <v>9</v>
      </c>
      <c r="R3" s="8" t="s">
        <v>15</v>
      </c>
      <c r="S3" s="8" t="s">
        <v>14</v>
      </c>
      <c r="T3" s="9" t="s">
        <v>9</v>
      </c>
      <c r="U3" s="10" t="s">
        <v>16</v>
      </c>
      <c r="V3" s="10" t="s">
        <v>14</v>
      </c>
      <c r="W3" s="15" t="s">
        <v>9</v>
      </c>
      <c r="X3" s="11" t="s">
        <v>17</v>
      </c>
      <c r="Y3" s="11" t="s">
        <v>14</v>
      </c>
      <c r="Z3" s="12" t="s">
        <v>9</v>
      </c>
      <c r="AA3" s="1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5">
      <c r="A4" s="17" t="s">
        <v>18</v>
      </c>
      <c r="B4" s="18">
        <v>18961</v>
      </c>
      <c r="C4" s="19">
        <v>1</v>
      </c>
      <c r="D4" s="20" t="s">
        <v>19</v>
      </c>
      <c r="E4" s="21" t="s">
        <v>20</v>
      </c>
      <c r="F4" s="22" t="s">
        <v>21</v>
      </c>
      <c r="G4" s="23">
        <v>44823</v>
      </c>
      <c r="H4" s="24">
        <v>54.23</v>
      </c>
      <c r="I4" s="22" t="s">
        <v>22</v>
      </c>
      <c r="J4" s="23">
        <v>44820</v>
      </c>
      <c r="K4" s="24">
        <v>62.55</v>
      </c>
      <c r="L4" s="22" t="s">
        <v>23</v>
      </c>
      <c r="M4" s="23">
        <v>44789</v>
      </c>
      <c r="N4" s="24">
        <v>90</v>
      </c>
      <c r="O4" s="22"/>
      <c r="P4" s="25"/>
      <c r="Q4" s="24"/>
      <c r="R4" s="25"/>
      <c r="S4" s="25"/>
      <c r="T4" s="25"/>
      <c r="U4" s="25"/>
      <c r="V4" s="25"/>
      <c r="W4" s="25"/>
      <c r="X4" s="25"/>
      <c r="Y4" s="25"/>
      <c r="Z4" s="25"/>
      <c r="AA4" s="26">
        <f t="shared" ref="AA4:AA67" si="0">ROUND(AVERAGE(H4,K4,Q4,N4,T4,W4,Z4),2)</f>
        <v>68.930000000000007</v>
      </c>
    </row>
    <row r="5" spans="1:39" ht="135">
      <c r="A5" s="17" t="s">
        <v>24</v>
      </c>
      <c r="B5" s="19">
        <v>18961</v>
      </c>
      <c r="C5" s="19">
        <v>2</v>
      </c>
      <c r="D5" s="27" t="s">
        <v>25</v>
      </c>
      <c r="E5" s="21" t="s">
        <v>20</v>
      </c>
      <c r="F5" s="22" t="s">
        <v>26</v>
      </c>
      <c r="G5" s="23">
        <v>44813</v>
      </c>
      <c r="H5" s="24">
        <v>54</v>
      </c>
      <c r="I5" s="22" t="s">
        <v>26</v>
      </c>
      <c r="J5" s="28">
        <v>44813</v>
      </c>
      <c r="K5" s="24">
        <v>51.9</v>
      </c>
      <c r="L5" s="22" t="s">
        <v>27</v>
      </c>
      <c r="M5" s="28">
        <v>44720</v>
      </c>
      <c r="N5" s="24">
        <v>90</v>
      </c>
      <c r="O5" s="22"/>
      <c r="P5" s="25"/>
      <c r="Q5" s="24"/>
      <c r="R5" s="25"/>
      <c r="S5" s="25"/>
      <c r="T5" s="25"/>
      <c r="U5" s="25"/>
      <c r="V5" s="25"/>
      <c r="W5" s="25"/>
      <c r="X5" s="25"/>
      <c r="Y5" s="25"/>
      <c r="Z5" s="25"/>
      <c r="AA5" s="26">
        <f t="shared" si="0"/>
        <v>65.3</v>
      </c>
    </row>
    <row r="6" spans="1:39" ht="166.5">
      <c r="A6" s="17" t="s">
        <v>28</v>
      </c>
      <c r="B6" s="19">
        <v>18961</v>
      </c>
      <c r="C6" s="19">
        <v>3</v>
      </c>
      <c r="D6" s="27" t="s">
        <v>29</v>
      </c>
      <c r="E6" s="21" t="s">
        <v>20</v>
      </c>
      <c r="F6" s="22" t="s">
        <v>30</v>
      </c>
      <c r="G6" s="28">
        <v>44593</v>
      </c>
      <c r="H6" s="24">
        <v>160</v>
      </c>
      <c r="I6" s="22" t="s">
        <v>31</v>
      </c>
      <c r="J6" s="28">
        <v>44791</v>
      </c>
      <c r="K6" s="24">
        <v>155</v>
      </c>
      <c r="L6" s="22" t="s">
        <v>32</v>
      </c>
      <c r="M6" s="28">
        <v>44789</v>
      </c>
      <c r="N6" s="24">
        <v>99</v>
      </c>
      <c r="O6" s="22" t="s">
        <v>33</v>
      </c>
      <c r="P6" s="28">
        <v>44795</v>
      </c>
      <c r="Q6" s="24">
        <v>120</v>
      </c>
      <c r="R6" s="22" t="s">
        <v>23</v>
      </c>
      <c r="S6" s="23">
        <v>44789</v>
      </c>
      <c r="T6" s="24">
        <v>100</v>
      </c>
      <c r="U6" s="25"/>
      <c r="V6" s="25"/>
      <c r="W6" s="25"/>
      <c r="X6" s="25"/>
      <c r="Y6" s="25"/>
      <c r="Z6" s="25"/>
      <c r="AA6" s="26">
        <f t="shared" si="0"/>
        <v>126.8</v>
      </c>
    </row>
    <row r="7" spans="1:39" ht="120">
      <c r="A7" s="17" t="s">
        <v>34</v>
      </c>
      <c r="B7" s="19">
        <v>17906</v>
      </c>
      <c r="C7" s="19">
        <v>4</v>
      </c>
      <c r="D7" s="27" t="s">
        <v>35</v>
      </c>
      <c r="E7" s="21" t="s">
        <v>20</v>
      </c>
      <c r="F7" s="22" t="s">
        <v>36</v>
      </c>
      <c r="G7" s="28">
        <v>44782</v>
      </c>
      <c r="H7" s="24">
        <v>35.5</v>
      </c>
      <c r="I7" s="22" t="s">
        <v>37</v>
      </c>
      <c r="J7" s="28">
        <v>44770</v>
      </c>
      <c r="K7" s="24">
        <v>40.49</v>
      </c>
      <c r="L7" s="22" t="s">
        <v>38</v>
      </c>
      <c r="M7" s="28">
        <v>44778</v>
      </c>
      <c r="N7" s="24">
        <v>44</v>
      </c>
      <c r="O7" s="22" t="s">
        <v>23</v>
      </c>
      <c r="P7" s="23">
        <v>44789</v>
      </c>
      <c r="Q7" s="24">
        <v>80</v>
      </c>
      <c r="R7" s="25"/>
      <c r="S7" s="25"/>
      <c r="T7" s="25"/>
      <c r="U7" s="25"/>
      <c r="V7" s="25"/>
      <c r="W7" s="25"/>
      <c r="X7" s="25"/>
      <c r="Y7" s="25"/>
      <c r="Z7" s="25"/>
      <c r="AA7" s="26">
        <f t="shared" si="0"/>
        <v>50</v>
      </c>
    </row>
    <row r="8" spans="1:39" ht="75">
      <c r="A8" s="17" t="s">
        <v>39</v>
      </c>
      <c r="B8" s="19">
        <v>17906</v>
      </c>
      <c r="C8" s="19">
        <v>5</v>
      </c>
      <c r="D8" s="27" t="s">
        <v>40</v>
      </c>
      <c r="E8" s="21" t="s">
        <v>41</v>
      </c>
      <c r="F8" s="22" t="s">
        <v>42</v>
      </c>
      <c r="G8" s="23">
        <v>44813</v>
      </c>
      <c r="H8" s="24">
        <v>49</v>
      </c>
      <c r="I8" s="22" t="s">
        <v>43</v>
      </c>
      <c r="J8" s="28">
        <v>44815</v>
      </c>
      <c r="K8" s="24">
        <v>205</v>
      </c>
      <c r="L8" s="22" t="s">
        <v>44</v>
      </c>
      <c r="M8" s="23">
        <v>44813</v>
      </c>
      <c r="N8" s="24">
        <v>38</v>
      </c>
      <c r="O8" s="22" t="s">
        <v>23</v>
      </c>
      <c r="P8" s="23">
        <v>44789</v>
      </c>
      <c r="Q8" s="24">
        <v>86</v>
      </c>
      <c r="R8" s="25"/>
      <c r="S8" s="25"/>
      <c r="T8" s="25"/>
      <c r="U8" s="25"/>
      <c r="V8" s="25"/>
      <c r="W8" s="25"/>
      <c r="X8" s="25"/>
      <c r="Y8" s="25"/>
      <c r="Z8" s="25"/>
      <c r="AA8" s="26">
        <f t="shared" si="0"/>
        <v>94.5</v>
      </c>
    </row>
    <row r="9" spans="1:39" ht="105">
      <c r="A9" s="17" t="s">
        <v>45</v>
      </c>
      <c r="B9" s="18">
        <v>3735</v>
      </c>
      <c r="C9" s="19">
        <v>6</v>
      </c>
      <c r="D9" s="20" t="s">
        <v>46</v>
      </c>
      <c r="E9" s="21" t="s">
        <v>41</v>
      </c>
      <c r="F9" s="22" t="s">
        <v>47</v>
      </c>
      <c r="G9" s="28">
        <v>44678</v>
      </c>
      <c r="H9" s="24">
        <v>7</v>
      </c>
      <c r="I9" s="22" t="s">
        <v>48</v>
      </c>
      <c r="J9" s="28">
        <v>44608</v>
      </c>
      <c r="K9" s="24">
        <v>22.8</v>
      </c>
      <c r="L9" s="22"/>
      <c r="M9" s="23"/>
      <c r="N9" s="24"/>
      <c r="O9" s="22"/>
      <c r="P9" s="25"/>
      <c r="Q9" s="24"/>
      <c r="R9" s="25"/>
      <c r="S9" s="25"/>
      <c r="T9" s="25"/>
      <c r="U9" s="25"/>
      <c r="V9" s="25"/>
      <c r="W9" s="25"/>
      <c r="X9" s="25"/>
      <c r="Y9" s="25"/>
      <c r="Z9" s="25"/>
      <c r="AA9" s="26">
        <f t="shared" si="0"/>
        <v>14.9</v>
      </c>
    </row>
    <row r="10" spans="1:39" ht="141">
      <c r="A10" s="17" t="s">
        <v>45</v>
      </c>
      <c r="B10" s="19">
        <v>25240</v>
      </c>
      <c r="C10" s="19">
        <v>7</v>
      </c>
      <c r="D10" s="27" t="s">
        <v>49</v>
      </c>
      <c r="E10" s="21" t="s">
        <v>41</v>
      </c>
      <c r="F10" s="22" t="s">
        <v>50</v>
      </c>
      <c r="G10" s="28">
        <v>44735</v>
      </c>
      <c r="H10" s="24">
        <v>1.65</v>
      </c>
      <c r="I10" s="22" t="s">
        <v>51</v>
      </c>
      <c r="J10" s="29">
        <v>44847</v>
      </c>
      <c r="K10" s="24">
        <v>8.9</v>
      </c>
      <c r="L10" s="22" t="s">
        <v>52</v>
      </c>
      <c r="M10" s="30">
        <v>44847</v>
      </c>
      <c r="N10" s="24">
        <v>8.5</v>
      </c>
      <c r="O10" s="22" t="s">
        <v>53</v>
      </c>
      <c r="P10" s="29">
        <v>44847</v>
      </c>
      <c r="Q10" s="24">
        <v>9</v>
      </c>
      <c r="R10" s="25"/>
      <c r="S10" s="25"/>
      <c r="T10" s="25"/>
      <c r="U10" s="25"/>
      <c r="V10" s="25"/>
      <c r="W10" s="25"/>
      <c r="X10" s="25"/>
      <c r="Y10" s="25"/>
      <c r="Z10" s="25"/>
      <c r="AA10" s="26">
        <f t="shared" si="0"/>
        <v>7.01</v>
      </c>
    </row>
    <row r="11" spans="1:39" ht="153.75">
      <c r="A11" s="17" t="s">
        <v>54</v>
      </c>
      <c r="B11" s="18">
        <v>25240</v>
      </c>
      <c r="C11" s="19">
        <v>8</v>
      </c>
      <c r="D11" s="31" t="s">
        <v>55</v>
      </c>
      <c r="E11" s="21" t="s">
        <v>41</v>
      </c>
      <c r="F11" s="22"/>
      <c r="G11" s="29"/>
      <c r="H11" s="24">
        <v>0</v>
      </c>
      <c r="I11" s="22"/>
      <c r="J11" s="30"/>
      <c r="K11" s="24"/>
      <c r="L11" s="22"/>
      <c r="M11" s="29"/>
      <c r="N11" s="24"/>
      <c r="O11" s="22"/>
      <c r="P11" s="25"/>
      <c r="Q11" s="24"/>
      <c r="R11" s="25"/>
      <c r="S11" s="25"/>
      <c r="T11" s="25"/>
      <c r="U11" s="25"/>
      <c r="V11" s="25"/>
      <c r="W11" s="25"/>
      <c r="X11" s="25"/>
      <c r="Y11" s="25"/>
      <c r="Z11" s="25"/>
      <c r="AA11" s="26">
        <f t="shared" si="0"/>
        <v>0</v>
      </c>
    </row>
    <row r="12" spans="1:39" ht="90">
      <c r="A12" s="17" t="s">
        <v>56</v>
      </c>
      <c r="B12" s="19">
        <v>4367</v>
      </c>
      <c r="C12" s="19">
        <v>9</v>
      </c>
      <c r="D12" s="27" t="s">
        <v>57</v>
      </c>
      <c r="E12" s="21" t="s">
        <v>41</v>
      </c>
      <c r="F12" s="22" t="s">
        <v>58</v>
      </c>
      <c r="G12" s="28">
        <v>44799</v>
      </c>
      <c r="H12" s="24">
        <v>3.8</v>
      </c>
      <c r="I12" s="22" t="s">
        <v>59</v>
      </c>
      <c r="J12" s="28">
        <v>44733</v>
      </c>
      <c r="K12" s="24">
        <v>5</v>
      </c>
      <c r="L12" s="22"/>
      <c r="M12" s="25"/>
      <c r="N12" s="24"/>
      <c r="O12" s="22"/>
      <c r="P12" s="25"/>
      <c r="Q12" s="24"/>
      <c r="R12" s="25"/>
      <c r="S12" s="25"/>
      <c r="T12" s="25"/>
      <c r="U12" s="25"/>
      <c r="V12" s="25"/>
      <c r="W12" s="25"/>
      <c r="X12" s="25"/>
      <c r="Y12" s="25"/>
      <c r="Z12" s="25"/>
      <c r="AA12" s="26">
        <f t="shared" si="0"/>
        <v>4.4000000000000004</v>
      </c>
    </row>
    <row r="13" spans="1:39" ht="120">
      <c r="A13" s="17" t="s">
        <v>56</v>
      </c>
      <c r="B13" s="19">
        <v>4367</v>
      </c>
      <c r="C13" s="19">
        <v>10</v>
      </c>
      <c r="D13" s="27" t="s">
        <v>60</v>
      </c>
      <c r="E13" s="21" t="s">
        <v>41</v>
      </c>
      <c r="F13" s="22" t="s">
        <v>61</v>
      </c>
      <c r="G13" s="29">
        <v>44847</v>
      </c>
      <c r="H13" s="24">
        <v>3.17</v>
      </c>
      <c r="I13" s="22" t="s">
        <v>62</v>
      </c>
      <c r="J13" s="28">
        <v>44813</v>
      </c>
      <c r="K13" s="24">
        <v>1.3</v>
      </c>
      <c r="L13" s="22" t="s">
        <v>63</v>
      </c>
      <c r="M13" s="28">
        <v>44805</v>
      </c>
      <c r="N13" s="24">
        <v>3</v>
      </c>
      <c r="O13" s="22"/>
      <c r="P13" s="25"/>
      <c r="Q13" s="24"/>
      <c r="R13" s="25"/>
      <c r="S13" s="25"/>
      <c r="T13" s="25"/>
      <c r="U13" s="25"/>
      <c r="V13" s="25"/>
      <c r="W13" s="25"/>
      <c r="X13" s="25"/>
      <c r="Y13" s="25"/>
      <c r="Z13" s="25"/>
      <c r="AA13" s="26">
        <f t="shared" si="0"/>
        <v>2.4900000000000002</v>
      </c>
    </row>
    <row r="14" spans="1:39" ht="120">
      <c r="A14" s="17" t="s">
        <v>64</v>
      </c>
      <c r="B14" s="18">
        <v>18724</v>
      </c>
      <c r="C14" s="19">
        <v>11</v>
      </c>
      <c r="D14" s="20" t="s">
        <v>65</v>
      </c>
      <c r="E14" s="21" t="s">
        <v>41</v>
      </c>
      <c r="F14" s="22" t="s">
        <v>66</v>
      </c>
      <c r="G14" s="28">
        <v>44593</v>
      </c>
      <c r="H14" s="24">
        <v>1.24</v>
      </c>
      <c r="I14" s="32"/>
      <c r="J14" s="33"/>
      <c r="K14" s="34"/>
      <c r="L14" s="32"/>
      <c r="M14" s="33"/>
      <c r="N14" s="34"/>
      <c r="O14" s="32"/>
      <c r="P14" s="33"/>
      <c r="Q14" s="34"/>
      <c r="R14" s="25"/>
      <c r="S14" s="25"/>
      <c r="T14" s="25"/>
      <c r="U14" s="25"/>
      <c r="V14" s="25"/>
      <c r="W14" s="25"/>
      <c r="X14" s="25"/>
      <c r="Y14" s="25"/>
      <c r="Z14" s="25"/>
      <c r="AA14" s="26">
        <f t="shared" si="0"/>
        <v>1.24</v>
      </c>
    </row>
    <row r="15" spans="1:39" ht="150">
      <c r="A15" s="17" t="s">
        <v>67</v>
      </c>
      <c r="B15" s="19">
        <v>15857</v>
      </c>
      <c r="C15" s="19">
        <v>12</v>
      </c>
      <c r="D15" s="27" t="s">
        <v>68</v>
      </c>
      <c r="E15" s="21" t="s">
        <v>41</v>
      </c>
      <c r="F15" s="22" t="s">
        <v>69</v>
      </c>
      <c r="G15" s="28">
        <v>44761</v>
      </c>
      <c r="H15" s="24">
        <v>1.99</v>
      </c>
      <c r="I15" s="22"/>
      <c r="J15" s="25"/>
      <c r="K15" s="24"/>
      <c r="L15" s="22"/>
      <c r="M15" s="25"/>
      <c r="N15" s="24"/>
      <c r="O15" s="22"/>
      <c r="P15" s="25"/>
      <c r="Q15" s="24"/>
      <c r="R15" s="25"/>
      <c r="S15" s="25"/>
      <c r="T15" s="25"/>
      <c r="U15" s="25"/>
      <c r="V15" s="25"/>
      <c r="W15" s="25"/>
      <c r="X15" s="25"/>
      <c r="Y15" s="25"/>
      <c r="Z15" s="25"/>
      <c r="AA15" s="26">
        <f t="shared" si="0"/>
        <v>1.99</v>
      </c>
    </row>
    <row r="16" spans="1:39" ht="75">
      <c r="A16" s="17" t="s">
        <v>39</v>
      </c>
      <c r="B16" s="19">
        <v>15857</v>
      </c>
      <c r="C16" s="19">
        <v>13</v>
      </c>
      <c r="D16" s="27" t="s">
        <v>70</v>
      </c>
      <c r="E16" s="21" t="s">
        <v>41</v>
      </c>
      <c r="F16" s="22" t="s">
        <v>42</v>
      </c>
      <c r="G16" s="23">
        <v>44813</v>
      </c>
      <c r="H16" s="24">
        <v>14.9</v>
      </c>
      <c r="I16" s="22" t="s">
        <v>43</v>
      </c>
      <c r="J16" s="28">
        <v>44815</v>
      </c>
      <c r="K16" s="24">
        <v>39</v>
      </c>
      <c r="L16" s="22" t="s">
        <v>44</v>
      </c>
      <c r="M16" s="23">
        <v>44813</v>
      </c>
      <c r="N16" s="24">
        <v>8.9</v>
      </c>
      <c r="O16" s="22"/>
      <c r="P16" s="25"/>
      <c r="Q16" s="24"/>
      <c r="R16" s="25"/>
      <c r="S16" s="25"/>
      <c r="T16" s="25"/>
      <c r="U16" s="25"/>
      <c r="V16" s="25"/>
      <c r="W16" s="25"/>
      <c r="X16" s="25"/>
      <c r="Y16" s="25"/>
      <c r="Z16" s="25"/>
      <c r="AA16" s="26">
        <f t="shared" si="0"/>
        <v>20.93</v>
      </c>
    </row>
    <row r="17" spans="1:27" ht="90">
      <c r="A17" s="17" t="s">
        <v>67</v>
      </c>
      <c r="B17" s="18">
        <v>18724</v>
      </c>
      <c r="C17" s="19">
        <v>14</v>
      </c>
      <c r="D17" s="20" t="s">
        <v>71</v>
      </c>
      <c r="E17" s="21" t="s">
        <v>41</v>
      </c>
      <c r="F17" s="22" t="s">
        <v>72</v>
      </c>
      <c r="G17" s="28">
        <v>44788</v>
      </c>
      <c r="H17" s="24">
        <v>0.52</v>
      </c>
      <c r="I17" s="22"/>
      <c r="J17" s="25"/>
      <c r="K17" s="24"/>
      <c r="L17" s="22"/>
      <c r="M17" s="25"/>
      <c r="N17" s="24"/>
      <c r="O17" s="22"/>
      <c r="P17" s="25"/>
      <c r="Q17" s="24"/>
      <c r="R17" s="25"/>
      <c r="S17" s="25"/>
      <c r="T17" s="25"/>
      <c r="U17" s="25"/>
      <c r="V17" s="25"/>
      <c r="W17" s="25"/>
      <c r="X17" s="25"/>
      <c r="Y17" s="25"/>
      <c r="Z17" s="25"/>
      <c r="AA17" s="26">
        <f t="shared" si="0"/>
        <v>0.52</v>
      </c>
    </row>
    <row r="18" spans="1:27" ht="120">
      <c r="A18" s="17" t="s">
        <v>24</v>
      </c>
      <c r="B18" s="18">
        <v>18724</v>
      </c>
      <c r="C18" s="19">
        <v>15</v>
      </c>
      <c r="D18" s="20" t="s">
        <v>73</v>
      </c>
      <c r="E18" s="21" t="s">
        <v>41</v>
      </c>
      <c r="F18" s="22" t="s">
        <v>74</v>
      </c>
      <c r="G18" s="28">
        <v>44715</v>
      </c>
      <c r="H18" s="24">
        <v>0.61</v>
      </c>
      <c r="I18" s="22" t="s">
        <v>75</v>
      </c>
      <c r="J18" s="28">
        <v>44699</v>
      </c>
      <c r="K18" s="24">
        <v>0.45</v>
      </c>
      <c r="L18" s="22" t="s">
        <v>76</v>
      </c>
      <c r="M18" s="28">
        <v>44677</v>
      </c>
      <c r="N18" s="24">
        <v>0.35</v>
      </c>
      <c r="O18" s="22"/>
      <c r="P18" s="25"/>
      <c r="Q18" s="24"/>
      <c r="R18" s="25"/>
      <c r="S18" s="25"/>
      <c r="T18" s="25"/>
      <c r="U18" s="25"/>
      <c r="V18" s="25"/>
      <c r="W18" s="25"/>
      <c r="X18" s="25"/>
      <c r="Y18" s="25"/>
      <c r="Z18" s="25"/>
      <c r="AA18" s="26">
        <f t="shared" si="0"/>
        <v>0.47</v>
      </c>
    </row>
    <row r="19" spans="1:27" ht="77.25">
      <c r="A19" s="17" t="s">
        <v>18</v>
      </c>
      <c r="B19" s="19">
        <v>17906</v>
      </c>
      <c r="C19" s="19">
        <v>16</v>
      </c>
      <c r="D19" s="27" t="s">
        <v>77</v>
      </c>
      <c r="E19" s="21" t="s">
        <v>20</v>
      </c>
      <c r="F19" s="22" t="s">
        <v>21</v>
      </c>
      <c r="G19" s="23">
        <v>44823</v>
      </c>
      <c r="H19" s="24">
        <v>46.01</v>
      </c>
      <c r="I19" s="22" t="s">
        <v>22</v>
      </c>
      <c r="J19" s="23">
        <v>44820</v>
      </c>
      <c r="K19" s="24">
        <v>48.3</v>
      </c>
      <c r="L19" s="22" t="s">
        <v>23</v>
      </c>
      <c r="M19" s="23">
        <v>44789</v>
      </c>
      <c r="N19" s="24">
        <v>80</v>
      </c>
      <c r="O19" s="22"/>
      <c r="P19" s="25"/>
      <c r="Q19" s="24"/>
      <c r="R19" s="25"/>
      <c r="S19" s="25"/>
      <c r="T19" s="25"/>
      <c r="U19" s="25"/>
      <c r="V19" s="25"/>
      <c r="W19" s="25"/>
      <c r="X19" s="25"/>
      <c r="Y19" s="25"/>
      <c r="Z19" s="25"/>
      <c r="AA19" s="26">
        <f t="shared" si="0"/>
        <v>58.1</v>
      </c>
    </row>
    <row r="20" spans="1:27" ht="135">
      <c r="A20" s="17" t="s">
        <v>34</v>
      </c>
      <c r="B20" s="19">
        <v>17906</v>
      </c>
      <c r="C20" s="19">
        <v>17</v>
      </c>
      <c r="D20" s="27" t="s">
        <v>78</v>
      </c>
      <c r="E20" s="21" t="s">
        <v>79</v>
      </c>
      <c r="F20" s="22" t="s">
        <v>80</v>
      </c>
      <c r="G20" s="23">
        <v>44713</v>
      </c>
      <c r="H20" s="34">
        <v>110</v>
      </c>
      <c r="I20" s="22" t="s">
        <v>81</v>
      </c>
      <c r="J20" s="23">
        <v>44690</v>
      </c>
      <c r="K20" s="34">
        <v>120</v>
      </c>
      <c r="L20" s="22" t="s">
        <v>82</v>
      </c>
      <c r="M20" s="23">
        <v>44699</v>
      </c>
      <c r="N20" s="34">
        <v>290</v>
      </c>
      <c r="O20" s="22"/>
      <c r="P20" s="25"/>
      <c r="Q20" s="24"/>
      <c r="R20" s="25"/>
      <c r="S20" s="25"/>
      <c r="T20" s="25"/>
      <c r="U20" s="25"/>
      <c r="V20" s="25"/>
      <c r="W20" s="25"/>
      <c r="X20" s="25"/>
      <c r="Y20" s="25"/>
      <c r="Z20" s="25"/>
      <c r="AA20" s="26">
        <f t="shared" si="0"/>
        <v>173.33</v>
      </c>
    </row>
    <row r="21" spans="1:27" ht="15.75" customHeight="1">
      <c r="A21" s="17" t="s">
        <v>34</v>
      </c>
      <c r="B21" s="19">
        <v>22039</v>
      </c>
      <c r="C21" s="19">
        <v>18</v>
      </c>
      <c r="D21" s="27" t="s">
        <v>83</v>
      </c>
      <c r="E21" s="21" t="s">
        <v>84</v>
      </c>
      <c r="F21" s="22" t="s">
        <v>85</v>
      </c>
      <c r="G21" s="23">
        <v>44852</v>
      </c>
      <c r="H21" s="34">
        <v>115</v>
      </c>
      <c r="I21" s="22" t="s">
        <v>86</v>
      </c>
      <c r="J21" s="23">
        <v>44851</v>
      </c>
      <c r="K21" s="34">
        <v>300</v>
      </c>
      <c r="L21" s="22" t="s">
        <v>87</v>
      </c>
      <c r="M21" s="23">
        <v>44851</v>
      </c>
      <c r="N21" s="34">
        <v>219</v>
      </c>
      <c r="O21" s="22"/>
      <c r="P21" s="25"/>
      <c r="Q21" s="24"/>
      <c r="R21" s="25"/>
      <c r="S21" s="25"/>
      <c r="T21" s="25"/>
      <c r="U21" s="25"/>
      <c r="V21" s="25"/>
      <c r="W21" s="25"/>
      <c r="X21" s="25"/>
      <c r="Y21" s="25"/>
      <c r="Z21" s="25"/>
      <c r="AA21" s="26">
        <f t="shared" si="0"/>
        <v>211.33</v>
      </c>
    </row>
    <row r="22" spans="1:27" ht="15.75" customHeight="1">
      <c r="A22" s="17" t="s">
        <v>64</v>
      </c>
      <c r="B22" s="19">
        <v>25330</v>
      </c>
      <c r="C22" s="19">
        <v>19</v>
      </c>
      <c r="D22" s="27" t="s">
        <v>88</v>
      </c>
      <c r="E22" s="35" t="s">
        <v>89</v>
      </c>
      <c r="F22" s="22" t="s">
        <v>90</v>
      </c>
      <c r="G22" s="28">
        <v>44593</v>
      </c>
      <c r="H22" s="24">
        <v>83</v>
      </c>
      <c r="I22" s="22" t="s">
        <v>91</v>
      </c>
      <c r="J22" s="28">
        <v>44571</v>
      </c>
      <c r="K22" s="24">
        <v>70</v>
      </c>
      <c r="L22" s="22"/>
      <c r="M22" s="28"/>
      <c r="N22" s="24"/>
      <c r="O22" s="22"/>
      <c r="P22" s="25"/>
      <c r="Q22" s="24"/>
      <c r="R22" s="25"/>
      <c r="S22" s="25"/>
      <c r="T22" s="25"/>
      <c r="U22" s="25"/>
      <c r="V22" s="25"/>
      <c r="W22" s="25"/>
      <c r="X22" s="25"/>
      <c r="Y22" s="25"/>
      <c r="Z22" s="25"/>
      <c r="AA22" s="26">
        <f t="shared" si="0"/>
        <v>76.5</v>
      </c>
    </row>
    <row r="23" spans="1:27" ht="15.75" customHeight="1">
      <c r="A23" s="17" t="s">
        <v>39</v>
      </c>
      <c r="B23" s="19">
        <v>19275</v>
      </c>
      <c r="C23" s="19">
        <v>20</v>
      </c>
      <c r="D23" s="27" t="s">
        <v>92</v>
      </c>
      <c r="E23" s="21" t="s">
        <v>41</v>
      </c>
      <c r="F23" s="22" t="s">
        <v>42</v>
      </c>
      <c r="G23" s="23">
        <v>44813</v>
      </c>
      <c r="H23" s="24">
        <v>18.899999999999999</v>
      </c>
      <c r="I23" s="22" t="s">
        <v>44</v>
      </c>
      <c r="J23" s="23">
        <v>44813</v>
      </c>
      <c r="K23" s="24">
        <v>48.5</v>
      </c>
      <c r="L23" s="22"/>
      <c r="M23" s="25"/>
      <c r="N23" s="24"/>
      <c r="O23" s="22"/>
      <c r="P23" s="25"/>
      <c r="Q23" s="24"/>
      <c r="R23" s="25"/>
      <c r="S23" s="25"/>
      <c r="T23" s="25"/>
      <c r="U23" s="25"/>
      <c r="V23" s="25"/>
      <c r="W23" s="25"/>
      <c r="X23" s="25"/>
      <c r="Y23" s="25"/>
      <c r="Z23" s="25"/>
      <c r="AA23" s="26">
        <f t="shared" si="0"/>
        <v>33.700000000000003</v>
      </c>
    </row>
    <row r="24" spans="1:27" ht="15.75" customHeight="1">
      <c r="A24" s="17" t="s">
        <v>45</v>
      </c>
      <c r="B24" s="19">
        <v>12882</v>
      </c>
      <c r="C24" s="19">
        <v>21</v>
      </c>
      <c r="D24" s="27" t="s">
        <v>93</v>
      </c>
      <c r="E24" s="21" t="s">
        <v>84</v>
      </c>
      <c r="F24" s="32" t="s">
        <v>94</v>
      </c>
      <c r="G24" s="33">
        <v>44687</v>
      </c>
      <c r="H24" s="34">
        <v>240</v>
      </c>
      <c r="I24" s="32" t="s">
        <v>95</v>
      </c>
      <c r="J24" s="33">
        <v>44840</v>
      </c>
      <c r="K24" s="34">
        <v>133</v>
      </c>
      <c r="L24" s="32" t="s">
        <v>96</v>
      </c>
      <c r="M24" s="33">
        <v>44825</v>
      </c>
      <c r="N24" s="34">
        <v>285</v>
      </c>
      <c r="O24" s="32" t="s">
        <v>97</v>
      </c>
      <c r="P24" s="33">
        <v>44824</v>
      </c>
      <c r="Q24" s="34">
        <v>197</v>
      </c>
      <c r="R24" s="25"/>
      <c r="S24" s="25"/>
      <c r="T24" s="25"/>
      <c r="U24" s="25"/>
      <c r="V24" s="25"/>
      <c r="W24" s="25"/>
      <c r="X24" s="25"/>
      <c r="Y24" s="25"/>
      <c r="Z24" s="25"/>
      <c r="AA24" s="26">
        <f t="shared" si="0"/>
        <v>213.75</v>
      </c>
    </row>
    <row r="25" spans="1:27" ht="15.75" customHeight="1">
      <c r="A25" s="36" t="s">
        <v>98</v>
      </c>
      <c r="B25" s="19">
        <v>5452</v>
      </c>
      <c r="C25" s="19">
        <v>22</v>
      </c>
      <c r="D25" s="27" t="s">
        <v>99</v>
      </c>
      <c r="E25" s="21" t="s">
        <v>20</v>
      </c>
      <c r="F25" s="22" t="s">
        <v>100</v>
      </c>
      <c r="G25" s="28">
        <v>44834</v>
      </c>
      <c r="H25" s="24">
        <v>18</v>
      </c>
      <c r="I25" s="22" t="s">
        <v>101</v>
      </c>
      <c r="J25" s="23">
        <v>44834</v>
      </c>
      <c r="K25" s="24">
        <v>15.81</v>
      </c>
      <c r="L25" s="22" t="s">
        <v>102</v>
      </c>
      <c r="M25" s="28">
        <v>44753</v>
      </c>
      <c r="N25" s="24">
        <v>14.99</v>
      </c>
      <c r="O25" s="22"/>
      <c r="P25" s="25"/>
      <c r="Q25" s="24"/>
      <c r="R25" s="25"/>
      <c r="S25" s="25"/>
      <c r="T25" s="25"/>
      <c r="U25" s="25"/>
      <c r="V25" s="25"/>
      <c r="W25" s="25"/>
      <c r="X25" s="25"/>
      <c r="Y25" s="25"/>
      <c r="Z25" s="25"/>
      <c r="AA25" s="26">
        <f t="shared" si="0"/>
        <v>16.27</v>
      </c>
    </row>
    <row r="26" spans="1:27" ht="15.75" customHeight="1">
      <c r="A26" s="17" t="s">
        <v>28</v>
      </c>
      <c r="B26" s="18">
        <v>18961</v>
      </c>
      <c r="C26" s="19">
        <v>23</v>
      </c>
      <c r="D26" s="27" t="s">
        <v>103</v>
      </c>
      <c r="E26" s="21" t="s">
        <v>84</v>
      </c>
      <c r="F26" s="22" t="s">
        <v>104</v>
      </c>
      <c r="G26" s="28">
        <v>44788</v>
      </c>
      <c r="H26" s="24">
        <v>47.5</v>
      </c>
      <c r="I26" s="22" t="s">
        <v>31</v>
      </c>
      <c r="J26" s="28">
        <v>44791</v>
      </c>
      <c r="K26" s="24">
        <v>70</v>
      </c>
      <c r="L26" s="22" t="s">
        <v>32</v>
      </c>
      <c r="M26" s="28">
        <v>44789</v>
      </c>
      <c r="N26" s="24">
        <v>42</v>
      </c>
      <c r="O26" s="22" t="s">
        <v>33</v>
      </c>
      <c r="P26" s="28">
        <v>44795</v>
      </c>
      <c r="Q26" s="24">
        <v>72</v>
      </c>
      <c r="R26" s="22" t="s">
        <v>23</v>
      </c>
      <c r="S26" s="23">
        <v>44789</v>
      </c>
      <c r="T26" s="24">
        <v>49</v>
      </c>
      <c r="U26" s="25"/>
      <c r="V26" s="25"/>
      <c r="W26" s="25"/>
      <c r="X26" s="25"/>
      <c r="Y26" s="25"/>
      <c r="Z26" s="25"/>
      <c r="AA26" s="26">
        <f t="shared" si="0"/>
        <v>56.1</v>
      </c>
    </row>
    <row r="27" spans="1:27" ht="15.75" customHeight="1">
      <c r="A27" s="17" t="s">
        <v>24</v>
      </c>
      <c r="B27" s="19">
        <v>22039</v>
      </c>
      <c r="C27" s="19">
        <v>24</v>
      </c>
      <c r="D27" s="27" t="s">
        <v>105</v>
      </c>
      <c r="E27" s="21" t="s">
        <v>41</v>
      </c>
      <c r="F27" s="22" t="s">
        <v>106</v>
      </c>
      <c r="G27" s="28">
        <v>44711</v>
      </c>
      <c r="H27" s="24">
        <v>14.66</v>
      </c>
      <c r="I27" s="22" t="s">
        <v>107</v>
      </c>
      <c r="J27" s="28">
        <v>44699</v>
      </c>
      <c r="K27" s="24">
        <v>14.1</v>
      </c>
      <c r="L27" s="22" t="s">
        <v>108</v>
      </c>
      <c r="M27" s="28">
        <v>44719</v>
      </c>
      <c r="N27" s="24">
        <v>13.44</v>
      </c>
      <c r="O27" s="22"/>
      <c r="P27" s="25"/>
      <c r="Q27" s="24"/>
      <c r="R27" s="25"/>
      <c r="S27" s="25"/>
      <c r="T27" s="25"/>
      <c r="U27" s="25"/>
      <c r="V27" s="25"/>
      <c r="W27" s="25"/>
      <c r="X27" s="25"/>
      <c r="Y27" s="25"/>
      <c r="Z27" s="25"/>
      <c r="AA27" s="26">
        <f t="shared" si="0"/>
        <v>14.07</v>
      </c>
    </row>
    <row r="28" spans="1:27" ht="15.75" customHeight="1">
      <c r="A28" s="17" t="s">
        <v>24</v>
      </c>
      <c r="B28" s="19">
        <v>22039</v>
      </c>
      <c r="C28" s="19">
        <v>25</v>
      </c>
      <c r="D28" s="27" t="s">
        <v>109</v>
      </c>
      <c r="E28" s="21" t="s">
        <v>41</v>
      </c>
      <c r="F28" s="22" t="s">
        <v>110</v>
      </c>
      <c r="G28" s="28">
        <v>44789</v>
      </c>
      <c r="H28" s="24">
        <v>18.809999999999999</v>
      </c>
      <c r="I28" s="22" t="s">
        <v>111</v>
      </c>
      <c r="J28" s="28">
        <v>44767</v>
      </c>
      <c r="K28" s="24">
        <v>18.93</v>
      </c>
      <c r="L28" s="22" t="s">
        <v>112</v>
      </c>
      <c r="M28" s="28">
        <v>44769</v>
      </c>
      <c r="N28" s="24">
        <v>18.98</v>
      </c>
      <c r="O28" s="22"/>
      <c r="P28" s="25"/>
      <c r="Q28" s="24"/>
      <c r="R28" s="25"/>
      <c r="S28" s="25"/>
      <c r="T28" s="25"/>
      <c r="U28" s="25"/>
      <c r="V28" s="25"/>
      <c r="W28" s="25"/>
      <c r="X28" s="25"/>
      <c r="Y28" s="25"/>
      <c r="Z28" s="25"/>
      <c r="AA28" s="26">
        <f t="shared" si="0"/>
        <v>18.91</v>
      </c>
    </row>
    <row r="29" spans="1:27" ht="15.75" customHeight="1">
      <c r="A29" s="17" t="s">
        <v>28</v>
      </c>
      <c r="B29" s="19">
        <v>17760</v>
      </c>
      <c r="C29" s="19">
        <v>26</v>
      </c>
      <c r="D29" s="27" t="s">
        <v>113</v>
      </c>
      <c r="E29" s="21" t="s">
        <v>41</v>
      </c>
      <c r="F29" s="22" t="s">
        <v>31</v>
      </c>
      <c r="G29" s="23">
        <v>44791</v>
      </c>
      <c r="H29" s="24">
        <v>3.25</v>
      </c>
      <c r="I29" s="22" t="s">
        <v>114</v>
      </c>
      <c r="J29" s="28">
        <v>44539</v>
      </c>
      <c r="K29" s="24">
        <v>5.35</v>
      </c>
      <c r="L29" s="22" t="s">
        <v>114</v>
      </c>
      <c r="M29" s="28">
        <v>44539</v>
      </c>
      <c r="N29" s="24">
        <v>10</v>
      </c>
      <c r="O29" s="22"/>
      <c r="P29" s="25"/>
      <c r="Q29" s="24"/>
      <c r="R29" s="25"/>
      <c r="S29" s="25"/>
      <c r="T29" s="25"/>
      <c r="U29" s="25"/>
      <c r="V29" s="25"/>
      <c r="W29" s="25"/>
      <c r="X29" s="25"/>
      <c r="Y29" s="25"/>
      <c r="Z29" s="25"/>
      <c r="AA29" s="26">
        <f t="shared" si="0"/>
        <v>6.2</v>
      </c>
    </row>
    <row r="30" spans="1:27" ht="15.75" customHeight="1">
      <c r="A30" s="17" t="s">
        <v>67</v>
      </c>
      <c r="B30" s="19">
        <v>10111</v>
      </c>
      <c r="C30" s="19">
        <v>27</v>
      </c>
      <c r="D30" s="37" t="s">
        <v>115</v>
      </c>
      <c r="E30" s="38" t="s">
        <v>41</v>
      </c>
      <c r="F30" s="22" t="s">
        <v>116</v>
      </c>
      <c r="G30" s="28">
        <v>44813</v>
      </c>
      <c r="H30" s="34">
        <v>0.9</v>
      </c>
      <c r="I30" s="32" t="s">
        <v>117</v>
      </c>
      <c r="J30" s="33">
        <v>44806</v>
      </c>
      <c r="K30" s="34">
        <v>1.85</v>
      </c>
      <c r="L30" s="32" t="s">
        <v>118</v>
      </c>
      <c r="M30" s="33">
        <v>44775</v>
      </c>
      <c r="N30" s="34">
        <v>1.6</v>
      </c>
      <c r="O30" s="22"/>
      <c r="P30" s="25"/>
      <c r="Q30" s="24"/>
      <c r="R30" s="25"/>
      <c r="S30" s="25"/>
      <c r="T30" s="25"/>
      <c r="U30" s="25"/>
      <c r="V30" s="25"/>
      <c r="W30" s="25"/>
      <c r="X30" s="25"/>
      <c r="Y30" s="25"/>
      <c r="Z30" s="25"/>
      <c r="AA30" s="26">
        <f t="shared" si="0"/>
        <v>1.45</v>
      </c>
    </row>
    <row r="31" spans="1:27" ht="15.75" customHeight="1">
      <c r="A31" s="17" t="s">
        <v>54</v>
      </c>
      <c r="B31" s="19">
        <v>18724</v>
      </c>
      <c r="C31" s="19">
        <v>28</v>
      </c>
      <c r="D31" s="27" t="s">
        <v>119</v>
      </c>
      <c r="E31" s="21" t="s">
        <v>41</v>
      </c>
      <c r="F31" s="22" t="s">
        <v>51</v>
      </c>
      <c r="G31" s="29">
        <v>44847</v>
      </c>
      <c r="H31" s="24">
        <v>6.4</v>
      </c>
      <c r="I31" s="22" t="s">
        <v>52</v>
      </c>
      <c r="J31" s="29">
        <v>44847</v>
      </c>
      <c r="K31" s="24">
        <v>6.3</v>
      </c>
      <c r="L31" s="22" t="s">
        <v>53</v>
      </c>
      <c r="M31" s="29">
        <v>44847</v>
      </c>
      <c r="N31" s="24">
        <v>6.9</v>
      </c>
      <c r="O31" s="22"/>
      <c r="P31" s="25"/>
      <c r="Q31" s="24"/>
      <c r="R31" s="25"/>
      <c r="S31" s="25"/>
      <c r="T31" s="25"/>
      <c r="U31" s="25"/>
      <c r="V31" s="25"/>
      <c r="W31" s="25"/>
      <c r="X31" s="25"/>
      <c r="Y31" s="25"/>
      <c r="Z31" s="25"/>
      <c r="AA31" s="26">
        <f t="shared" si="0"/>
        <v>6.53</v>
      </c>
    </row>
    <row r="32" spans="1:27" ht="15.75" customHeight="1">
      <c r="A32" s="17" t="s">
        <v>98</v>
      </c>
      <c r="B32" s="19">
        <v>16390</v>
      </c>
      <c r="C32" s="19">
        <v>29</v>
      </c>
      <c r="D32" s="27" t="s">
        <v>120</v>
      </c>
      <c r="E32" s="21" t="s">
        <v>121</v>
      </c>
      <c r="F32" s="22" t="s">
        <v>23</v>
      </c>
      <c r="G32" s="23">
        <v>44789</v>
      </c>
      <c r="H32" s="24">
        <v>85</v>
      </c>
      <c r="I32" s="22"/>
      <c r="J32" s="25"/>
      <c r="K32" s="24"/>
      <c r="L32" s="22"/>
      <c r="M32" s="25"/>
      <c r="N32" s="24"/>
      <c r="O32" s="22"/>
      <c r="P32" s="25"/>
      <c r="Q32" s="24"/>
      <c r="R32" s="25"/>
      <c r="S32" s="25"/>
      <c r="T32" s="25"/>
      <c r="U32" s="25"/>
      <c r="V32" s="25"/>
      <c r="W32" s="25"/>
      <c r="X32" s="25"/>
      <c r="Y32" s="25"/>
      <c r="Z32" s="25"/>
      <c r="AA32" s="26">
        <f t="shared" si="0"/>
        <v>85</v>
      </c>
    </row>
    <row r="33" spans="1:27" ht="15.75" customHeight="1">
      <c r="A33" s="17" t="s">
        <v>28</v>
      </c>
      <c r="B33" s="19">
        <v>5452</v>
      </c>
      <c r="C33" s="19">
        <v>30</v>
      </c>
      <c r="D33" s="27" t="s">
        <v>122</v>
      </c>
      <c r="E33" s="35" t="s">
        <v>41</v>
      </c>
      <c r="F33" s="22" t="s">
        <v>123</v>
      </c>
      <c r="G33" s="28">
        <v>44593</v>
      </c>
      <c r="H33" s="24">
        <v>362.33</v>
      </c>
      <c r="I33" s="22" t="s">
        <v>124</v>
      </c>
      <c r="J33" s="28">
        <v>44595</v>
      </c>
      <c r="K33" s="24">
        <v>670</v>
      </c>
      <c r="L33" s="22" t="s">
        <v>125</v>
      </c>
      <c r="M33" s="28">
        <v>44230</v>
      </c>
      <c r="N33" s="24">
        <v>875</v>
      </c>
      <c r="O33" s="22"/>
      <c r="P33" s="25"/>
      <c r="Q33" s="24"/>
      <c r="R33" s="25"/>
      <c r="S33" s="25"/>
      <c r="T33" s="25"/>
      <c r="U33" s="25"/>
      <c r="V33" s="25"/>
      <c r="W33" s="25"/>
      <c r="X33" s="25"/>
      <c r="Y33" s="25"/>
      <c r="Z33" s="25"/>
      <c r="AA33" s="26">
        <f t="shared" si="0"/>
        <v>635.78</v>
      </c>
    </row>
    <row r="34" spans="1:27" ht="15.75" customHeight="1">
      <c r="A34" s="36" t="s">
        <v>98</v>
      </c>
      <c r="B34" s="19">
        <v>5452</v>
      </c>
      <c r="C34" s="19">
        <v>31</v>
      </c>
      <c r="D34" s="27" t="s">
        <v>126</v>
      </c>
      <c r="E34" s="35" t="s">
        <v>41</v>
      </c>
      <c r="F34" s="22" t="s">
        <v>127</v>
      </c>
      <c r="G34" s="28">
        <v>44799</v>
      </c>
      <c r="H34" s="24">
        <v>760</v>
      </c>
      <c r="I34" s="22" t="s">
        <v>128</v>
      </c>
      <c r="J34" s="28">
        <v>44749</v>
      </c>
      <c r="K34" s="24">
        <v>823</v>
      </c>
      <c r="L34" s="22"/>
      <c r="M34" s="28"/>
      <c r="N34" s="24"/>
      <c r="O34" s="22"/>
      <c r="P34" s="25"/>
      <c r="Q34" s="24"/>
      <c r="R34" s="25"/>
      <c r="S34" s="25"/>
      <c r="T34" s="25"/>
      <c r="U34" s="25"/>
      <c r="V34" s="25"/>
      <c r="W34" s="25"/>
      <c r="X34" s="25"/>
      <c r="Y34" s="25"/>
      <c r="Z34" s="25"/>
      <c r="AA34" s="26">
        <f t="shared" si="0"/>
        <v>791.5</v>
      </c>
    </row>
    <row r="35" spans="1:27" ht="15.75" customHeight="1">
      <c r="A35" s="17" t="s">
        <v>54</v>
      </c>
      <c r="B35" s="19">
        <v>5452</v>
      </c>
      <c r="C35" s="19">
        <v>32</v>
      </c>
      <c r="D35" s="27" t="s">
        <v>129</v>
      </c>
      <c r="E35" s="21" t="s">
        <v>20</v>
      </c>
      <c r="F35" s="22" t="s">
        <v>51</v>
      </c>
      <c r="G35" s="29">
        <v>44847</v>
      </c>
      <c r="H35" s="24">
        <v>220</v>
      </c>
      <c r="I35" s="22" t="s">
        <v>52</v>
      </c>
      <c r="J35" s="29">
        <v>44847</v>
      </c>
      <c r="K35" s="24">
        <v>219.8</v>
      </c>
      <c r="L35" s="22" t="s">
        <v>53</v>
      </c>
      <c r="M35" s="29">
        <v>44847</v>
      </c>
      <c r="N35" s="24">
        <v>224</v>
      </c>
      <c r="O35" s="22"/>
      <c r="P35" s="25"/>
      <c r="Q35" s="24"/>
      <c r="R35" s="25"/>
      <c r="S35" s="25"/>
      <c r="T35" s="25"/>
      <c r="U35" s="25"/>
      <c r="V35" s="25"/>
      <c r="W35" s="25"/>
      <c r="X35" s="25"/>
      <c r="Y35" s="25"/>
      <c r="Z35" s="25"/>
      <c r="AA35" s="26">
        <f t="shared" si="0"/>
        <v>221.27</v>
      </c>
    </row>
    <row r="36" spans="1:27" ht="15.75" customHeight="1">
      <c r="A36" s="17" t="s">
        <v>64</v>
      </c>
      <c r="B36" s="19">
        <v>19275</v>
      </c>
      <c r="C36" s="19">
        <v>33</v>
      </c>
      <c r="D36" s="39" t="s">
        <v>130</v>
      </c>
      <c r="E36" s="35" t="s">
        <v>41</v>
      </c>
      <c r="F36" s="22" t="s">
        <v>131</v>
      </c>
      <c r="G36" s="28">
        <v>44707</v>
      </c>
      <c r="H36" s="24">
        <v>4.08</v>
      </c>
      <c r="I36" s="22" t="s">
        <v>132</v>
      </c>
      <c r="J36" s="28">
        <v>44593</v>
      </c>
      <c r="K36" s="24">
        <v>5.24</v>
      </c>
      <c r="L36" s="22" t="s">
        <v>133</v>
      </c>
      <c r="M36" s="28">
        <v>44727</v>
      </c>
      <c r="N36" s="24">
        <v>8.9</v>
      </c>
      <c r="O36" s="22"/>
      <c r="P36" s="25"/>
      <c r="Q36" s="24"/>
      <c r="R36" s="25"/>
      <c r="S36" s="25"/>
      <c r="T36" s="25"/>
      <c r="U36" s="25"/>
      <c r="V36" s="25"/>
      <c r="W36" s="25"/>
      <c r="X36" s="25"/>
      <c r="Y36" s="25"/>
      <c r="Z36" s="25"/>
      <c r="AA36" s="26">
        <f t="shared" si="0"/>
        <v>6.07</v>
      </c>
    </row>
    <row r="37" spans="1:27" ht="15.75" customHeight="1">
      <c r="A37" s="17" t="s">
        <v>134</v>
      </c>
      <c r="B37" s="19">
        <v>15857</v>
      </c>
      <c r="C37" s="19">
        <v>34</v>
      </c>
      <c r="D37" s="39" t="s">
        <v>135</v>
      </c>
      <c r="E37" s="35" t="s">
        <v>84</v>
      </c>
      <c r="F37" s="22" t="s">
        <v>136</v>
      </c>
      <c r="G37" s="28">
        <v>44799</v>
      </c>
      <c r="H37" s="34">
        <v>2590</v>
      </c>
      <c r="I37" s="22" t="s">
        <v>137</v>
      </c>
      <c r="J37" s="23">
        <v>44784</v>
      </c>
      <c r="K37" s="34">
        <v>2400</v>
      </c>
      <c r="L37" s="22" t="s">
        <v>138</v>
      </c>
      <c r="M37" s="23">
        <v>44797</v>
      </c>
      <c r="N37" s="34">
        <v>1800</v>
      </c>
      <c r="O37" s="22" t="s">
        <v>139</v>
      </c>
      <c r="P37" s="28">
        <v>44649</v>
      </c>
      <c r="Q37" s="34">
        <v>2789</v>
      </c>
      <c r="R37" s="40"/>
      <c r="S37" s="25"/>
      <c r="T37" s="25"/>
      <c r="U37" s="25"/>
      <c r="V37" s="25"/>
      <c r="W37" s="25"/>
      <c r="X37" s="25"/>
      <c r="Y37" s="25"/>
      <c r="Z37" s="25"/>
      <c r="AA37" s="26">
        <f t="shared" si="0"/>
        <v>2394.75</v>
      </c>
    </row>
    <row r="38" spans="1:27" ht="15.75" customHeight="1">
      <c r="A38" s="36" t="s">
        <v>98</v>
      </c>
      <c r="B38" s="19">
        <v>10049</v>
      </c>
      <c r="C38" s="19">
        <v>35</v>
      </c>
      <c r="D38" s="39" t="s">
        <v>140</v>
      </c>
      <c r="E38" s="35" t="s">
        <v>84</v>
      </c>
      <c r="F38" s="22" t="s">
        <v>141</v>
      </c>
      <c r="G38" s="28">
        <v>44750</v>
      </c>
      <c r="H38" s="34">
        <v>400</v>
      </c>
      <c r="I38" s="22" t="s">
        <v>142</v>
      </c>
      <c r="J38" s="28">
        <v>44725</v>
      </c>
      <c r="K38" s="34">
        <v>645</v>
      </c>
      <c r="L38" s="22" t="s">
        <v>143</v>
      </c>
      <c r="M38" s="28">
        <v>44739</v>
      </c>
      <c r="N38" s="34">
        <v>439</v>
      </c>
      <c r="O38" s="22"/>
      <c r="P38" s="25"/>
      <c r="Q38" s="24"/>
      <c r="R38" s="25"/>
      <c r="S38" s="25"/>
      <c r="T38" s="25"/>
      <c r="U38" s="25"/>
      <c r="V38" s="25"/>
      <c r="W38" s="25"/>
      <c r="X38" s="25"/>
      <c r="Y38" s="25"/>
      <c r="Z38" s="25"/>
      <c r="AA38" s="26">
        <f t="shared" si="0"/>
        <v>494.67</v>
      </c>
    </row>
    <row r="39" spans="1:27" ht="15.75" customHeight="1">
      <c r="A39" s="17" t="s">
        <v>134</v>
      </c>
      <c r="B39" s="19">
        <v>18724</v>
      </c>
      <c r="C39" s="19">
        <v>36</v>
      </c>
      <c r="D39" s="39" t="s">
        <v>144</v>
      </c>
      <c r="E39" s="35" t="s">
        <v>84</v>
      </c>
      <c r="F39" s="22" t="s">
        <v>136</v>
      </c>
      <c r="G39" s="28">
        <v>44799</v>
      </c>
      <c r="H39" s="24">
        <v>110</v>
      </c>
      <c r="I39" s="22" t="s">
        <v>145</v>
      </c>
      <c r="J39" s="23">
        <v>44814</v>
      </c>
      <c r="K39" s="24">
        <v>42</v>
      </c>
      <c r="L39" s="22" t="s">
        <v>43</v>
      </c>
      <c r="M39" s="23">
        <v>44818</v>
      </c>
      <c r="N39" s="24">
        <v>34</v>
      </c>
      <c r="O39" s="22" t="s">
        <v>23</v>
      </c>
      <c r="P39" s="23">
        <v>44789</v>
      </c>
      <c r="Q39" s="24">
        <v>76</v>
      </c>
      <c r="R39" s="25"/>
      <c r="S39" s="25"/>
      <c r="T39" s="25"/>
      <c r="U39" s="25"/>
      <c r="V39" s="25"/>
      <c r="W39" s="25"/>
      <c r="X39" s="25"/>
      <c r="Y39" s="25"/>
      <c r="Z39" s="25"/>
      <c r="AA39" s="26">
        <f t="shared" si="0"/>
        <v>65.5</v>
      </c>
    </row>
    <row r="40" spans="1:27" ht="15.75" customHeight="1">
      <c r="A40" s="17" t="s">
        <v>134</v>
      </c>
      <c r="B40" s="19">
        <v>19275</v>
      </c>
      <c r="C40" s="19">
        <v>37</v>
      </c>
      <c r="D40" s="39" t="s">
        <v>146</v>
      </c>
      <c r="E40" s="35" t="s">
        <v>41</v>
      </c>
      <c r="F40" s="22" t="s">
        <v>136</v>
      </c>
      <c r="G40" s="28">
        <v>44799</v>
      </c>
      <c r="H40" s="24">
        <v>62.9</v>
      </c>
      <c r="I40" s="22" t="s">
        <v>147</v>
      </c>
      <c r="J40" s="23">
        <v>44767</v>
      </c>
      <c r="K40" s="24">
        <v>35</v>
      </c>
      <c r="L40" s="22" t="s">
        <v>147</v>
      </c>
      <c r="M40" s="23">
        <v>44767</v>
      </c>
      <c r="N40" s="24">
        <v>28.4</v>
      </c>
      <c r="O40" s="22" t="s">
        <v>148</v>
      </c>
      <c r="P40" s="23">
        <v>44767</v>
      </c>
      <c r="Q40" s="24">
        <v>26.07</v>
      </c>
      <c r="R40" s="25"/>
      <c r="S40" s="25"/>
      <c r="T40" s="25"/>
      <c r="U40" s="25"/>
      <c r="V40" s="25"/>
      <c r="W40" s="25"/>
      <c r="X40" s="25"/>
      <c r="Y40" s="25"/>
      <c r="Z40" s="25"/>
      <c r="AA40" s="26">
        <f t="shared" si="0"/>
        <v>38.090000000000003</v>
      </c>
    </row>
    <row r="41" spans="1:27" ht="15.75" customHeight="1">
      <c r="A41" s="17" t="s">
        <v>134</v>
      </c>
      <c r="B41" s="19">
        <v>4367</v>
      </c>
      <c r="C41" s="19">
        <v>38</v>
      </c>
      <c r="D41" s="39" t="s">
        <v>149</v>
      </c>
      <c r="E41" s="41" t="s">
        <v>41</v>
      </c>
      <c r="F41" s="22" t="s">
        <v>150</v>
      </c>
      <c r="G41" s="28">
        <v>44656</v>
      </c>
      <c r="H41" s="34">
        <v>1.72</v>
      </c>
      <c r="I41" s="22" t="s">
        <v>151</v>
      </c>
      <c r="J41" s="23">
        <v>44753</v>
      </c>
      <c r="K41" s="34">
        <v>1.8</v>
      </c>
      <c r="L41" s="22" t="s">
        <v>150</v>
      </c>
      <c r="M41" s="23">
        <v>44679</v>
      </c>
      <c r="N41" s="34">
        <v>0.99</v>
      </c>
      <c r="O41" s="22"/>
      <c r="P41" s="25"/>
      <c r="Q41" s="24"/>
      <c r="R41" s="25"/>
      <c r="S41" s="25"/>
      <c r="T41" s="25"/>
      <c r="U41" s="25"/>
      <c r="V41" s="25"/>
      <c r="W41" s="25"/>
      <c r="X41" s="25"/>
      <c r="Y41" s="25"/>
      <c r="Z41" s="25"/>
      <c r="AA41" s="26">
        <f t="shared" si="0"/>
        <v>1.5</v>
      </c>
    </row>
    <row r="42" spans="1:27" ht="15.75" customHeight="1">
      <c r="A42" s="36" t="s">
        <v>98</v>
      </c>
      <c r="B42" s="19">
        <v>5452</v>
      </c>
      <c r="C42" s="19">
        <v>39</v>
      </c>
      <c r="D42" s="39" t="s">
        <v>152</v>
      </c>
      <c r="E42" s="35" t="s">
        <v>41</v>
      </c>
      <c r="F42" s="22" t="s">
        <v>153</v>
      </c>
      <c r="G42" s="28">
        <v>44834</v>
      </c>
      <c r="H42" s="24">
        <v>55.95</v>
      </c>
      <c r="I42" s="22" t="s">
        <v>154</v>
      </c>
      <c r="J42" s="23">
        <v>44834</v>
      </c>
      <c r="K42" s="24">
        <v>40.11</v>
      </c>
      <c r="L42" s="22" t="s">
        <v>155</v>
      </c>
      <c r="M42" s="28">
        <v>44714</v>
      </c>
      <c r="N42" s="24">
        <v>15.74</v>
      </c>
      <c r="O42" s="22"/>
      <c r="P42" s="25"/>
      <c r="Q42" s="24"/>
      <c r="R42" s="25"/>
      <c r="S42" s="25"/>
      <c r="T42" s="25"/>
      <c r="U42" s="25"/>
      <c r="V42" s="25"/>
      <c r="W42" s="25"/>
      <c r="X42" s="25"/>
      <c r="Y42" s="25"/>
      <c r="Z42" s="25"/>
      <c r="AA42" s="26">
        <f t="shared" si="0"/>
        <v>37.270000000000003</v>
      </c>
    </row>
    <row r="43" spans="1:27" ht="15.75" customHeight="1">
      <c r="A43" s="17" t="s">
        <v>134</v>
      </c>
      <c r="B43" s="19">
        <v>18724</v>
      </c>
      <c r="C43" s="19">
        <v>40</v>
      </c>
      <c r="D43" s="39" t="s">
        <v>156</v>
      </c>
      <c r="E43" s="35" t="s">
        <v>41</v>
      </c>
      <c r="F43" s="22" t="s">
        <v>157</v>
      </c>
      <c r="G43" s="28">
        <v>44813</v>
      </c>
      <c r="H43" s="24">
        <v>8</v>
      </c>
      <c r="I43" s="22" t="s">
        <v>145</v>
      </c>
      <c r="J43" s="42">
        <v>44814</v>
      </c>
      <c r="K43" s="24">
        <v>15</v>
      </c>
      <c r="L43" s="22" t="s">
        <v>158</v>
      </c>
      <c r="M43" s="28">
        <v>44774</v>
      </c>
      <c r="N43" s="24">
        <v>7</v>
      </c>
      <c r="O43" s="22"/>
      <c r="P43" s="25"/>
      <c r="Q43" s="24"/>
      <c r="R43" s="25"/>
      <c r="S43" s="25"/>
      <c r="T43" s="25"/>
      <c r="U43" s="25"/>
      <c r="V43" s="25"/>
      <c r="W43" s="25"/>
      <c r="X43" s="25"/>
      <c r="Y43" s="25"/>
      <c r="Z43" s="25"/>
      <c r="AA43" s="26">
        <f t="shared" si="0"/>
        <v>10</v>
      </c>
    </row>
    <row r="44" spans="1:27" ht="15.75" customHeight="1">
      <c r="A44" s="17" t="s">
        <v>134</v>
      </c>
      <c r="B44" s="19">
        <v>18961</v>
      </c>
      <c r="C44" s="19">
        <v>41</v>
      </c>
      <c r="D44" s="39" t="s">
        <v>159</v>
      </c>
      <c r="E44" s="35" t="s">
        <v>84</v>
      </c>
      <c r="F44" s="22" t="s">
        <v>136</v>
      </c>
      <c r="G44" s="28">
        <v>44799</v>
      </c>
      <c r="H44" s="24">
        <v>40</v>
      </c>
      <c r="I44" s="22" t="s">
        <v>145</v>
      </c>
      <c r="J44" s="42">
        <v>44814</v>
      </c>
      <c r="K44" s="24">
        <v>22</v>
      </c>
      <c r="L44" s="22" t="s">
        <v>43</v>
      </c>
      <c r="M44" s="23">
        <v>44818</v>
      </c>
      <c r="N44" s="24">
        <v>62</v>
      </c>
      <c r="O44" s="22" t="s">
        <v>160</v>
      </c>
      <c r="P44" s="28">
        <v>44741</v>
      </c>
      <c r="Q44" s="24">
        <v>24</v>
      </c>
      <c r="R44" s="25"/>
      <c r="S44" s="25"/>
      <c r="T44" s="25"/>
      <c r="U44" s="25"/>
      <c r="V44" s="25"/>
      <c r="W44" s="25"/>
      <c r="X44" s="25"/>
      <c r="Y44" s="25"/>
      <c r="Z44" s="25"/>
      <c r="AA44" s="26">
        <f t="shared" si="0"/>
        <v>37</v>
      </c>
    </row>
    <row r="45" spans="1:27" ht="15.75" customHeight="1">
      <c r="A45" s="17" t="s">
        <v>56</v>
      </c>
      <c r="B45" s="19">
        <v>22039</v>
      </c>
      <c r="C45" s="19">
        <v>42</v>
      </c>
      <c r="D45" s="27" t="s">
        <v>161</v>
      </c>
      <c r="E45" s="35" t="s">
        <v>84</v>
      </c>
      <c r="F45" s="22" t="s">
        <v>162</v>
      </c>
      <c r="G45" s="29">
        <v>44847</v>
      </c>
      <c r="H45" s="34">
        <v>320</v>
      </c>
      <c r="I45" s="22" t="s">
        <v>163</v>
      </c>
      <c r="J45" s="28">
        <v>44802</v>
      </c>
      <c r="K45" s="34">
        <v>370</v>
      </c>
      <c r="L45" s="22" t="s">
        <v>164</v>
      </c>
      <c r="M45" s="28">
        <v>44756</v>
      </c>
      <c r="N45" s="34">
        <v>430</v>
      </c>
      <c r="O45" s="22"/>
      <c r="P45" s="25"/>
      <c r="Q45" s="24"/>
      <c r="R45" s="25"/>
      <c r="S45" s="25"/>
      <c r="T45" s="25"/>
      <c r="U45" s="25"/>
      <c r="V45" s="25"/>
      <c r="W45" s="25"/>
      <c r="X45" s="25"/>
      <c r="Y45" s="25"/>
      <c r="Z45" s="25"/>
      <c r="AA45" s="26">
        <f t="shared" si="0"/>
        <v>373.33</v>
      </c>
    </row>
    <row r="46" spans="1:27" ht="15.75" customHeight="1">
      <c r="A46" s="17" t="s">
        <v>56</v>
      </c>
      <c r="B46" s="19">
        <v>22039</v>
      </c>
      <c r="C46" s="19">
        <v>43</v>
      </c>
      <c r="D46" s="27" t="s">
        <v>165</v>
      </c>
      <c r="E46" s="35" t="s">
        <v>84</v>
      </c>
      <c r="F46" s="22" t="s">
        <v>166</v>
      </c>
      <c r="G46" s="28">
        <v>44810</v>
      </c>
      <c r="H46" s="34">
        <v>64</v>
      </c>
      <c r="I46" s="22" t="s">
        <v>167</v>
      </c>
      <c r="J46" s="28">
        <v>44775</v>
      </c>
      <c r="K46" s="34">
        <v>182</v>
      </c>
      <c r="L46" s="22"/>
      <c r="M46" s="25"/>
      <c r="N46" s="24"/>
      <c r="O46" s="22"/>
      <c r="P46" s="25"/>
      <c r="Q46" s="24"/>
      <c r="R46" s="25"/>
      <c r="S46" s="25"/>
      <c r="T46" s="25"/>
      <c r="U46" s="25"/>
      <c r="V46" s="25"/>
      <c r="W46" s="25"/>
      <c r="X46" s="25"/>
      <c r="Y46" s="25"/>
      <c r="Z46" s="25"/>
      <c r="AA46" s="26">
        <f t="shared" si="0"/>
        <v>123</v>
      </c>
    </row>
    <row r="47" spans="1:27" ht="15.75" customHeight="1">
      <c r="A47" s="17" t="s">
        <v>56</v>
      </c>
      <c r="B47" s="19">
        <v>22039</v>
      </c>
      <c r="C47" s="19">
        <v>44</v>
      </c>
      <c r="D47" s="27" t="s">
        <v>168</v>
      </c>
      <c r="E47" s="35" t="s">
        <v>84</v>
      </c>
      <c r="F47" s="22" t="s">
        <v>169</v>
      </c>
      <c r="G47" s="29">
        <v>44848</v>
      </c>
      <c r="H47" s="34">
        <v>780</v>
      </c>
      <c r="I47" s="22" t="s">
        <v>170</v>
      </c>
      <c r="J47" s="28">
        <v>44825</v>
      </c>
      <c r="K47" s="34">
        <v>790</v>
      </c>
      <c r="L47" s="22" t="s">
        <v>171</v>
      </c>
      <c r="M47" s="28">
        <v>44805</v>
      </c>
      <c r="N47" s="24">
        <v>800</v>
      </c>
      <c r="O47" s="22"/>
      <c r="P47" s="25"/>
      <c r="Q47" s="24"/>
      <c r="R47" s="25"/>
      <c r="S47" s="25"/>
      <c r="T47" s="25"/>
      <c r="U47" s="25"/>
      <c r="V47" s="25"/>
      <c r="W47" s="25"/>
      <c r="X47" s="25"/>
      <c r="Y47" s="25"/>
      <c r="Z47" s="25"/>
      <c r="AA47" s="26">
        <f t="shared" si="0"/>
        <v>790</v>
      </c>
    </row>
    <row r="48" spans="1:27" ht="15.75" customHeight="1">
      <c r="A48" s="17" t="s">
        <v>18</v>
      </c>
      <c r="B48" s="43">
        <v>19275</v>
      </c>
      <c r="C48" s="19">
        <v>45</v>
      </c>
      <c r="D48" s="39" t="s">
        <v>172</v>
      </c>
      <c r="E48" s="43" t="s">
        <v>41</v>
      </c>
      <c r="F48" s="22" t="s">
        <v>21</v>
      </c>
      <c r="G48" s="23">
        <v>44823</v>
      </c>
      <c r="H48" s="24">
        <v>19</v>
      </c>
      <c r="I48" s="22"/>
      <c r="J48" s="23"/>
      <c r="K48" s="24"/>
      <c r="L48" s="22"/>
      <c r="M48" s="25"/>
      <c r="N48" s="24"/>
      <c r="O48" s="22"/>
      <c r="P48" s="25"/>
      <c r="Q48" s="24"/>
      <c r="R48" s="25"/>
      <c r="S48" s="25"/>
      <c r="T48" s="25"/>
      <c r="U48" s="25"/>
      <c r="V48" s="25"/>
      <c r="W48" s="25"/>
      <c r="X48" s="25"/>
      <c r="Y48" s="25"/>
      <c r="Z48" s="25"/>
      <c r="AA48" s="26">
        <f t="shared" si="0"/>
        <v>19</v>
      </c>
    </row>
    <row r="49" spans="1:27" ht="15.75" customHeight="1">
      <c r="A49" s="17" t="s">
        <v>134</v>
      </c>
      <c r="B49" s="43">
        <v>10049</v>
      </c>
      <c r="C49" s="19">
        <v>46</v>
      </c>
      <c r="D49" s="39" t="s">
        <v>173</v>
      </c>
      <c r="E49" s="43" t="s">
        <v>41</v>
      </c>
      <c r="F49" s="22" t="s">
        <v>174</v>
      </c>
      <c r="G49" s="28">
        <v>44834</v>
      </c>
      <c r="H49" s="34">
        <v>3.97</v>
      </c>
      <c r="I49" s="22" t="s">
        <v>175</v>
      </c>
      <c r="J49" s="23">
        <v>44834</v>
      </c>
      <c r="K49" s="34">
        <v>6.87</v>
      </c>
      <c r="L49" s="22" t="s">
        <v>176</v>
      </c>
      <c r="M49" s="28">
        <v>44813</v>
      </c>
      <c r="N49" s="34">
        <v>6.75</v>
      </c>
      <c r="O49" s="22"/>
      <c r="P49" s="28"/>
      <c r="Q49" s="34"/>
      <c r="R49" s="25"/>
      <c r="S49" s="25"/>
      <c r="T49" s="25"/>
      <c r="U49" s="25"/>
      <c r="V49" s="25"/>
      <c r="W49" s="25"/>
      <c r="X49" s="25"/>
      <c r="Y49" s="25"/>
      <c r="Z49" s="25"/>
      <c r="AA49" s="26">
        <f t="shared" si="0"/>
        <v>5.86</v>
      </c>
    </row>
    <row r="50" spans="1:27" ht="15.75" customHeight="1">
      <c r="A50" s="17" t="s">
        <v>134</v>
      </c>
      <c r="B50" s="43">
        <v>12882</v>
      </c>
      <c r="C50" s="19">
        <v>47</v>
      </c>
      <c r="D50" s="39" t="s">
        <v>177</v>
      </c>
      <c r="E50" s="43" t="s">
        <v>84</v>
      </c>
      <c r="F50" s="22" t="s">
        <v>178</v>
      </c>
      <c r="G50" s="28">
        <v>44687</v>
      </c>
      <c r="H50" s="24">
        <v>240</v>
      </c>
      <c r="I50" s="22" t="s">
        <v>179</v>
      </c>
      <c r="J50" s="42">
        <v>44655</v>
      </c>
      <c r="K50" s="24">
        <v>108</v>
      </c>
      <c r="L50" s="22" t="s">
        <v>180</v>
      </c>
      <c r="M50" s="23">
        <v>44655</v>
      </c>
      <c r="N50" s="24">
        <v>169</v>
      </c>
      <c r="O50" s="22"/>
      <c r="P50" s="28"/>
      <c r="Q50" s="34"/>
      <c r="R50" s="25"/>
      <c r="S50" s="25"/>
      <c r="T50" s="25"/>
      <c r="U50" s="25"/>
      <c r="V50" s="25"/>
      <c r="W50" s="25"/>
      <c r="X50" s="25"/>
      <c r="Y50" s="25"/>
      <c r="Z50" s="25"/>
      <c r="AA50" s="26">
        <f t="shared" si="0"/>
        <v>172.33</v>
      </c>
    </row>
    <row r="51" spans="1:27" ht="15.75" customHeight="1">
      <c r="A51" s="17" t="s">
        <v>45</v>
      </c>
      <c r="B51" s="44">
        <v>22039</v>
      </c>
      <c r="C51" s="19">
        <v>48</v>
      </c>
      <c r="D51" s="27" t="s">
        <v>181</v>
      </c>
      <c r="E51" s="45" t="s">
        <v>84</v>
      </c>
      <c r="F51" s="22" t="s">
        <v>182</v>
      </c>
      <c r="G51" s="28">
        <v>44707</v>
      </c>
      <c r="H51" s="34">
        <v>45</v>
      </c>
      <c r="I51" s="22" t="s">
        <v>182</v>
      </c>
      <c r="J51" s="28">
        <v>44707</v>
      </c>
      <c r="K51" s="34">
        <v>60</v>
      </c>
      <c r="L51" s="22"/>
      <c r="M51" s="25"/>
      <c r="N51" s="24"/>
      <c r="O51" s="22"/>
      <c r="P51" s="25"/>
      <c r="Q51" s="24"/>
      <c r="R51" s="25"/>
      <c r="S51" s="25"/>
      <c r="T51" s="25"/>
      <c r="U51" s="25"/>
      <c r="V51" s="25"/>
      <c r="W51" s="25"/>
      <c r="X51" s="25"/>
      <c r="Y51" s="25"/>
      <c r="Z51" s="25"/>
      <c r="AA51" s="26">
        <f t="shared" si="0"/>
        <v>52.5</v>
      </c>
    </row>
    <row r="52" spans="1:27" ht="15.75" customHeight="1">
      <c r="A52" s="17" t="s">
        <v>45</v>
      </c>
      <c r="B52" s="44">
        <v>22039</v>
      </c>
      <c r="C52" s="19">
        <v>49</v>
      </c>
      <c r="D52" s="27" t="s">
        <v>183</v>
      </c>
      <c r="E52" s="45" t="s">
        <v>84</v>
      </c>
      <c r="F52" s="22" t="s">
        <v>184</v>
      </c>
      <c r="G52" s="28">
        <v>44753</v>
      </c>
      <c r="H52" s="34">
        <v>160</v>
      </c>
      <c r="I52" s="22" t="s">
        <v>185</v>
      </c>
      <c r="J52" s="28">
        <v>44599</v>
      </c>
      <c r="K52" s="34">
        <v>48</v>
      </c>
      <c r="L52" s="22"/>
      <c r="M52" s="25"/>
      <c r="N52" s="24"/>
      <c r="O52" s="22"/>
      <c r="P52" s="25"/>
      <c r="Q52" s="24"/>
      <c r="R52" s="25"/>
      <c r="S52" s="25"/>
      <c r="T52" s="25"/>
      <c r="U52" s="25"/>
      <c r="V52" s="25"/>
      <c r="W52" s="25"/>
      <c r="X52" s="25"/>
      <c r="Y52" s="25"/>
      <c r="Z52" s="25"/>
      <c r="AA52" s="26">
        <f t="shared" si="0"/>
        <v>104</v>
      </c>
    </row>
    <row r="53" spans="1:27" ht="15.75" customHeight="1">
      <c r="A53" s="17" t="s">
        <v>45</v>
      </c>
      <c r="B53" s="44">
        <v>22039</v>
      </c>
      <c r="C53" s="19">
        <v>50</v>
      </c>
      <c r="D53" s="27" t="s">
        <v>186</v>
      </c>
      <c r="E53" s="45" t="s">
        <v>84</v>
      </c>
      <c r="F53" s="22"/>
      <c r="G53" s="28"/>
      <c r="H53" s="34"/>
      <c r="I53" s="22" t="s">
        <v>187</v>
      </c>
      <c r="J53" s="28">
        <v>44749</v>
      </c>
      <c r="K53" s="34">
        <v>92</v>
      </c>
      <c r="L53" s="22"/>
      <c r="M53" s="25"/>
      <c r="N53" s="24"/>
      <c r="O53" s="22"/>
      <c r="P53" s="25"/>
      <c r="Q53" s="24"/>
      <c r="R53" s="25"/>
      <c r="S53" s="25"/>
      <c r="T53" s="25"/>
      <c r="U53" s="25"/>
      <c r="V53" s="25"/>
      <c r="W53" s="25"/>
      <c r="X53" s="25"/>
      <c r="Y53" s="25"/>
      <c r="Z53" s="25"/>
      <c r="AA53" s="26">
        <f t="shared" si="0"/>
        <v>92</v>
      </c>
    </row>
    <row r="54" spans="1:27" ht="15.75" customHeight="1">
      <c r="A54" s="17" t="s">
        <v>34</v>
      </c>
      <c r="B54" s="31">
        <v>5452</v>
      </c>
      <c r="C54" s="46">
        <v>51</v>
      </c>
      <c r="D54" s="31" t="s">
        <v>188</v>
      </c>
      <c r="E54" s="44" t="s">
        <v>41</v>
      </c>
      <c r="F54" s="22"/>
      <c r="G54" s="23"/>
      <c r="H54" s="24">
        <v>0</v>
      </c>
      <c r="I54" s="22"/>
      <c r="J54" s="25"/>
      <c r="K54" s="24"/>
      <c r="L54" s="22"/>
      <c r="M54" s="25"/>
      <c r="N54" s="24"/>
      <c r="O54" s="22"/>
      <c r="P54" s="25"/>
      <c r="Q54" s="24"/>
      <c r="R54" s="25"/>
      <c r="S54" s="25"/>
      <c r="T54" s="25"/>
      <c r="U54" s="25"/>
      <c r="V54" s="25"/>
      <c r="W54" s="25"/>
      <c r="X54" s="25"/>
      <c r="Y54" s="25"/>
      <c r="Z54" s="25"/>
      <c r="AA54" s="26">
        <f t="shared" si="0"/>
        <v>0</v>
      </c>
    </row>
    <row r="55" spans="1:27" ht="15.75" customHeight="1">
      <c r="A55" s="17" t="s">
        <v>18</v>
      </c>
      <c r="B55" s="44">
        <v>5452</v>
      </c>
      <c r="C55" s="19">
        <v>52</v>
      </c>
      <c r="D55" s="27" t="s">
        <v>189</v>
      </c>
      <c r="E55" s="44" t="s">
        <v>41</v>
      </c>
      <c r="F55" s="22" t="s">
        <v>21</v>
      </c>
      <c r="G55" s="23">
        <v>44823</v>
      </c>
      <c r="H55" s="24">
        <v>162.91</v>
      </c>
      <c r="I55" s="22" t="s">
        <v>22</v>
      </c>
      <c r="J55" s="23">
        <v>44820</v>
      </c>
      <c r="K55" s="24">
        <v>165</v>
      </c>
      <c r="L55" s="22"/>
      <c r="M55" s="25"/>
      <c r="N55" s="24"/>
      <c r="O55" s="22"/>
      <c r="P55" s="25"/>
      <c r="Q55" s="24"/>
      <c r="R55" s="25"/>
      <c r="S55" s="25"/>
      <c r="T55" s="25"/>
      <c r="U55" s="25"/>
      <c r="V55" s="25"/>
      <c r="W55" s="25"/>
      <c r="X55" s="25"/>
      <c r="Y55" s="25"/>
      <c r="Z55" s="25"/>
      <c r="AA55" s="26">
        <f t="shared" si="0"/>
        <v>163.96</v>
      </c>
    </row>
    <row r="56" spans="1:27" ht="15.75" customHeight="1">
      <c r="A56" s="17" t="s">
        <v>18</v>
      </c>
      <c r="B56" s="44">
        <v>5242</v>
      </c>
      <c r="C56" s="19">
        <v>53</v>
      </c>
      <c r="D56" s="27" t="s">
        <v>190</v>
      </c>
      <c r="E56" s="44" t="s">
        <v>41</v>
      </c>
      <c r="F56" s="22" t="s">
        <v>21</v>
      </c>
      <c r="G56" s="23">
        <v>44823</v>
      </c>
      <c r="H56" s="24">
        <v>162.59</v>
      </c>
      <c r="I56" s="22" t="s">
        <v>22</v>
      </c>
      <c r="J56" s="23">
        <v>44820</v>
      </c>
      <c r="K56" s="24">
        <v>164.8</v>
      </c>
      <c r="L56" s="22"/>
      <c r="M56" s="25"/>
      <c r="N56" s="24"/>
      <c r="O56" s="22"/>
      <c r="P56" s="25"/>
      <c r="Q56" s="24"/>
      <c r="R56" s="25"/>
      <c r="S56" s="25"/>
      <c r="T56" s="25"/>
      <c r="U56" s="25"/>
      <c r="V56" s="25"/>
      <c r="W56" s="25"/>
      <c r="X56" s="25"/>
      <c r="Y56" s="25"/>
      <c r="Z56" s="25"/>
      <c r="AA56" s="26">
        <f t="shared" si="0"/>
        <v>163.69999999999999</v>
      </c>
    </row>
    <row r="57" spans="1:27" ht="15.75" customHeight="1">
      <c r="A57" s="17" t="s">
        <v>18</v>
      </c>
      <c r="B57" s="44">
        <v>5242</v>
      </c>
      <c r="C57" s="19">
        <v>54</v>
      </c>
      <c r="D57" s="27" t="s">
        <v>191</v>
      </c>
      <c r="E57" s="44" t="s">
        <v>41</v>
      </c>
      <c r="F57" s="22" t="s">
        <v>21</v>
      </c>
      <c r="G57" s="23">
        <v>44823</v>
      </c>
      <c r="H57" s="24">
        <v>179.59</v>
      </c>
      <c r="I57" s="22" t="s">
        <v>22</v>
      </c>
      <c r="J57" s="23">
        <v>44820</v>
      </c>
      <c r="K57" s="24">
        <v>186.59</v>
      </c>
      <c r="L57" s="22"/>
      <c r="M57" s="25"/>
      <c r="N57" s="24"/>
      <c r="O57" s="22"/>
      <c r="P57" s="25"/>
      <c r="Q57" s="24"/>
      <c r="R57" s="25"/>
      <c r="S57" s="25"/>
      <c r="T57" s="25"/>
      <c r="U57" s="25"/>
      <c r="V57" s="25"/>
      <c r="W57" s="25"/>
      <c r="X57" s="25"/>
      <c r="Y57" s="25"/>
      <c r="Z57" s="25"/>
      <c r="AA57" s="26">
        <f t="shared" si="0"/>
        <v>183.09</v>
      </c>
    </row>
    <row r="58" spans="1:27" ht="15.75" customHeight="1">
      <c r="A58" s="17" t="s">
        <v>18</v>
      </c>
      <c r="B58" s="44">
        <v>5242</v>
      </c>
      <c r="C58" s="19">
        <v>55</v>
      </c>
      <c r="D58" s="27" t="s">
        <v>192</v>
      </c>
      <c r="E58" s="44" t="s">
        <v>41</v>
      </c>
      <c r="F58" s="22" t="s">
        <v>21</v>
      </c>
      <c r="G58" s="23">
        <v>44823</v>
      </c>
      <c r="H58" s="24">
        <v>540.30999999999995</v>
      </c>
      <c r="I58" s="22" t="s">
        <v>22</v>
      </c>
      <c r="J58" s="23">
        <v>44820</v>
      </c>
      <c r="K58" s="24">
        <v>561.5</v>
      </c>
      <c r="L58" s="22"/>
      <c r="M58" s="25"/>
      <c r="N58" s="24"/>
      <c r="O58" s="22"/>
      <c r="P58" s="25"/>
      <c r="Q58" s="24"/>
      <c r="R58" s="25"/>
      <c r="S58" s="25"/>
      <c r="T58" s="25"/>
      <c r="U58" s="25"/>
      <c r="V58" s="25"/>
      <c r="W58" s="25"/>
      <c r="X58" s="25"/>
      <c r="Y58" s="25"/>
      <c r="Z58" s="25"/>
      <c r="AA58" s="26">
        <f t="shared" si="0"/>
        <v>550.91</v>
      </c>
    </row>
    <row r="59" spans="1:27" ht="15.75" customHeight="1">
      <c r="A59" s="17" t="s">
        <v>18</v>
      </c>
      <c r="B59" s="44">
        <v>5242</v>
      </c>
      <c r="C59" s="19">
        <v>56</v>
      </c>
      <c r="D59" s="27" t="s">
        <v>193</v>
      </c>
      <c r="E59" s="44" t="s">
        <v>41</v>
      </c>
      <c r="F59" s="22" t="s">
        <v>21</v>
      </c>
      <c r="G59" s="23">
        <v>44823</v>
      </c>
      <c r="H59" s="24">
        <v>146.49</v>
      </c>
      <c r="I59" s="22" t="s">
        <v>22</v>
      </c>
      <c r="J59" s="23">
        <v>44820</v>
      </c>
      <c r="K59" s="24">
        <v>157.88999999999999</v>
      </c>
      <c r="L59" s="22"/>
      <c r="M59" s="25"/>
      <c r="N59" s="24"/>
      <c r="O59" s="22"/>
      <c r="P59" s="25"/>
      <c r="Q59" s="24"/>
      <c r="R59" s="25"/>
      <c r="S59" s="25"/>
      <c r="T59" s="25"/>
      <c r="U59" s="25"/>
      <c r="V59" s="25"/>
      <c r="W59" s="25"/>
      <c r="X59" s="25"/>
      <c r="Y59" s="25"/>
      <c r="Z59" s="25"/>
      <c r="AA59" s="26">
        <f t="shared" si="0"/>
        <v>152.19</v>
      </c>
    </row>
    <row r="60" spans="1:27" ht="15.75" customHeight="1">
      <c r="A60" s="17" t="s">
        <v>18</v>
      </c>
      <c r="B60" s="44">
        <v>5242</v>
      </c>
      <c r="C60" s="19">
        <v>57</v>
      </c>
      <c r="D60" s="27" t="s">
        <v>194</v>
      </c>
      <c r="E60" s="44" t="s">
        <v>41</v>
      </c>
      <c r="F60" s="22" t="s">
        <v>21</v>
      </c>
      <c r="G60" s="23">
        <v>44823</v>
      </c>
      <c r="H60" s="24">
        <v>214.15</v>
      </c>
      <c r="I60" s="22" t="s">
        <v>22</v>
      </c>
      <c r="J60" s="23">
        <v>44820</v>
      </c>
      <c r="K60" s="24">
        <v>223.5</v>
      </c>
      <c r="L60" s="22"/>
      <c r="M60" s="25"/>
      <c r="N60" s="24"/>
      <c r="O60" s="22"/>
      <c r="P60" s="25"/>
      <c r="Q60" s="24"/>
      <c r="R60" s="25"/>
      <c r="S60" s="25"/>
      <c r="T60" s="25"/>
      <c r="U60" s="25"/>
      <c r="V60" s="25"/>
      <c r="W60" s="25"/>
      <c r="X60" s="25"/>
      <c r="Y60" s="25"/>
      <c r="Z60" s="25"/>
      <c r="AA60" s="26">
        <f t="shared" si="0"/>
        <v>218.83</v>
      </c>
    </row>
    <row r="61" spans="1:27" ht="15.75" customHeight="1">
      <c r="A61" s="17" t="s">
        <v>18</v>
      </c>
      <c r="B61" s="44">
        <v>5242</v>
      </c>
      <c r="C61" s="19">
        <v>58</v>
      </c>
      <c r="D61" s="27" t="s">
        <v>195</v>
      </c>
      <c r="E61" s="44" t="s">
        <v>41</v>
      </c>
      <c r="F61" s="22" t="s">
        <v>21</v>
      </c>
      <c r="G61" s="23">
        <v>44823</v>
      </c>
      <c r="H61" s="24">
        <v>7107.97</v>
      </c>
      <c r="I61" s="22" t="s">
        <v>22</v>
      </c>
      <c r="J61" s="23">
        <v>44820</v>
      </c>
      <c r="K61" s="24">
        <v>7250.89</v>
      </c>
      <c r="L61" s="22"/>
      <c r="M61" s="25"/>
      <c r="N61" s="24"/>
      <c r="O61" s="22"/>
      <c r="P61" s="25"/>
      <c r="Q61" s="24"/>
      <c r="R61" s="25"/>
      <c r="S61" s="25"/>
      <c r="T61" s="25"/>
      <c r="U61" s="25"/>
      <c r="V61" s="25"/>
      <c r="W61" s="25"/>
      <c r="X61" s="25"/>
      <c r="Y61" s="25"/>
      <c r="Z61" s="25"/>
      <c r="AA61" s="26">
        <f t="shared" si="0"/>
        <v>7179.43</v>
      </c>
    </row>
    <row r="62" spans="1:27" ht="15.75" customHeight="1">
      <c r="A62" s="17" t="s">
        <v>18</v>
      </c>
      <c r="B62" s="44">
        <v>18961</v>
      </c>
      <c r="C62" s="19">
        <v>59</v>
      </c>
      <c r="D62" s="27" t="s">
        <v>196</v>
      </c>
      <c r="E62" s="44" t="s">
        <v>197</v>
      </c>
      <c r="F62" s="47" t="s">
        <v>21</v>
      </c>
      <c r="G62" s="48">
        <v>44823</v>
      </c>
      <c r="H62" s="49">
        <v>158.91</v>
      </c>
      <c r="I62" s="47" t="s">
        <v>22</v>
      </c>
      <c r="J62" s="48">
        <v>44820</v>
      </c>
      <c r="K62" s="49">
        <v>165.3</v>
      </c>
      <c r="L62" s="47"/>
      <c r="M62" s="50"/>
      <c r="N62" s="49"/>
      <c r="O62" s="47"/>
      <c r="P62" s="50"/>
      <c r="Q62" s="49"/>
      <c r="R62" s="25"/>
      <c r="S62" s="25"/>
      <c r="T62" s="25"/>
      <c r="U62" s="25"/>
      <c r="V62" s="25"/>
      <c r="W62" s="25"/>
      <c r="X62" s="25"/>
      <c r="Y62" s="25"/>
      <c r="Z62" s="25"/>
      <c r="AA62" s="26">
        <f t="shared" si="0"/>
        <v>162.11000000000001</v>
      </c>
    </row>
    <row r="63" spans="1:27" ht="15.75" customHeight="1">
      <c r="A63" s="17" t="s">
        <v>18</v>
      </c>
      <c r="B63" s="44">
        <v>3395</v>
      </c>
      <c r="C63" s="19">
        <v>60</v>
      </c>
      <c r="D63" s="27" t="s">
        <v>198</v>
      </c>
      <c r="E63" s="44" t="s">
        <v>41</v>
      </c>
      <c r="F63" s="22" t="s">
        <v>21</v>
      </c>
      <c r="G63" s="23">
        <v>44823</v>
      </c>
      <c r="H63" s="24">
        <v>588.21</v>
      </c>
      <c r="I63" s="22" t="s">
        <v>22</v>
      </c>
      <c r="J63" s="23">
        <v>44820</v>
      </c>
      <c r="K63" s="24">
        <v>594.61</v>
      </c>
      <c r="L63" s="22"/>
      <c r="M63" s="25"/>
      <c r="N63" s="24"/>
      <c r="O63" s="22"/>
      <c r="P63" s="25"/>
      <c r="Q63" s="24"/>
      <c r="R63" s="25"/>
      <c r="S63" s="25"/>
      <c r="T63" s="25"/>
      <c r="U63" s="25"/>
      <c r="V63" s="25"/>
      <c r="W63" s="25"/>
      <c r="X63" s="25"/>
      <c r="Y63" s="25"/>
      <c r="Z63" s="25"/>
      <c r="AA63" s="26">
        <f t="shared" si="0"/>
        <v>591.41</v>
      </c>
    </row>
    <row r="64" spans="1:27" ht="15.75" customHeight="1">
      <c r="A64" s="17" t="s">
        <v>18</v>
      </c>
      <c r="B64" s="44">
        <v>3395</v>
      </c>
      <c r="C64" s="19">
        <v>61</v>
      </c>
      <c r="D64" s="27" t="s">
        <v>199</v>
      </c>
      <c r="E64" s="44" t="s">
        <v>41</v>
      </c>
      <c r="F64" s="22" t="s">
        <v>21</v>
      </c>
      <c r="G64" s="23">
        <v>44823</v>
      </c>
      <c r="H64" s="24">
        <v>669.96</v>
      </c>
      <c r="I64" s="22" t="s">
        <v>22</v>
      </c>
      <c r="J64" s="23">
        <v>44820</v>
      </c>
      <c r="K64" s="24">
        <v>674.35</v>
      </c>
      <c r="L64" s="22"/>
      <c r="M64" s="25"/>
      <c r="N64" s="24"/>
      <c r="O64" s="22"/>
      <c r="P64" s="25"/>
      <c r="Q64" s="24"/>
      <c r="R64" s="25"/>
      <c r="S64" s="25"/>
      <c r="T64" s="25"/>
      <c r="U64" s="25"/>
      <c r="V64" s="25"/>
      <c r="W64" s="25"/>
      <c r="X64" s="25"/>
      <c r="Y64" s="25"/>
      <c r="Z64" s="25"/>
      <c r="AA64" s="26">
        <f t="shared" si="0"/>
        <v>672.16</v>
      </c>
    </row>
    <row r="65" spans="1:27" ht="15.75" customHeight="1">
      <c r="A65" s="17" t="s">
        <v>18</v>
      </c>
      <c r="B65" s="44">
        <v>19275</v>
      </c>
      <c r="C65" s="19">
        <v>62</v>
      </c>
      <c r="D65" s="27" t="s">
        <v>200</v>
      </c>
      <c r="E65" s="44" t="s">
        <v>84</v>
      </c>
      <c r="F65" s="22" t="s">
        <v>22</v>
      </c>
      <c r="G65" s="23">
        <v>44820</v>
      </c>
      <c r="H65" s="34">
        <v>948.6</v>
      </c>
      <c r="I65" s="22"/>
      <c r="J65" s="23"/>
      <c r="K65" s="24"/>
      <c r="L65" s="22"/>
      <c r="M65" s="25"/>
      <c r="N65" s="24"/>
      <c r="O65" s="22"/>
      <c r="P65" s="25"/>
      <c r="Q65" s="24"/>
      <c r="R65" s="25"/>
      <c r="S65" s="25"/>
      <c r="T65" s="25"/>
      <c r="U65" s="25"/>
      <c r="V65" s="25"/>
      <c r="W65" s="25"/>
      <c r="X65" s="25"/>
      <c r="Y65" s="25"/>
      <c r="Z65" s="25"/>
      <c r="AA65" s="26">
        <f t="shared" si="0"/>
        <v>948.6</v>
      </c>
    </row>
    <row r="66" spans="1:27" ht="15.75" customHeight="1">
      <c r="A66" s="17" t="s">
        <v>18</v>
      </c>
      <c r="B66" s="44">
        <v>68705</v>
      </c>
      <c r="C66" s="19">
        <v>63</v>
      </c>
      <c r="D66" s="27" t="s">
        <v>201</v>
      </c>
      <c r="E66" s="44" t="s">
        <v>41</v>
      </c>
      <c r="F66" s="22" t="s">
        <v>21</v>
      </c>
      <c r="G66" s="23">
        <v>44823</v>
      </c>
      <c r="H66" s="24">
        <v>2372.02</v>
      </c>
      <c r="I66" s="22" t="s">
        <v>22</v>
      </c>
      <c r="J66" s="23">
        <v>44820</v>
      </c>
      <c r="K66" s="24">
        <v>2586.1999999999998</v>
      </c>
      <c r="L66" s="22"/>
      <c r="M66" s="25"/>
      <c r="N66" s="24"/>
      <c r="O66" s="22"/>
      <c r="P66" s="25"/>
      <c r="Q66" s="24"/>
      <c r="R66" s="25"/>
      <c r="S66" s="25"/>
      <c r="T66" s="25"/>
      <c r="U66" s="25"/>
      <c r="V66" s="25"/>
      <c r="W66" s="25"/>
      <c r="X66" s="25"/>
      <c r="Y66" s="25"/>
      <c r="Z66" s="25"/>
      <c r="AA66" s="26">
        <f t="shared" si="0"/>
        <v>2479.11</v>
      </c>
    </row>
    <row r="67" spans="1:27" ht="15.75" customHeight="1">
      <c r="A67" s="17" t="s">
        <v>134</v>
      </c>
      <c r="B67" s="44">
        <v>15857</v>
      </c>
      <c r="C67" s="19">
        <v>64</v>
      </c>
      <c r="D67" s="27" t="s">
        <v>202</v>
      </c>
      <c r="E67" s="44" t="s">
        <v>84</v>
      </c>
      <c r="F67" s="22" t="s">
        <v>136</v>
      </c>
      <c r="G67" s="28">
        <v>44799</v>
      </c>
      <c r="H67" s="24">
        <v>790</v>
      </c>
      <c r="I67" s="22" t="s">
        <v>43</v>
      </c>
      <c r="J67" s="23">
        <v>44818</v>
      </c>
      <c r="K67" s="24">
        <v>1040</v>
      </c>
      <c r="L67" s="22" t="s">
        <v>22</v>
      </c>
      <c r="M67" s="23">
        <v>44820</v>
      </c>
      <c r="N67" s="24">
        <v>119</v>
      </c>
      <c r="O67" s="22" t="s">
        <v>203</v>
      </c>
      <c r="P67" s="28">
        <v>44670</v>
      </c>
      <c r="Q67" s="24">
        <v>698</v>
      </c>
      <c r="R67" s="22" t="s">
        <v>204</v>
      </c>
      <c r="S67" s="28">
        <v>44649</v>
      </c>
      <c r="T67" s="24">
        <v>549</v>
      </c>
      <c r="U67" s="25"/>
      <c r="V67" s="25"/>
      <c r="W67" s="25"/>
      <c r="X67" s="25"/>
      <c r="Y67" s="25"/>
      <c r="Z67" s="25"/>
      <c r="AA67" s="26">
        <f t="shared" si="0"/>
        <v>639.20000000000005</v>
      </c>
    </row>
    <row r="68" spans="1:27" ht="15.75" customHeight="1"/>
    <row r="69" spans="1:27" ht="15.75" customHeight="1"/>
    <row r="70" spans="1:27" ht="15.75" customHeight="1"/>
    <row r="71" spans="1:27" ht="15.75" customHeight="1"/>
    <row r="72" spans="1:27" ht="15.75" customHeight="1"/>
    <row r="73" spans="1:27" ht="15.75" customHeight="1"/>
    <row r="74" spans="1:27" ht="15.75" customHeight="1"/>
    <row r="75" spans="1:27" ht="15.75" customHeight="1"/>
    <row r="76" spans="1:27" ht="15.75" customHeight="1"/>
    <row r="77" spans="1:27" ht="15.75" customHeight="1"/>
    <row r="78" spans="1:27" ht="15.75" customHeight="1"/>
    <row r="79" spans="1:27" ht="15.75" customHeight="1"/>
    <row r="80" spans="1:2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U2:W2"/>
    <mergeCell ref="X2:Z2"/>
    <mergeCell ref="A1:E1"/>
    <mergeCell ref="L1:P1"/>
    <mergeCell ref="F2:H2"/>
    <mergeCell ref="I2:K2"/>
    <mergeCell ref="L2:N2"/>
    <mergeCell ref="O2:Q2"/>
    <mergeCell ref="R2:T2"/>
  </mergeCells>
  <pageMargins left="0.78749999999999998" right="0.78749999999999998" top="0" bottom="0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D1000"/>
  <sheetViews>
    <sheetView workbookViewId="0"/>
  </sheetViews>
  <sheetFormatPr defaultColWidth="14.42578125" defaultRowHeight="15" customHeight="1"/>
  <cols>
    <col min="1" max="2" width="11.5703125" customWidth="1"/>
    <col min="3" max="3" width="33.42578125" customWidth="1"/>
    <col min="4" max="18" width="11.5703125" customWidth="1"/>
    <col min="19" max="19" width="12.7109375" customWidth="1"/>
    <col min="20" max="20" width="13.7109375" customWidth="1"/>
    <col min="21" max="23" width="12.7109375" customWidth="1"/>
    <col min="24" max="24" width="13.85546875" customWidth="1"/>
    <col min="25" max="30" width="12.7109375" customWidth="1"/>
  </cols>
  <sheetData>
    <row r="1" spans="1:30" ht="13.5" customHeight="1">
      <c r="A1" s="51"/>
      <c r="B1" s="51"/>
      <c r="C1" s="51"/>
      <c r="D1" s="51"/>
      <c r="E1" s="52"/>
      <c r="F1" s="53" t="s">
        <v>24</v>
      </c>
      <c r="G1" s="53" t="s">
        <v>67</v>
      </c>
      <c r="H1" s="53" t="s">
        <v>34</v>
      </c>
      <c r="I1" s="53" t="s">
        <v>45</v>
      </c>
      <c r="J1" s="53" t="s">
        <v>28</v>
      </c>
      <c r="K1" s="53" t="s">
        <v>205</v>
      </c>
      <c r="L1" s="53" t="s">
        <v>64</v>
      </c>
      <c r="M1" s="53" t="s">
        <v>18</v>
      </c>
      <c r="N1" s="53" t="s">
        <v>56</v>
      </c>
      <c r="O1" s="53" t="s">
        <v>54</v>
      </c>
      <c r="P1" s="53" t="s">
        <v>39</v>
      </c>
      <c r="Q1" s="53" t="s">
        <v>206</v>
      </c>
      <c r="R1" s="54" t="s">
        <v>207</v>
      </c>
      <c r="S1" s="55" t="s">
        <v>24</v>
      </c>
      <c r="T1" s="55" t="s">
        <v>67</v>
      </c>
      <c r="U1" s="55" t="s">
        <v>34</v>
      </c>
      <c r="V1" s="55" t="s">
        <v>45</v>
      </c>
      <c r="W1" s="55" t="s">
        <v>28</v>
      </c>
      <c r="X1" s="55" t="s">
        <v>205</v>
      </c>
      <c r="Y1" s="55" t="s">
        <v>64</v>
      </c>
      <c r="Z1" s="55" t="s">
        <v>208</v>
      </c>
      <c r="AA1" s="55" t="s">
        <v>56</v>
      </c>
      <c r="AB1" s="55" t="s">
        <v>54</v>
      </c>
      <c r="AC1" s="55" t="s">
        <v>39</v>
      </c>
      <c r="AD1" s="55" t="s">
        <v>206</v>
      </c>
    </row>
    <row r="2" spans="1:30" ht="13.5" customHeight="1">
      <c r="A2" s="56" t="s">
        <v>209</v>
      </c>
      <c r="B2" s="57" t="s">
        <v>4</v>
      </c>
      <c r="C2" s="57" t="s">
        <v>210</v>
      </c>
      <c r="D2" s="56" t="s">
        <v>211</v>
      </c>
      <c r="E2" s="58" t="s">
        <v>212</v>
      </c>
      <c r="F2" s="59" t="s">
        <v>213</v>
      </c>
      <c r="G2" s="59" t="s">
        <v>213</v>
      </c>
      <c r="H2" s="59" t="s">
        <v>213</v>
      </c>
      <c r="I2" s="59" t="s">
        <v>213</v>
      </c>
      <c r="J2" s="59" t="s">
        <v>213</v>
      </c>
      <c r="K2" s="59" t="s">
        <v>213</v>
      </c>
      <c r="L2" s="59" t="s">
        <v>213</v>
      </c>
      <c r="M2" s="59" t="s">
        <v>213</v>
      </c>
      <c r="N2" s="59" t="s">
        <v>213</v>
      </c>
      <c r="O2" s="59" t="s">
        <v>213</v>
      </c>
      <c r="P2" s="59" t="s">
        <v>213</v>
      </c>
      <c r="Q2" s="59" t="s">
        <v>213</v>
      </c>
      <c r="R2" s="60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0" ht="13.5" customHeight="1">
      <c r="A3" s="61">
        <v>18961</v>
      </c>
      <c r="B3" s="19">
        <v>1</v>
      </c>
      <c r="C3" s="20" t="s">
        <v>19</v>
      </c>
      <c r="D3" s="21" t="s">
        <v>20</v>
      </c>
      <c r="E3" s="62">
        <f>'Mapa de Preços'!AA4</f>
        <v>68.930000000000007</v>
      </c>
      <c r="F3" s="63">
        <v>20</v>
      </c>
      <c r="G3" s="63">
        <v>40</v>
      </c>
      <c r="H3" s="63"/>
      <c r="I3" s="63">
        <v>14</v>
      </c>
      <c r="J3" s="63"/>
      <c r="K3" s="63">
        <v>10</v>
      </c>
      <c r="L3" s="63">
        <v>15</v>
      </c>
      <c r="M3" s="63">
        <v>150</v>
      </c>
      <c r="N3" s="63"/>
      <c r="O3" s="63">
        <v>20</v>
      </c>
      <c r="P3" s="63">
        <v>50</v>
      </c>
      <c r="Q3" s="63">
        <v>20</v>
      </c>
      <c r="R3" s="64">
        <f t="shared" ref="R3:R46" si="0">SUM(F3:Q3)</f>
        <v>339</v>
      </c>
      <c r="S3" s="65">
        <f t="shared" ref="S3:AD3" si="1">SUM($E3*F3)</f>
        <v>1378.6000000000001</v>
      </c>
      <c r="T3" s="65">
        <f t="shared" si="1"/>
        <v>2757.2000000000003</v>
      </c>
      <c r="U3" s="65">
        <f t="shared" si="1"/>
        <v>0</v>
      </c>
      <c r="V3" s="65">
        <f t="shared" si="1"/>
        <v>965.0200000000001</v>
      </c>
      <c r="W3" s="65">
        <f t="shared" si="1"/>
        <v>0</v>
      </c>
      <c r="X3" s="65">
        <f t="shared" si="1"/>
        <v>689.30000000000007</v>
      </c>
      <c r="Y3" s="65">
        <f t="shared" si="1"/>
        <v>1033.95</v>
      </c>
      <c r="Z3" s="65">
        <f t="shared" si="1"/>
        <v>10339.500000000002</v>
      </c>
      <c r="AA3" s="65">
        <f t="shared" si="1"/>
        <v>0</v>
      </c>
      <c r="AB3" s="65">
        <f t="shared" si="1"/>
        <v>1378.6000000000001</v>
      </c>
      <c r="AC3" s="65">
        <f t="shared" si="1"/>
        <v>3446.5000000000005</v>
      </c>
      <c r="AD3" s="65">
        <f t="shared" si="1"/>
        <v>1378.6000000000001</v>
      </c>
    </row>
    <row r="4" spans="1:30" ht="13.5" customHeight="1">
      <c r="A4" s="43">
        <v>18961</v>
      </c>
      <c r="B4" s="19">
        <v>2</v>
      </c>
      <c r="C4" s="27" t="s">
        <v>25</v>
      </c>
      <c r="D4" s="21" t="s">
        <v>20</v>
      </c>
      <c r="E4" s="62">
        <f>'Mapa de Preços'!AA5</f>
        <v>65.3</v>
      </c>
      <c r="F4" s="63">
        <v>50</v>
      </c>
      <c r="G4" s="63">
        <v>40</v>
      </c>
      <c r="H4" s="63">
        <v>10</v>
      </c>
      <c r="I4" s="63">
        <v>10</v>
      </c>
      <c r="J4" s="63">
        <v>25</v>
      </c>
      <c r="K4" s="63">
        <v>45</v>
      </c>
      <c r="L4" s="63">
        <v>10</v>
      </c>
      <c r="M4" s="63">
        <v>60</v>
      </c>
      <c r="N4" s="63">
        <v>10</v>
      </c>
      <c r="O4" s="63"/>
      <c r="P4" s="63">
        <v>15</v>
      </c>
      <c r="Q4" s="63">
        <v>10</v>
      </c>
      <c r="R4" s="64">
        <f t="shared" si="0"/>
        <v>285</v>
      </c>
      <c r="S4" s="65">
        <f t="shared" ref="S4:AD4" si="2">SUM($E4*F4)</f>
        <v>3265</v>
      </c>
      <c r="T4" s="65">
        <f t="shared" si="2"/>
        <v>2612</v>
      </c>
      <c r="U4" s="65">
        <f t="shared" si="2"/>
        <v>653</v>
      </c>
      <c r="V4" s="65">
        <f t="shared" si="2"/>
        <v>653</v>
      </c>
      <c r="W4" s="65">
        <f t="shared" si="2"/>
        <v>1632.5</v>
      </c>
      <c r="X4" s="65">
        <f t="shared" si="2"/>
        <v>2938.5</v>
      </c>
      <c r="Y4" s="65">
        <f t="shared" si="2"/>
        <v>653</v>
      </c>
      <c r="Z4" s="65">
        <f t="shared" si="2"/>
        <v>3918</v>
      </c>
      <c r="AA4" s="65">
        <f t="shared" si="2"/>
        <v>653</v>
      </c>
      <c r="AB4" s="65">
        <f t="shared" si="2"/>
        <v>0</v>
      </c>
      <c r="AC4" s="65">
        <f t="shared" si="2"/>
        <v>979.5</v>
      </c>
      <c r="AD4" s="65">
        <f t="shared" si="2"/>
        <v>653</v>
      </c>
    </row>
    <row r="5" spans="1:30" ht="13.5" customHeight="1">
      <c r="A5" s="43">
        <v>18961</v>
      </c>
      <c r="B5" s="19">
        <v>3</v>
      </c>
      <c r="C5" s="27" t="s">
        <v>29</v>
      </c>
      <c r="D5" s="21" t="s">
        <v>214</v>
      </c>
      <c r="E5" s="62">
        <f>'Mapa de Preços'!AA6</f>
        <v>126.8</v>
      </c>
      <c r="F5" s="63"/>
      <c r="G5" s="63">
        <v>10</v>
      </c>
      <c r="H5" s="63"/>
      <c r="I5" s="63">
        <v>5</v>
      </c>
      <c r="J5" s="63">
        <v>20</v>
      </c>
      <c r="K5" s="63">
        <v>10</v>
      </c>
      <c r="L5" s="63">
        <v>10</v>
      </c>
      <c r="M5" s="63">
        <v>30</v>
      </c>
      <c r="N5" s="63">
        <v>10</v>
      </c>
      <c r="O5" s="63">
        <v>20</v>
      </c>
      <c r="P5" s="63">
        <v>10</v>
      </c>
      <c r="Q5" s="63">
        <v>5</v>
      </c>
      <c r="R5" s="64">
        <f t="shared" si="0"/>
        <v>130</v>
      </c>
      <c r="S5" s="65">
        <f t="shared" ref="S5:AD5" si="3">SUM($E5*F5)</f>
        <v>0</v>
      </c>
      <c r="T5" s="65">
        <f t="shared" si="3"/>
        <v>1268</v>
      </c>
      <c r="U5" s="65">
        <f t="shared" si="3"/>
        <v>0</v>
      </c>
      <c r="V5" s="65">
        <f t="shared" si="3"/>
        <v>634</v>
      </c>
      <c r="W5" s="65">
        <f t="shared" si="3"/>
        <v>2536</v>
      </c>
      <c r="X5" s="65">
        <f t="shared" si="3"/>
        <v>1268</v>
      </c>
      <c r="Y5" s="65">
        <f t="shared" si="3"/>
        <v>1268</v>
      </c>
      <c r="Z5" s="65">
        <f t="shared" si="3"/>
        <v>3804</v>
      </c>
      <c r="AA5" s="65">
        <f t="shared" si="3"/>
        <v>1268</v>
      </c>
      <c r="AB5" s="65">
        <f t="shared" si="3"/>
        <v>2536</v>
      </c>
      <c r="AC5" s="65">
        <f t="shared" si="3"/>
        <v>1268</v>
      </c>
      <c r="AD5" s="65">
        <f t="shared" si="3"/>
        <v>634</v>
      </c>
    </row>
    <row r="6" spans="1:30" ht="13.5" customHeight="1">
      <c r="A6" s="43">
        <v>17906</v>
      </c>
      <c r="B6" s="19">
        <v>4</v>
      </c>
      <c r="C6" s="27" t="s">
        <v>35</v>
      </c>
      <c r="D6" s="21" t="s">
        <v>20</v>
      </c>
      <c r="E6" s="62">
        <f>'Mapa de Preços'!AA7</f>
        <v>50</v>
      </c>
      <c r="F6" s="63">
        <v>12</v>
      </c>
      <c r="G6" s="63">
        <v>152</v>
      </c>
      <c r="H6" s="63">
        <v>183</v>
      </c>
      <c r="I6" s="63">
        <v>14</v>
      </c>
      <c r="J6" s="63">
        <v>30</v>
      </c>
      <c r="K6" s="63">
        <v>81</v>
      </c>
      <c r="L6" s="63">
        <v>30</v>
      </c>
      <c r="M6" s="63">
        <v>50</v>
      </c>
      <c r="N6" s="63"/>
      <c r="O6" s="63">
        <v>33</v>
      </c>
      <c r="P6" s="63">
        <v>60</v>
      </c>
      <c r="Q6" s="63">
        <v>25</v>
      </c>
      <c r="R6" s="64">
        <f t="shared" si="0"/>
        <v>670</v>
      </c>
      <c r="S6" s="65">
        <f t="shared" ref="S6:AD6" si="4">SUM($E6*F6)</f>
        <v>600</v>
      </c>
      <c r="T6" s="65">
        <f t="shared" si="4"/>
        <v>7600</v>
      </c>
      <c r="U6" s="65">
        <f t="shared" si="4"/>
        <v>9150</v>
      </c>
      <c r="V6" s="65">
        <f t="shared" si="4"/>
        <v>700</v>
      </c>
      <c r="W6" s="65">
        <f t="shared" si="4"/>
        <v>1500</v>
      </c>
      <c r="X6" s="65">
        <f t="shared" si="4"/>
        <v>4050</v>
      </c>
      <c r="Y6" s="65">
        <f t="shared" si="4"/>
        <v>1500</v>
      </c>
      <c r="Z6" s="65">
        <f t="shared" si="4"/>
        <v>2500</v>
      </c>
      <c r="AA6" s="65">
        <f t="shared" si="4"/>
        <v>0</v>
      </c>
      <c r="AB6" s="65">
        <f t="shared" si="4"/>
        <v>1650</v>
      </c>
      <c r="AC6" s="65">
        <f t="shared" si="4"/>
        <v>3000</v>
      </c>
      <c r="AD6" s="65">
        <f t="shared" si="4"/>
        <v>1250</v>
      </c>
    </row>
    <row r="7" spans="1:30" ht="13.5" customHeight="1">
      <c r="A7" s="43">
        <v>17906</v>
      </c>
      <c r="B7" s="19">
        <v>5</v>
      </c>
      <c r="C7" s="27" t="s">
        <v>40</v>
      </c>
      <c r="D7" s="21" t="s">
        <v>6</v>
      </c>
      <c r="E7" s="62">
        <f>'Mapa de Preços'!AA8</f>
        <v>94.5</v>
      </c>
      <c r="F7" s="63"/>
      <c r="G7" s="63">
        <v>10</v>
      </c>
      <c r="H7" s="63">
        <v>180</v>
      </c>
      <c r="I7" s="63">
        <v>5</v>
      </c>
      <c r="J7" s="63">
        <v>10</v>
      </c>
      <c r="K7" s="63">
        <v>60</v>
      </c>
      <c r="L7" s="63">
        <v>30</v>
      </c>
      <c r="M7" s="63">
        <v>50</v>
      </c>
      <c r="N7" s="63"/>
      <c r="O7" s="63">
        <v>30</v>
      </c>
      <c r="P7" s="63">
        <v>300</v>
      </c>
      <c r="Q7" s="63">
        <v>20</v>
      </c>
      <c r="R7" s="64">
        <f t="shared" si="0"/>
        <v>695</v>
      </c>
      <c r="S7" s="65">
        <f t="shared" ref="S7:AD7" si="5">SUM($E7*F7)</f>
        <v>0</v>
      </c>
      <c r="T7" s="65">
        <f t="shared" si="5"/>
        <v>945</v>
      </c>
      <c r="U7" s="65">
        <f t="shared" si="5"/>
        <v>17010</v>
      </c>
      <c r="V7" s="65">
        <f t="shared" si="5"/>
        <v>472.5</v>
      </c>
      <c r="W7" s="65">
        <f t="shared" si="5"/>
        <v>945</v>
      </c>
      <c r="X7" s="65">
        <f t="shared" si="5"/>
        <v>5670</v>
      </c>
      <c r="Y7" s="65">
        <f t="shared" si="5"/>
        <v>2835</v>
      </c>
      <c r="Z7" s="65">
        <f t="shared" si="5"/>
        <v>4725</v>
      </c>
      <c r="AA7" s="65">
        <f t="shared" si="5"/>
        <v>0</v>
      </c>
      <c r="AB7" s="65">
        <f t="shared" si="5"/>
        <v>2835</v>
      </c>
      <c r="AC7" s="65">
        <f t="shared" si="5"/>
        <v>28350</v>
      </c>
      <c r="AD7" s="65">
        <f t="shared" si="5"/>
        <v>1890</v>
      </c>
    </row>
    <row r="8" spans="1:30" ht="13.5" customHeight="1">
      <c r="A8" s="61">
        <v>3735</v>
      </c>
      <c r="B8" s="19">
        <v>6</v>
      </c>
      <c r="C8" s="20" t="s">
        <v>46</v>
      </c>
      <c r="D8" s="21" t="s">
        <v>6</v>
      </c>
      <c r="E8" s="62">
        <f>'Mapa de Preços'!AA9</f>
        <v>14.9</v>
      </c>
      <c r="F8" s="63"/>
      <c r="G8" s="63">
        <v>50</v>
      </c>
      <c r="H8" s="63"/>
      <c r="I8" s="63">
        <v>1300</v>
      </c>
      <c r="J8" s="63"/>
      <c r="K8" s="63">
        <v>400</v>
      </c>
      <c r="L8" s="63"/>
      <c r="M8" s="63">
        <v>200</v>
      </c>
      <c r="N8" s="63"/>
      <c r="O8" s="63">
        <v>500</v>
      </c>
      <c r="P8" s="63"/>
      <c r="Q8" s="63"/>
      <c r="R8" s="64">
        <f t="shared" si="0"/>
        <v>2450</v>
      </c>
      <c r="S8" s="65">
        <f t="shared" ref="S8:AD8" si="6">SUM($E8*F8)</f>
        <v>0</v>
      </c>
      <c r="T8" s="65">
        <f t="shared" si="6"/>
        <v>745</v>
      </c>
      <c r="U8" s="65">
        <f t="shared" si="6"/>
        <v>0</v>
      </c>
      <c r="V8" s="65">
        <f t="shared" si="6"/>
        <v>19370</v>
      </c>
      <c r="W8" s="65">
        <f t="shared" si="6"/>
        <v>0</v>
      </c>
      <c r="X8" s="65">
        <f t="shared" si="6"/>
        <v>5960</v>
      </c>
      <c r="Y8" s="65">
        <f t="shared" si="6"/>
        <v>0</v>
      </c>
      <c r="Z8" s="65">
        <f t="shared" si="6"/>
        <v>2980</v>
      </c>
      <c r="AA8" s="65">
        <f t="shared" si="6"/>
        <v>0</v>
      </c>
      <c r="AB8" s="65">
        <f t="shared" si="6"/>
        <v>7450</v>
      </c>
      <c r="AC8" s="65">
        <f t="shared" si="6"/>
        <v>0</v>
      </c>
      <c r="AD8" s="65">
        <f t="shared" si="6"/>
        <v>0</v>
      </c>
    </row>
    <row r="9" spans="1:30" ht="13.5" customHeight="1">
      <c r="A9" s="43">
        <v>25240</v>
      </c>
      <c r="B9" s="19">
        <v>7</v>
      </c>
      <c r="C9" s="27" t="s">
        <v>215</v>
      </c>
      <c r="D9" s="21" t="s">
        <v>6</v>
      </c>
      <c r="E9" s="62">
        <f>'Mapa de Preços'!AA10</f>
        <v>7.01</v>
      </c>
      <c r="F9" s="63"/>
      <c r="G9" s="63">
        <v>150</v>
      </c>
      <c r="H9" s="63">
        <v>10</v>
      </c>
      <c r="I9" s="63">
        <v>1500</v>
      </c>
      <c r="J9" s="63"/>
      <c r="K9" s="63">
        <v>200</v>
      </c>
      <c r="L9" s="63">
        <v>1000</v>
      </c>
      <c r="M9" s="63">
        <v>1500</v>
      </c>
      <c r="N9" s="63">
        <v>1000</v>
      </c>
      <c r="O9" s="63">
        <v>500</v>
      </c>
      <c r="P9" s="63">
        <v>100</v>
      </c>
      <c r="Q9" s="63">
        <v>100</v>
      </c>
      <c r="R9" s="64">
        <f t="shared" si="0"/>
        <v>6060</v>
      </c>
      <c r="S9" s="65">
        <f t="shared" ref="S9:AD9" si="7">SUM($E9*F9)</f>
        <v>0</v>
      </c>
      <c r="T9" s="65">
        <f t="shared" si="7"/>
        <v>1051.5</v>
      </c>
      <c r="U9" s="65">
        <f t="shared" si="7"/>
        <v>70.099999999999994</v>
      </c>
      <c r="V9" s="65">
        <f t="shared" si="7"/>
        <v>10515</v>
      </c>
      <c r="W9" s="65">
        <f t="shared" si="7"/>
        <v>0</v>
      </c>
      <c r="X9" s="65">
        <f t="shared" si="7"/>
        <v>1402</v>
      </c>
      <c r="Y9" s="65">
        <f t="shared" si="7"/>
        <v>7010</v>
      </c>
      <c r="Z9" s="65">
        <f t="shared" si="7"/>
        <v>10515</v>
      </c>
      <c r="AA9" s="65">
        <f t="shared" si="7"/>
        <v>7010</v>
      </c>
      <c r="AB9" s="65">
        <f t="shared" si="7"/>
        <v>3505</v>
      </c>
      <c r="AC9" s="65">
        <f t="shared" si="7"/>
        <v>701</v>
      </c>
      <c r="AD9" s="65">
        <f t="shared" si="7"/>
        <v>701</v>
      </c>
    </row>
    <row r="10" spans="1:30" ht="13.5" customHeight="1">
      <c r="A10" s="61">
        <v>18724</v>
      </c>
      <c r="B10" s="19">
        <v>8</v>
      </c>
      <c r="C10" s="27" t="s">
        <v>215</v>
      </c>
      <c r="D10" s="21" t="s">
        <v>6</v>
      </c>
      <c r="E10" s="62">
        <f>'Mapa de Preços'!AA11</f>
        <v>0</v>
      </c>
      <c r="F10" s="63"/>
      <c r="G10" s="63">
        <v>5</v>
      </c>
      <c r="H10" s="63"/>
      <c r="I10" s="63"/>
      <c r="J10" s="63"/>
      <c r="K10" s="63"/>
      <c r="L10" s="63"/>
      <c r="M10" s="63"/>
      <c r="N10" s="63"/>
      <c r="O10" s="63">
        <v>5</v>
      </c>
      <c r="P10" s="63"/>
      <c r="Q10" s="63"/>
      <c r="R10" s="64">
        <f t="shared" si="0"/>
        <v>10</v>
      </c>
      <c r="S10" s="65">
        <f t="shared" ref="S10:AD10" si="8">SUM($E10*F10)</f>
        <v>0</v>
      </c>
      <c r="T10" s="65">
        <f t="shared" si="8"/>
        <v>0</v>
      </c>
      <c r="U10" s="65">
        <f t="shared" si="8"/>
        <v>0</v>
      </c>
      <c r="V10" s="65">
        <f t="shared" si="8"/>
        <v>0</v>
      </c>
      <c r="W10" s="65">
        <f t="shared" si="8"/>
        <v>0</v>
      </c>
      <c r="X10" s="65">
        <f t="shared" si="8"/>
        <v>0</v>
      </c>
      <c r="Y10" s="65">
        <f t="shared" si="8"/>
        <v>0</v>
      </c>
      <c r="Z10" s="65">
        <f t="shared" si="8"/>
        <v>0</v>
      </c>
      <c r="AA10" s="65">
        <f t="shared" si="8"/>
        <v>0</v>
      </c>
      <c r="AB10" s="65">
        <f t="shared" si="8"/>
        <v>0</v>
      </c>
      <c r="AC10" s="65">
        <f t="shared" si="8"/>
        <v>0</v>
      </c>
      <c r="AD10" s="65">
        <f t="shared" si="8"/>
        <v>0</v>
      </c>
    </row>
    <row r="11" spans="1:30" ht="13.5" customHeight="1">
      <c r="A11" s="43">
        <v>4367</v>
      </c>
      <c r="B11" s="19">
        <v>9</v>
      </c>
      <c r="C11" s="27" t="s">
        <v>57</v>
      </c>
      <c r="D11" s="21" t="s">
        <v>6</v>
      </c>
      <c r="E11" s="62">
        <f>'Mapa de Preços'!AA12</f>
        <v>4.4000000000000004</v>
      </c>
      <c r="F11" s="63"/>
      <c r="G11" s="63">
        <v>160</v>
      </c>
      <c r="H11" s="63">
        <v>30</v>
      </c>
      <c r="I11" s="63"/>
      <c r="J11" s="63"/>
      <c r="K11" s="63"/>
      <c r="L11" s="63"/>
      <c r="M11" s="63">
        <v>100</v>
      </c>
      <c r="N11" s="63">
        <v>1000</v>
      </c>
      <c r="O11" s="63"/>
      <c r="P11" s="63">
        <v>200</v>
      </c>
      <c r="Q11" s="63">
        <v>40</v>
      </c>
      <c r="R11" s="64">
        <f t="shared" si="0"/>
        <v>1530</v>
      </c>
      <c r="S11" s="65">
        <f t="shared" ref="S11:AD11" si="9">SUM($E11*F11)</f>
        <v>0</v>
      </c>
      <c r="T11" s="65">
        <f t="shared" si="9"/>
        <v>704</v>
      </c>
      <c r="U11" s="65">
        <f t="shared" si="9"/>
        <v>132</v>
      </c>
      <c r="V11" s="65">
        <f t="shared" si="9"/>
        <v>0</v>
      </c>
      <c r="W11" s="65">
        <f t="shared" si="9"/>
        <v>0</v>
      </c>
      <c r="X11" s="65">
        <f t="shared" si="9"/>
        <v>0</v>
      </c>
      <c r="Y11" s="65">
        <f t="shared" si="9"/>
        <v>0</v>
      </c>
      <c r="Z11" s="65">
        <f t="shared" si="9"/>
        <v>440.00000000000006</v>
      </c>
      <c r="AA11" s="65">
        <f t="shared" si="9"/>
        <v>4400</v>
      </c>
      <c r="AB11" s="65">
        <f t="shared" si="9"/>
        <v>0</v>
      </c>
      <c r="AC11" s="65">
        <f t="shared" si="9"/>
        <v>880.00000000000011</v>
      </c>
      <c r="AD11" s="65">
        <f t="shared" si="9"/>
        <v>176</v>
      </c>
    </row>
    <row r="12" spans="1:30" ht="13.5" customHeight="1">
      <c r="A12" s="43">
        <v>4367</v>
      </c>
      <c r="B12" s="19">
        <v>10</v>
      </c>
      <c r="C12" s="27" t="s">
        <v>60</v>
      </c>
      <c r="D12" s="21" t="s">
        <v>6</v>
      </c>
      <c r="E12" s="62">
        <f>'Mapa de Preços'!AA13</f>
        <v>2.4900000000000002</v>
      </c>
      <c r="F12" s="63">
        <v>600</v>
      </c>
      <c r="G12" s="63">
        <v>160</v>
      </c>
      <c r="H12" s="63">
        <v>120</v>
      </c>
      <c r="I12" s="63">
        <v>550</v>
      </c>
      <c r="J12" s="63">
        <v>50</v>
      </c>
      <c r="K12" s="63">
        <v>2700</v>
      </c>
      <c r="L12" s="63">
        <v>50</v>
      </c>
      <c r="M12" s="63"/>
      <c r="N12" s="63">
        <v>1000</v>
      </c>
      <c r="O12" s="63"/>
      <c r="P12" s="63">
        <v>1000</v>
      </c>
      <c r="Q12" s="63">
        <v>150</v>
      </c>
      <c r="R12" s="64">
        <f t="shared" si="0"/>
        <v>6380</v>
      </c>
      <c r="S12" s="65">
        <f t="shared" ref="S12:AD12" si="10">SUM($E12*F12)</f>
        <v>1494.0000000000002</v>
      </c>
      <c r="T12" s="65">
        <f t="shared" si="10"/>
        <v>398.40000000000003</v>
      </c>
      <c r="U12" s="65">
        <f t="shared" si="10"/>
        <v>298.8</v>
      </c>
      <c r="V12" s="65">
        <f t="shared" si="10"/>
        <v>1369.5000000000002</v>
      </c>
      <c r="W12" s="65">
        <f t="shared" si="10"/>
        <v>124.50000000000001</v>
      </c>
      <c r="X12" s="65">
        <f t="shared" si="10"/>
        <v>6723.0000000000009</v>
      </c>
      <c r="Y12" s="65">
        <f t="shared" si="10"/>
        <v>124.50000000000001</v>
      </c>
      <c r="Z12" s="65">
        <f t="shared" si="10"/>
        <v>0</v>
      </c>
      <c r="AA12" s="65">
        <f t="shared" si="10"/>
        <v>2490</v>
      </c>
      <c r="AB12" s="65">
        <f t="shared" si="10"/>
        <v>0</v>
      </c>
      <c r="AC12" s="65">
        <f t="shared" si="10"/>
        <v>2490</v>
      </c>
      <c r="AD12" s="65">
        <f t="shared" si="10"/>
        <v>373.50000000000006</v>
      </c>
    </row>
    <row r="13" spans="1:30" ht="13.5" customHeight="1">
      <c r="A13" s="61">
        <v>18724</v>
      </c>
      <c r="B13" s="19">
        <v>11</v>
      </c>
      <c r="C13" s="20" t="s">
        <v>65</v>
      </c>
      <c r="D13" s="21" t="s">
        <v>6</v>
      </c>
      <c r="E13" s="62">
        <f>'Mapa de Preços'!AA14</f>
        <v>1.24</v>
      </c>
      <c r="F13" s="63"/>
      <c r="G13" s="63">
        <v>700</v>
      </c>
      <c r="H13" s="63"/>
      <c r="I13" s="63"/>
      <c r="J13" s="63"/>
      <c r="K13" s="63">
        <v>500</v>
      </c>
      <c r="L13" s="63">
        <v>1000</v>
      </c>
      <c r="M13" s="63"/>
      <c r="N13" s="63"/>
      <c r="O13" s="63">
        <v>1000</v>
      </c>
      <c r="P13" s="63"/>
      <c r="Q13" s="63">
        <v>320</v>
      </c>
      <c r="R13" s="64">
        <f t="shared" si="0"/>
        <v>3520</v>
      </c>
      <c r="S13" s="65">
        <f t="shared" ref="S13:AD13" si="11">SUM($E13*F13)</f>
        <v>0</v>
      </c>
      <c r="T13" s="65">
        <f t="shared" si="11"/>
        <v>868</v>
      </c>
      <c r="U13" s="65">
        <f t="shared" si="11"/>
        <v>0</v>
      </c>
      <c r="V13" s="65">
        <f t="shared" si="11"/>
        <v>0</v>
      </c>
      <c r="W13" s="65">
        <f t="shared" si="11"/>
        <v>0</v>
      </c>
      <c r="X13" s="65">
        <f t="shared" si="11"/>
        <v>620</v>
      </c>
      <c r="Y13" s="65">
        <f t="shared" si="11"/>
        <v>1240</v>
      </c>
      <c r="Z13" s="65">
        <f t="shared" si="11"/>
        <v>0</v>
      </c>
      <c r="AA13" s="65">
        <f t="shared" si="11"/>
        <v>0</v>
      </c>
      <c r="AB13" s="65">
        <f t="shared" si="11"/>
        <v>1240</v>
      </c>
      <c r="AC13" s="65">
        <f t="shared" si="11"/>
        <v>0</v>
      </c>
      <c r="AD13" s="65">
        <f t="shared" si="11"/>
        <v>396.8</v>
      </c>
    </row>
    <row r="14" spans="1:30" ht="13.5" customHeight="1">
      <c r="A14" s="43">
        <v>15857</v>
      </c>
      <c r="B14" s="19">
        <v>12</v>
      </c>
      <c r="C14" s="27" t="s">
        <v>68</v>
      </c>
      <c r="D14" s="21" t="s">
        <v>6</v>
      </c>
      <c r="E14" s="62">
        <f>'Mapa de Preços'!AA15</f>
        <v>1.99</v>
      </c>
      <c r="F14" s="63"/>
      <c r="G14" s="63">
        <v>30</v>
      </c>
      <c r="H14" s="63"/>
      <c r="I14" s="63"/>
      <c r="J14" s="63">
        <v>20</v>
      </c>
      <c r="K14" s="63"/>
      <c r="L14" s="63"/>
      <c r="M14" s="63">
        <v>15</v>
      </c>
      <c r="N14" s="63">
        <v>2</v>
      </c>
      <c r="O14" s="63">
        <v>10</v>
      </c>
      <c r="P14" s="63">
        <v>30</v>
      </c>
      <c r="Q14" s="63">
        <v>10</v>
      </c>
      <c r="R14" s="64">
        <f t="shared" si="0"/>
        <v>117</v>
      </c>
      <c r="S14" s="65">
        <f t="shared" ref="S14:AD14" si="12">SUM($E14*F14)</f>
        <v>0</v>
      </c>
      <c r="T14" s="65">
        <f t="shared" si="12"/>
        <v>59.7</v>
      </c>
      <c r="U14" s="65">
        <f t="shared" si="12"/>
        <v>0</v>
      </c>
      <c r="V14" s="65">
        <f t="shared" si="12"/>
        <v>0</v>
      </c>
      <c r="W14" s="65">
        <f t="shared" si="12"/>
        <v>39.799999999999997</v>
      </c>
      <c r="X14" s="65">
        <f t="shared" si="12"/>
        <v>0</v>
      </c>
      <c r="Y14" s="65">
        <f t="shared" si="12"/>
        <v>0</v>
      </c>
      <c r="Z14" s="65">
        <f t="shared" si="12"/>
        <v>29.85</v>
      </c>
      <c r="AA14" s="65">
        <f t="shared" si="12"/>
        <v>3.98</v>
      </c>
      <c r="AB14" s="65">
        <f t="shared" si="12"/>
        <v>19.899999999999999</v>
      </c>
      <c r="AC14" s="65">
        <f t="shared" si="12"/>
        <v>59.7</v>
      </c>
      <c r="AD14" s="65">
        <f t="shared" si="12"/>
        <v>19.899999999999999</v>
      </c>
    </row>
    <row r="15" spans="1:30" ht="13.5" customHeight="1">
      <c r="A15" s="43">
        <v>15857</v>
      </c>
      <c r="B15" s="19">
        <v>13</v>
      </c>
      <c r="C15" s="27" t="s">
        <v>70</v>
      </c>
      <c r="D15" s="21" t="s">
        <v>6</v>
      </c>
      <c r="E15" s="62">
        <f>'Mapa de Preços'!AA16</f>
        <v>20.93</v>
      </c>
      <c r="F15" s="63"/>
      <c r="G15" s="63">
        <v>30</v>
      </c>
      <c r="H15" s="63">
        <v>3</v>
      </c>
      <c r="I15" s="63">
        <v>10</v>
      </c>
      <c r="J15" s="63">
        <v>20</v>
      </c>
      <c r="K15" s="63"/>
      <c r="L15" s="63"/>
      <c r="M15" s="63">
        <v>15</v>
      </c>
      <c r="N15" s="63">
        <v>10</v>
      </c>
      <c r="O15" s="63">
        <v>10</v>
      </c>
      <c r="P15" s="63">
        <v>50</v>
      </c>
      <c r="Q15" s="63"/>
      <c r="R15" s="64">
        <f t="shared" si="0"/>
        <v>148</v>
      </c>
      <c r="S15" s="65">
        <f t="shared" ref="S15:AD15" si="13">SUM($E15*F15)</f>
        <v>0</v>
      </c>
      <c r="T15" s="65">
        <f t="shared" si="13"/>
        <v>627.9</v>
      </c>
      <c r="U15" s="65">
        <f t="shared" si="13"/>
        <v>62.79</v>
      </c>
      <c r="V15" s="65">
        <f t="shared" si="13"/>
        <v>209.3</v>
      </c>
      <c r="W15" s="65">
        <f t="shared" si="13"/>
        <v>418.6</v>
      </c>
      <c r="X15" s="65">
        <f t="shared" si="13"/>
        <v>0</v>
      </c>
      <c r="Y15" s="65">
        <f t="shared" si="13"/>
        <v>0</v>
      </c>
      <c r="Z15" s="65">
        <f t="shared" si="13"/>
        <v>313.95</v>
      </c>
      <c r="AA15" s="65">
        <f t="shared" si="13"/>
        <v>209.3</v>
      </c>
      <c r="AB15" s="65">
        <f t="shared" si="13"/>
        <v>209.3</v>
      </c>
      <c r="AC15" s="65">
        <f t="shared" si="13"/>
        <v>1046.5</v>
      </c>
      <c r="AD15" s="65">
        <f t="shared" si="13"/>
        <v>0</v>
      </c>
    </row>
    <row r="16" spans="1:30" ht="13.5" customHeight="1">
      <c r="A16" s="61">
        <v>18724</v>
      </c>
      <c r="B16" s="19">
        <v>14</v>
      </c>
      <c r="C16" s="20" t="s">
        <v>71</v>
      </c>
      <c r="D16" s="21" t="s">
        <v>6</v>
      </c>
      <c r="E16" s="62">
        <f>'Mapa de Preços'!AA17</f>
        <v>0.52</v>
      </c>
      <c r="F16" s="63">
        <v>1000</v>
      </c>
      <c r="G16" s="63">
        <v>2000</v>
      </c>
      <c r="H16" s="63"/>
      <c r="I16" s="63">
        <v>1000</v>
      </c>
      <c r="J16" s="63"/>
      <c r="K16" s="63"/>
      <c r="L16" s="63"/>
      <c r="M16" s="63">
        <v>1000</v>
      </c>
      <c r="N16" s="63"/>
      <c r="O16" s="63">
        <v>1000</v>
      </c>
      <c r="P16" s="63"/>
      <c r="Q16" s="63"/>
      <c r="R16" s="64">
        <f t="shared" si="0"/>
        <v>6000</v>
      </c>
      <c r="S16" s="65">
        <f t="shared" ref="S16:AD16" si="14">SUM($E16*F16)</f>
        <v>520</v>
      </c>
      <c r="T16" s="65">
        <f t="shared" si="14"/>
        <v>1040</v>
      </c>
      <c r="U16" s="65">
        <f t="shared" si="14"/>
        <v>0</v>
      </c>
      <c r="V16" s="65">
        <f t="shared" si="14"/>
        <v>520</v>
      </c>
      <c r="W16" s="65">
        <f t="shared" si="14"/>
        <v>0</v>
      </c>
      <c r="X16" s="65">
        <f t="shared" si="14"/>
        <v>0</v>
      </c>
      <c r="Y16" s="65">
        <f t="shared" si="14"/>
        <v>0</v>
      </c>
      <c r="Z16" s="65">
        <f t="shared" si="14"/>
        <v>520</v>
      </c>
      <c r="AA16" s="65">
        <f t="shared" si="14"/>
        <v>0</v>
      </c>
      <c r="AB16" s="65">
        <f t="shared" si="14"/>
        <v>520</v>
      </c>
      <c r="AC16" s="65">
        <f t="shared" si="14"/>
        <v>0</v>
      </c>
      <c r="AD16" s="65">
        <f t="shared" si="14"/>
        <v>0</v>
      </c>
    </row>
    <row r="17" spans="1:30" ht="13.5" customHeight="1">
      <c r="A17" s="61">
        <v>18724</v>
      </c>
      <c r="B17" s="19">
        <v>15</v>
      </c>
      <c r="C17" s="20" t="s">
        <v>73</v>
      </c>
      <c r="D17" s="21" t="s">
        <v>6</v>
      </c>
      <c r="E17" s="62">
        <f>'Mapa de Preços'!AA18</f>
        <v>0.47</v>
      </c>
      <c r="F17" s="63">
        <v>2000</v>
      </c>
      <c r="G17" s="63">
        <v>1000</v>
      </c>
      <c r="H17" s="63"/>
      <c r="I17" s="63">
        <v>1000</v>
      </c>
      <c r="J17" s="63"/>
      <c r="K17" s="63"/>
      <c r="L17" s="63"/>
      <c r="M17" s="63">
        <v>1000</v>
      </c>
      <c r="N17" s="63"/>
      <c r="O17" s="63">
        <v>1000</v>
      </c>
      <c r="P17" s="63"/>
      <c r="Q17" s="63"/>
      <c r="R17" s="64">
        <f t="shared" si="0"/>
        <v>6000</v>
      </c>
      <c r="S17" s="65">
        <f t="shared" ref="S17:AD17" si="15">SUM($E17*F17)</f>
        <v>940</v>
      </c>
      <c r="T17" s="65">
        <f t="shared" si="15"/>
        <v>470</v>
      </c>
      <c r="U17" s="65">
        <f t="shared" si="15"/>
        <v>0</v>
      </c>
      <c r="V17" s="65">
        <f t="shared" si="15"/>
        <v>470</v>
      </c>
      <c r="W17" s="65">
        <f t="shared" si="15"/>
        <v>0</v>
      </c>
      <c r="X17" s="65">
        <f t="shared" si="15"/>
        <v>0</v>
      </c>
      <c r="Y17" s="65">
        <f t="shared" si="15"/>
        <v>0</v>
      </c>
      <c r="Z17" s="65">
        <f t="shared" si="15"/>
        <v>470</v>
      </c>
      <c r="AA17" s="65">
        <f t="shared" si="15"/>
        <v>0</v>
      </c>
      <c r="AB17" s="65">
        <f t="shared" si="15"/>
        <v>470</v>
      </c>
      <c r="AC17" s="65">
        <f t="shared" si="15"/>
        <v>0</v>
      </c>
      <c r="AD17" s="65">
        <f t="shared" si="15"/>
        <v>0</v>
      </c>
    </row>
    <row r="18" spans="1:30" ht="13.5" customHeight="1">
      <c r="A18" s="43">
        <v>17906</v>
      </c>
      <c r="B18" s="19">
        <v>16</v>
      </c>
      <c r="C18" s="27" t="s">
        <v>77</v>
      </c>
      <c r="D18" s="21" t="s">
        <v>20</v>
      </c>
      <c r="E18" s="62">
        <f>'Mapa de Preços'!AA19</f>
        <v>58.1</v>
      </c>
      <c r="F18" s="66">
        <v>30</v>
      </c>
      <c r="G18" s="66">
        <v>30</v>
      </c>
      <c r="H18" s="66">
        <v>20</v>
      </c>
      <c r="I18" s="66">
        <v>7</v>
      </c>
      <c r="J18" s="66">
        <v>40</v>
      </c>
      <c r="K18" s="66">
        <v>29</v>
      </c>
      <c r="L18" s="66">
        <v>20</v>
      </c>
      <c r="M18" s="66">
        <v>50</v>
      </c>
      <c r="N18" s="66">
        <v>22</v>
      </c>
      <c r="O18" s="66">
        <v>24</v>
      </c>
      <c r="P18" s="66">
        <v>25</v>
      </c>
      <c r="Q18" s="66">
        <v>32</v>
      </c>
      <c r="R18" s="64">
        <f t="shared" si="0"/>
        <v>329</v>
      </c>
      <c r="S18" s="65">
        <f t="shared" ref="S18:AD18" si="16">SUM($E18*F18)</f>
        <v>1743</v>
      </c>
      <c r="T18" s="65">
        <f t="shared" si="16"/>
        <v>1743</v>
      </c>
      <c r="U18" s="65">
        <f t="shared" si="16"/>
        <v>1162</v>
      </c>
      <c r="V18" s="65">
        <f t="shared" si="16"/>
        <v>406.7</v>
      </c>
      <c r="W18" s="65">
        <f t="shared" si="16"/>
        <v>2324</v>
      </c>
      <c r="X18" s="65">
        <f t="shared" si="16"/>
        <v>1684.9</v>
      </c>
      <c r="Y18" s="65">
        <f t="shared" si="16"/>
        <v>1162</v>
      </c>
      <c r="Z18" s="65">
        <f t="shared" si="16"/>
        <v>2905</v>
      </c>
      <c r="AA18" s="65">
        <f t="shared" si="16"/>
        <v>1278.2</v>
      </c>
      <c r="AB18" s="65">
        <f t="shared" si="16"/>
        <v>1394.4</v>
      </c>
      <c r="AC18" s="65">
        <f t="shared" si="16"/>
        <v>1452.5</v>
      </c>
      <c r="AD18" s="65">
        <f t="shared" si="16"/>
        <v>1859.2</v>
      </c>
    </row>
    <row r="19" spans="1:30" ht="13.5" customHeight="1">
      <c r="A19" s="43">
        <v>17906</v>
      </c>
      <c r="B19" s="19">
        <v>17</v>
      </c>
      <c r="C19" s="27" t="s">
        <v>216</v>
      </c>
      <c r="D19" s="21" t="s">
        <v>217</v>
      </c>
      <c r="E19" s="62">
        <f>'Mapa de Preços'!AA20</f>
        <v>173.33</v>
      </c>
      <c r="F19" s="63">
        <v>30</v>
      </c>
      <c r="G19" s="63">
        <v>24</v>
      </c>
      <c r="H19" s="63">
        <v>35</v>
      </c>
      <c r="I19" s="63">
        <v>22</v>
      </c>
      <c r="J19" s="63">
        <v>56</v>
      </c>
      <c r="K19" s="63">
        <v>27</v>
      </c>
      <c r="L19" s="63">
        <v>50</v>
      </c>
      <c r="M19" s="63"/>
      <c r="N19" s="63">
        <v>20</v>
      </c>
      <c r="O19" s="63">
        <v>50</v>
      </c>
      <c r="P19" s="63">
        <v>25</v>
      </c>
      <c r="Q19" s="63">
        <v>20</v>
      </c>
      <c r="R19" s="64">
        <f t="shared" si="0"/>
        <v>359</v>
      </c>
      <c r="S19" s="65">
        <f t="shared" ref="S19:AD19" si="17">SUM($E19*F19)</f>
        <v>5199.9000000000005</v>
      </c>
      <c r="T19" s="65">
        <f t="shared" si="17"/>
        <v>4159.92</v>
      </c>
      <c r="U19" s="65">
        <f t="shared" si="17"/>
        <v>6066.55</v>
      </c>
      <c r="V19" s="65">
        <f t="shared" si="17"/>
        <v>3813.26</v>
      </c>
      <c r="W19" s="65">
        <f t="shared" si="17"/>
        <v>9706.4800000000014</v>
      </c>
      <c r="X19" s="65">
        <f t="shared" si="17"/>
        <v>4679.9100000000008</v>
      </c>
      <c r="Y19" s="65">
        <f t="shared" si="17"/>
        <v>8666.5</v>
      </c>
      <c r="Z19" s="65">
        <f t="shared" si="17"/>
        <v>0</v>
      </c>
      <c r="AA19" s="65">
        <f t="shared" si="17"/>
        <v>3466.6000000000004</v>
      </c>
      <c r="AB19" s="65">
        <f t="shared" si="17"/>
        <v>8666.5</v>
      </c>
      <c r="AC19" s="65">
        <f t="shared" si="17"/>
        <v>4333.25</v>
      </c>
      <c r="AD19" s="65">
        <f t="shared" si="17"/>
        <v>3466.6000000000004</v>
      </c>
    </row>
    <row r="20" spans="1:30" ht="13.5" customHeight="1">
      <c r="A20" s="43">
        <v>22039</v>
      </c>
      <c r="B20" s="19">
        <v>18</v>
      </c>
      <c r="C20" s="27" t="s">
        <v>218</v>
      </c>
      <c r="D20" s="21" t="s">
        <v>219</v>
      </c>
      <c r="E20" s="62">
        <f>'Mapa de Preços'!AA21</f>
        <v>211.33</v>
      </c>
      <c r="F20" s="63">
        <v>30</v>
      </c>
      <c r="G20" s="63">
        <v>10</v>
      </c>
      <c r="H20" s="63">
        <v>35</v>
      </c>
      <c r="I20" s="63">
        <v>7</v>
      </c>
      <c r="J20" s="63">
        <v>25</v>
      </c>
      <c r="K20" s="63">
        <v>15</v>
      </c>
      <c r="L20" s="63">
        <v>25</v>
      </c>
      <c r="M20" s="63">
        <v>50</v>
      </c>
      <c r="N20" s="63">
        <v>30</v>
      </c>
      <c r="O20" s="63">
        <v>50</v>
      </c>
      <c r="P20" s="63">
        <v>50</v>
      </c>
      <c r="Q20" s="63">
        <v>20</v>
      </c>
      <c r="R20" s="64">
        <f t="shared" si="0"/>
        <v>347</v>
      </c>
      <c r="S20" s="65">
        <f t="shared" ref="S20:AD20" si="18">SUM($E20*F20)</f>
        <v>6339.9000000000005</v>
      </c>
      <c r="T20" s="65">
        <f t="shared" si="18"/>
        <v>2113.3000000000002</v>
      </c>
      <c r="U20" s="65">
        <f t="shared" si="18"/>
        <v>7396.55</v>
      </c>
      <c r="V20" s="65">
        <f t="shared" si="18"/>
        <v>1479.3100000000002</v>
      </c>
      <c r="W20" s="65">
        <f t="shared" si="18"/>
        <v>5283.25</v>
      </c>
      <c r="X20" s="65">
        <f t="shared" si="18"/>
        <v>3169.9500000000003</v>
      </c>
      <c r="Y20" s="65">
        <f t="shared" si="18"/>
        <v>5283.25</v>
      </c>
      <c r="Z20" s="65">
        <f t="shared" si="18"/>
        <v>10566.5</v>
      </c>
      <c r="AA20" s="65">
        <f t="shared" si="18"/>
        <v>6339.9000000000005</v>
      </c>
      <c r="AB20" s="65">
        <f t="shared" si="18"/>
        <v>10566.5</v>
      </c>
      <c r="AC20" s="65">
        <f t="shared" si="18"/>
        <v>10566.5</v>
      </c>
      <c r="AD20" s="65">
        <f t="shared" si="18"/>
        <v>4226.6000000000004</v>
      </c>
    </row>
    <row r="21" spans="1:30" ht="13.5" customHeight="1">
      <c r="A21" s="43">
        <v>25330</v>
      </c>
      <c r="B21" s="19">
        <v>19</v>
      </c>
      <c r="C21" s="27" t="s">
        <v>88</v>
      </c>
      <c r="D21" s="35" t="s">
        <v>220</v>
      </c>
      <c r="E21" s="62">
        <f>'Mapa de Preços'!AA22</f>
        <v>76.5</v>
      </c>
      <c r="F21" s="63"/>
      <c r="G21" s="63">
        <v>100</v>
      </c>
      <c r="H21" s="63"/>
      <c r="I21" s="63">
        <v>90</v>
      </c>
      <c r="J21" s="63">
        <v>10</v>
      </c>
      <c r="K21" s="63">
        <v>90</v>
      </c>
      <c r="L21" s="63">
        <v>100</v>
      </c>
      <c r="M21" s="63"/>
      <c r="N21" s="63"/>
      <c r="O21" s="63"/>
      <c r="P21" s="63">
        <v>100</v>
      </c>
      <c r="Q21" s="63">
        <v>18</v>
      </c>
      <c r="R21" s="64">
        <f t="shared" si="0"/>
        <v>508</v>
      </c>
      <c r="S21" s="65">
        <f t="shared" ref="S21:AD21" si="19">SUM($E21*F21)</f>
        <v>0</v>
      </c>
      <c r="T21" s="65">
        <f t="shared" si="19"/>
        <v>7650</v>
      </c>
      <c r="U21" s="65">
        <f t="shared" si="19"/>
        <v>0</v>
      </c>
      <c r="V21" s="65">
        <f t="shared" si="19"/>
        <v>6885</v>
      </c>
      <c r="W21" s="65">
        <f t="shared" si="19"/>
        <v>765</v>
      </c>
      <c r="X21" s="65">
        <f t="shared" si="19"/>
        <v>6885</v>
      </c>
      <c r="Y21" s="65">
        <f t="shared" si="19"/>
        <v>7650</v>
      </c>
      <c r="Z21" s="65">
        <f t="shared" si="19"/>
        <v>0</v>
      </c>
      <c r="AA21" s="65">
        <f t="shared" si="19"/>
        <v>0</v>
      </c>
      <c r="AB21" s="65">
        <f t="shared" si="19"/>
        <v>0</v>
      </c>
      <c r="AC21" s="65">
        <f t="shared" si="19"/>
        <v>7650</v>
      </c>
      <c r="AD21" s="65">
        <f t="shared" si="19"/>
        <v>1377</v>
      </c>
    </row>
    <row r="22" spans="1:30" ht="13.5" customHeight="1">
      <c r="A22" s="43">
        <v>19275</v>
      </c>
      <c r="B22" s="19">
        <v>20</v>
      </c>
      <c r="C22" s="27" t="s">
        <v>92</v>
      </c>
      <c r="D22" s="21" t="s">
        <v>6</v>
      </c>
      <c r="E22" s="62">
        <f>'Mapa de Preços'!AA23</f>
        <v>33.700000000000003</v>
      </c>
      <c r="F22" s="63"/>
      <c r="G22" s="63"/>
      <c r="H22" s="63"/>
      <c r="I22" s="63">
        <v>200</v>
      </c>
      <c r="J22" s="63">
        <v>600</v>
      </c>
      <c r="K22" s="63">
        <v>1050</v>
      </c>
      <c r="L22" s="63">
        <v>500</v>
      </c>
      <c r="M22" s="63"/>
      <c r="N22" s="63"/>
      <c r="O22" s="63"/>
      <c r="P22" s="63">
        <v>500</v>
      </c>
      <c r="Q22" s="63">
        <v>100</v>
      </c>
      <c r="R22" s="64">
        <f t="shared" si="0"/>
        <v>2950</v>
      </c>
      <c r="S22" s="65">
        <f t="shared" ref="S22:AD22" si="20">SUM($E22*F22)</f>
        <v>0</v>
      </c>
      <c r="T22" s="65">
        <f t="shared" si="20"/>
        <v>0</v>
      </c>
      <c r="U22" s="65">
        <f t="shared" si="20"/>
        <v>0</v>
      </c>
      <c r="V22" s="65">
        <f t="shared" si="20"/>
        <v>6740.0000000000009</v>
      </c>
      <c r="W22" s="65">
        <f t="shared" si="20"/>
        <v>20220</v>
      </c>
      <c r="X22" s="65">
        <f t="shared" si="20"/>
        <v>35385</v>
      </c>
      <c r="Y22" s="65">
        <f t="shared" si="20"/>
        <v>16850</v>
      </c>
      <c r="Z22" s="65">
        <f t="shared" si="20"/>
        <v>0</v>
      </c>
      <c r="AA22" s="65">
        <f t="shared" si="20"/>
        <v>0</v>
      </c>
      <c r="AB22" s="65">
        <f t="shared" si="20"/>
        <v>0</v>
      </c>
      <c r="AC22" s="65">
        <f t="shared" si="20"/>
        <v>16850</v>
      </c>
      <c r="AD22" s="65">
        <f t="shared" si="20"/>
        <v>3370.0000000000005</v>
      </c>
    </row>
    <row r="23" spans="1:30" ht="13.5" customHeight="1">
      <c r="A23" s="43">
        <v>12882</v>
      </c>
      <c r="B23" s="19">
        <v>21</v>
      </c>
      <c r="C23" s="27" t="s">
        <v>221</v>
      </c>
      <c r="D23" s="21" t="s">
        <v>217</v>
      </c>
      <c r="E23" s="62">
        <f>'Mapa de Preços'!AA24</f>
        <v>213.75</v>
      </c>
      <c r="F23" s="63"/>
      <c r="G23" s="63">
        <v>15</v>
      </c>
      <c r="H23" s="63">
        <v>9</v>
      </c>
      <c r="I23" s="63">
        <v>17.5</v>
      </c>
      <c r="J23" s="63"/>
      <c r="K23" s="63"/>
      <c r="L23" s="63"/>
      <c r="M23" s="63">
        <v>20</v>
      </c>
      <c r="N23" s="63">
        <v>10</v>
      </c>
      <c r="O23" s="63">
        <v>10</v>
      </c>
      <c r="P23" s="63">
        <v>20</v>
      </c>
      <c r="Q23" s="63">
        <v>6</v>
      </c>
      <c r="R23" s="64">
        <f t="shared" si="0"/>
        <v>107.5</v>
      </c>
      <c r="S23" s="65">
        <f t="shared" ref="S23:AD23" si="21">SUM($E23*F23)</f>
        <v>0</v>
      </c>
      <c r="T23" s="65">
        <f t="shared" si="21"/>
        <v>3206.25</v>
      </c>
      <c r="U23" s="65">
        <f t="shared" si="21"/>
        <v>1923.75</v>
      </c>
      <c r="V23" s="65">
        <f t="shared" si="21"/>
        <v>3740.625</v>
      </c>
      <c r="W23" s="65">
        <f t="shared" si="21"/>
        <v>0</v>
      </c>
      <c r="X23" s="65">
        <f t="shared" si="21"/>
        <v>0</v>
      </c>
      <c r="Y23" s="65">
        <f t="shared" si="21"/>
        <v>0</v>
      </c>
      <c r="Z23" s="65">
        <f t="shared" si="21"/>
        <v>4275</v>
      </c>
      <c r="AA23" s="65">
        <f t="shared" si="21"/>
        <v>2137.5</v>
      </c>
      <c r="AB23" s="65">
        <f t="shared" si="21"/>
        <v>2137.5</v>
      </c>
      <c r="AC23" s="65">
        <f t="shared" si="21"/>
        <v>4275</v>
      </c>
      <c r="AD23" s="65">
        <f t="shared" si="21"/>
        <v>1282.5</v>
      </c>
    </row>
    <row r="24" spans="1:30" ht="13.5" customHeight="1">
      <c r="A24" s="43">
        <v>5452</v>
      </c>
      <c r="B24" s="19">
        <v>22</v>
      </c>
      <c r="C24" s="27" t="s">
        <v>99</v>
      </c>
      <c r="D24" s="21" t="s">
        <v>20</v>
      </c>
      <c r="E24" s="62">
        <f>'Mapa de Preços'!AA25</f>
        <v>16.27</v>
      </c>
      <c r="F24" s="63">
        <v>5</v>
      </c>
      <c r="G24" s="63">
        <v>64</v>
      </c>
      <c r="H24" s="63">
        <v>5</v>
      </c>
      <c r="I24" s="63">
        <v>30</v>
      </c>
      <c r="J24" s="63">
        <v>30</v>
      </c>
      <c r="K24" s="63"/>
      <c r="L24" s="63">
        <v>20</v>
      </c>
      <c r="M24" s="63">
        <v>50</v>
      </c>
      <c r="N24" s="63">
        <v>50</v>
      </c>
      <c r="O24" s="63">
        <v>20</v>
      </c>
      <c r="P24" s="63">
        <v>50</v>
      </c>
      <c r="Q24" s="63">
        <v>62</v>
      </c>
      <c r="R24" s="64">
        <f t="shared" si="0"/>
        <v>386</v>
      </c>
      <c r="S24" s="65">
        <f t="shared" ref="S24:AD24" si="22">SUM($E24*F24)</f>
        <v>81.349999999999994</v>
      </c>
      <c r="T24" s="65">
        <f t="shared" si="22"/>
        <v>1041.28</v>
      </c>
      <c r="U24" s="65">
        <f t="shared" si="22"/>
        <v>81.349999999999994</v>
      </c>
      <c r="V24" s="65">
        <f t="shared" si="22"/>
        <v>488.09999999999997</v>
      </c>
      <c r="W24" s="65">
        <f t="shared" si="22"/>
        <v>488.09999999999997</v>
      </c>
      <c r="X24" s="65">
        <f t="shared" si="22"/>
        <v>0</v>
      </c>
      <c r="Y24" s="65">
        <f t="shared" si="22"/>
        <v>325.39999999999998</v>
      </c>
      <c r="Z24" s="65">
        <f t="shared" si="22"/>
        <v>813.5</v>
      </c>
      <c r="AA24" s="65">
        <f t="shared" si="22"/>
        <v>813.5</v>
      </c>
      <c r="AB24" s="65">
        <f t="shared" si="22"/>
        <v>325.39999999999998</v>
      </c>
      <c r="AC24" s="65">
        <f t="shared" si="22"/>
        <v>813.5</v>
      </c>
      <c r="AD24" s="65">
        <f t="shared" si="22"/>
        <v>1008.74</v>
      </c>
    </row>
    <row r="25" spans="1:30" ht="13.5" customHeight="1">
      <c r="A25" s="61">
        <v>18961</v>
      </c>
      <c r="B25" s="19">
        <v>23</v>
      </c>
      <c r="C25" s="27" t="s">
        <v>222</v>
      </c>
      <c r="D25" s="21" t="s">
        <v>84</v>
      </c>
      <c r="E25" s="62">
        <f>'Mapa de Preços'!AA26</f>
        <v>56.1</v>
      </c>
      <c r="F25" s="63">
        <v>10</v>
      </c>
      <c r="G25" s="63">
        <v>5</v>
      </c>
      <c r="H25" s="63"/>
      <c r="I25" s="63"/>
      <c r="J25" s="63">
        <v>15</v>
      </c>
      <c r="K25" s="63"/>
      <c r="L25" s="63">
        <v>10</v>
      </c>
      <c r="M25" s="63">
        <v>10</v>
      </c>
      <c r="N25" s="63"/>
      <c r="O25" s="63"/>
      <c r="P25" s="63"/>
      <c r="Q25" s="63"/>
      <c r="R25" s="64">
        <f t="shared" si="0"/>
        <v>50</v>
      </c>
      <c r="S25" s="65">
        <f t="shared" ref="S25:AD25" si="23">SUM($E25*F25)</f>
        <v>561</v>
      </c>
      <c r="T25" s="65">
        <f t="shared" si="23"/>
        <v>280.5</v>
      </c>
      <c r="U25" s="65">
        <f t="shared" si="23"/>
        <v>0</v>
      </c>
      <c r="V25" s="65">
        <f t="shared" si="23"/>
        <v>0</v>
      </c>
      <c r="W25" s="65">
        <f t="shared" si="23"/>
        <v>841.5</v>
      </c>
      <c r="X25" s="65">
        <f t="shared" si="23"/>
        <v>0</v>
      </c>
      <c r="Y25" s="65">
        <f t="shared" si="23"/>
        <v>561</v>
      </c>
      <c r="Z25" s="65">
        <f t="shared" si="23"/>
        <v>561</v>
      </c>
      <c r="AA25" s="65">
        <f t="shared" si="23"/>
        <v>0</v>
      </c>
      <c r="AB25" s="65">
        <f t="shared" si="23"/>
        <v>0</v>
      </c>
      <c r="AC25" s="65">
        <f t="shared" si="23"/>
        <v>0</v>
      </c>
      <c r="AD25" s="65">
        <f t="shared" si="23"/>
        <v>0</v>
      </c>
    </row>
    <row r="26" spans="1:30" ht="13.5" customHeight="1">
      <c r="A26" s="43">
        <v>22039</v>
      </c>
      <c r="B26" s="19">
        <v>24</v>
      </c>
      <c r="C26" s="27" t="s">
        <v>223</v>
      </c>
      <c r="D26" s="21" t="s">
        <v>6</v>
      </c>
      <c r="E26" s="62">
        <f>'Mapa de Preços'!AA27</f>
        <v>14.07</v>
      </c>
      <c r="F26" s="63">
        <v>100</v>
      </c>
      <c r="G26" s="63"/>
      <c r="H26" s="63"/>
      <c r="I26" s="63">
        <v>30</v>
      </c>
      <c r="J26" s="63"/>
      <c r="K26" s="63"/>
      <c r="L26" s="63"/>
      <c r="M26" s="63"/>
      <c r="N26" s="63"/>
      <c r="O26" s="63"/>
      <c r="P26" s="63"/>
      <c r="Q26" s="63"/>
      <c r="R26" s="64">
        <f t="shared" si="0"/>
        <v>130</v>
      </c>
      <c r="S26" s="65">
        <f t="shared" ref="S26:AD26" si="24">SUM($E26*F26)</f>
        <v>1407</v>
      </c>
      <c r="T26" s="65">
        <f t="shared" si="24"/>
        <v>0</v>
      </c>
      <c r="U26" s="65">
        <f t="shared" si="24"/>
        <v>0</v>
      </c>
      <c r="V26" s="65">
        <f t="shared" si="24"/>
        <v>422.1</v>
      </c>
      <c r="W26" s="65">
        <f t="shared" si="24"/>
        <v>0</v>
      </c>
      <c r="X26" s="65">
        <f t="shared" si="24"/>
        <v>0</v>
      </c>
      <c r="Y26" s="65">
        <f t="shared" si="24"/>
        <v>0</v>
      </c>
      <c r="Z26" s="65">
        <f t="shared" si="24"/>
        <v>0</v>
      </c>
      <c r="AA26" s="65">
        <f t="shared" si="24"/>
        <v>0</v>
      </c>
      <c r="AB26" s="65">
        <f t="shared" si="24"/>
        <v>0</v>
      </c>
      <c r="AC26" s="65">
        <f t="shared" si="24"/>
        <v>0</v>
      </c>
      <c r="AD26" s="65">
        <f t="shared" si="24"/>
        <v>0</v>
      </c>
    </row>
    <row r="27" spans="1:30" ht="13.5" customHeight="1">
      <c r="A27" s="43">
        <v>22039</v>
      </c>
      <c r="B27" s="19">
        <v>25</v>
      </c>
      <c r="C27" s="27" t="s">
        <v>109</v>
      </c>
      <c r="D27" s="21" t="s">
        <v>6</v>
      </c>
      <c r="E27" s="62">
        <f>'Mapa de Preços'!AA28</f>
        <v>18.91</v>
      </c>
      <c r="F27" s="63">
        <v>20</v>
      </c>
      <c r="G27" s="63">
        <v>20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4">
        <f t="shared" si="0"/>
        <v>40</v>
      </c>
      <c r="S27" s="65">
        <f t="shared" ref="S27:AD27" si="25">SUM($E27*F27)</f>
        <v>378.2</v>
      </c>
      <c r="T27" s="65">
        <f t="shared" si="25"/>
        <v>378.2</v>
      </c>
      <c r="U27" s="65">
        <f t="shared" si="25"/>
        <v>0</v>
      </c>
      <c r="V27" s="65">
        <f t="shared" si="25"/>
        <v>0</v>
      </c>
      <c r="W27" s="65">
        <f t="shared" si="25"/>
        <v>0</v>
      </c>
      <c r="X27" s="65">
        <f t="shared" si="25"/>
        <v>0</v>
      </c>
      <c r="Y27" s="65">
        <f t="shared" si="25"/>
        <v>0</v>
      </c>
      <c r="Z27" s="65">
        <f t="shared" si="25"/>
        <v>0</v>
      </c>
      <c r="AA27" s="65">
        <f t="shared" si="25"/>
        <v>0</v>
      </c>
      <c r="AB27" s="65">
        <f t="shared" si="25"/>
        <v>0</v>
      </c>
      <c r="AC27" s="65">
        <f t="shared" si="25"/>
        <v>0</v>
      </c>
      <c r="AD27" s="65">
        <f t="shared" si="25"/>
        <v>0</v>
      </c>
    </row>
    <row r="28" spans="1:30" ht="13.5" customHeight="1">
      <c r="A28" s="43">
        <v>17760</v>
      </c>
      <c r="B28" s="19">
        <v>26</v>
      </c>
      <c r="C28" s="27" t="s">
        <v>113</v>
      </c>
      <c r="D28" s="21" t="s">
        <v>6</v>
      </c>
      <c r="E28" s="62">
        <f>'Mapa de Preços'!AA29</f>
        <v>6.2</v>
      </c>
      <c r="F28" s="63">
        <v>300</v>
      </c>
      <c r="G28" s="63">
        <v>100</v>
      </c>
      <c r="H28" s="63"/>
      <c r="I28" s="63">
        <v>1000</v>
      </c>
      <c r="J28" s="63">
        <v>1200</v>
      </c>
      <c r="K28" s="63"/>
      <c r="L28" s="63"/>
      <c r="M28" s="63"/>
      <c r="N28" s="63"/>
      <c r="O28" s="63"/>
      <c r="P28" s="63"/>
      <c r="Q28" s="63"/>
      <c r="R28" s="64">
        <f t="shared" si="0"/>
        <v>2600</v>
      </c>
      <c r="S28" s="65">
        <f t="shared" ref="S28:AD28" si="26">SUM($E28*F28)</f>
        <v>1860</v>
      </c>
      <c r="T28" s="65">
        <f t="shared" si="26"/>
        <v>620</v>
      </c>
      <c r="U28" s="65">
        <f t="shared" si="26"/>
        <v>0</v>
      </c>
      <c r="V28" s="65">
        <f t="shared" si="26"/>
        <v>6200</v>
      </c>
      <c r="W28" s="65">
        <f t="shared" si="26"/>
        <v>7440</v>
      </c>
      <c r="X28" s="65">
        <f t="shared" si="26"/>
        <v>0</v>
      </c>
      <c r="Y28" s="65">
        <f t="shared" si="26"/>
        <v>0</v>
      </c>
      <c r="Z28" s="65">
        <f t="shared" si="26"/>
        <v>0</v>
      </c>
      <c r="AA28" s="65">
        <f t="shared" si="26"/>
        <v>0</v>
      </c>
      <c r="AB28" s="65">
        <f t="shared" si="26"/>
        <v>0</v>
      </c>
      <c r="AC28" s="65">
        <f t="shared" si="26"/>
        <v>0</v>
      </c>
      <c r="AD28" s="65">
        <f t="shared" si="26"/>
        <v>0</v>
      </c>
    </row>
    <row r="29" spans="1:30" ht="13.5" customHeight="1">
      <c r="A29" s="43">
        <v>10111</v>
      </c>
      <c r="B29" s="19">
        <v>27</v>
      </c>
      <c r="C29" s="27" t="s">
        <v>224</v>
      </c>
      <c r="D29" s="21" t="s">
        <v>225</v>
      </c>
      <c r="E29" s="62">
        <f>'Mapa de Preços'!AA30</f>
        <v>1.45</v>
      </c>
      <c r="F29" s="63"/>
      <c r="G29" s="63">
        <v>5</v>
      </c>
      <c r="H29" s="63"/>
      <c r="I29" s="63">
        <v>1</v>
      </c>
      <c r="J29" s="63"/>
      <c r="K29" s="63"/>
      <c r="L29" s="63"/>
      <c r="M29" s="63"/>
      <c r="N29" s="63"/>
      <c r="O29" s="63"/>
      <c r="P29" s="63"/>
      <c r="Q29" s="63"/>
      <c r="R29" s="64">
        <f t="shared" si="0"/>
        <v>6</v>
      </c>
      <c r="S29" s="65">
        <f t="shared" ref="S29:AD29" si="27">SUM($E29*F29)</f>
        <v>0</v>
      </c>
      <c r="T29" s="65">
        <f t="shared" si="27"/>
        <v>7.25</v>
      </c>
      <c r="U29" s="65">
        <f t="shared" si="27"/>
        <v>0</v>
      </c>
      <c r="V29" s="65">
        <f t="shared" si="27"/>
        <v>1.45</v>
      </c>
      <c r="W29" s="65">
        <f t="shared" si="27"/>
        <v>0</v>
      </c>
      <c r="X29" s="65">
        <f t="shared" si="27"/>
        <v>0</v>
      </c>
      <c r="Y29" s="65">
        <f t="shared" si="27"/>
        <v>0</v>
      </c>
      <c r="Z29" s="65">
        <f t="shared" si="27"/>
        <v>0</v>
      </c>
      <c r="AA29" s="65">
        <f t="shared" si="27"/>
        <v>0</v>
      </c>
      <c r="AB29" s="65">
        <f t="shared" si="27"/>
        <v>0</v>
      </c>
      <c r="AC29" s="65">
        <f t="shared" si="27"/>
        <v>0</v>
      </c>
      <c r="AD29" s="65">
        <f t="shared" si="27"/>
        <v>0</v>
      </c>
    </row>
    <row r="30" spans="1:30" ht="13.5" customHeight="1">
      <c r="A30" s="43">
        <v>18724</v>
      </c>
      <c r="B30" s="19">
        <v>28</v>
      </c>
      <c r="C30" s="27" t="s">
        <v>119</v>
      </c>
      <c r="D30" s="21" t="s">
        <v>41</v>
      </c>
      <c r="E30" s="62">
        <f>'Mapa de Preços'!AA31</f>
        <v>6.53</v>
      </c>
      <c r="F30" s="63"/>
      <c r="G30" s="63">
        <v>100</v>
      </c>
      <c r="H30" s="63"/>
      <c r="I30" s="63"/>
      <c r="J30" s="63">
        <v>50</v>
      </c>
      <c r="K30" s="63"/>
      <c r="L30" s="63">
        <v>50</v>
      </c>
      <c r="M30" s="63"/>
      <c r="N30" s="63"/>
      <c r="O30" s="63">
        <v>100</v>
      </c>
      <c r="P30" s="63"/>
      <c r="Q30" s="63"/>
      <c r="R30" s="64">
        <f t="shared" si="0"/>
        <v>300</v>
      </c>
      <c r="S30" s="65">
        <f t="shared" ref="S30:AD30" si="28">SUM($E30*F30)</f>
        <v>0</v>
      </c>
      <c r="T30" s="65">
        <f t="shared" si="28"/>
        <v>653</v>
      </c>
      <c r="U30" s="65">
        <f t="shared" si="28"/>
        <v>0</v>
      </c>
      <c r="V30" s="65">
        <f t="shared" si="28"/>
        <v>0</v>
      </c>
      <c r="W30" s="65">
        <f t="shared" si="28"/>
        <v>326.5</v>
      </c>
      <c r="X30" s="65">
        <f t="shared" si="28"/>
        <v>0</v>
      </c>
      <c r="Y30" s="65">
        <f t="shared" si="28"/>
        <v>326.5</v>
      </c>
      <c r="Z30" s="65">
        <f t="shared" si="28"/>
        <v>0</v>
      </c>
      <c r="AA30" s="65">
        <f t="shared" si="28"/>
        <v>0</v>
      </c>
      <c r="AB30" s="65">
        <f t="shared" si="28"/>
        <v>653</v>
      </c>
      <c r="AC30" s="65">
        <f t="shared" si="28"/>
        <v>0</v>
      </c>
      <c r="AD30" s="65">
        <f t="shared" si="28"/>
        <v>0</v>
      </c>
    </row>
    <row r="31" spans="1:30" ht="13.5" customHeight="1">
      <c r="A31" s="43">
        <v>16390</v>
      </c>
      <c r="B31" s="19">
        <v>29</v>
      </c>
      <c r="C31" s="27" t="s">
        <v>226</v>
      </c>
      <c r="D31" s="21" t="s">
        <v>227</v>
      </c>
      <c r="E31" s="62">
        <f>'Mapa de Preços'!AA32</f>
        <v>85</v>
      </c>
      <c r="F31" s="63"/>
      <c r="G31" s="63">
        <v>500</v>
      </c>
      <c r="H31" s="63">
        <v>25</v>
      </c>
      <c r="I31" s="63"/>
      <c r="J31" s="63">
        <v>20</v>
      </c>
      <c r="K31" s="63"/>
      <c r="L31" s="63">
        <v>40</v>
      </c>
      <c r="M31" s="63"/>
      <c r="N31" s="63"/>
      <c r="O31" s="63"/>
      <c r="P31" s="63">
        <v>100</v>
      </c>
      <c r="Q31" s="63">
        <v>100</v>
      </c>
      <c r="R31" s="64">
        <f t="shared" si="0"/>
        <v>785</v>
      </c>
      <c r="S31" s="65">
        <f t="shared" ref="S31:AD31" si="29">SUM($E31*F31)</f>
        <v>0</v>
      </c>
      <c r="T31" s="65">
        <f t="shared" si="29"/>
        <v>42500</v>
      </c>
      <c r="U31" s="65">
        <f t="shared" si="29"/>
        <v>2125</v>
      </c>
      <c r="V31" s="65">
        <f t="shared" si="29"/>
        <v>0</v>
      </c>
      <c r="W31" s="65">
        <f t="shared" si="29"/>
        <v>1700</v>
      </c>
      <c r="X31" s="65">
        <f t="shared" si="29"/>
        <v>0</v>
      </c>
      <c r="Y31" s="65">
        <f t="shared" si="29"/>
        <v>3400</v>
      </c>
      <c r="Z31" s="65">
        <f t="shared" si="29"/>
        <v>0</v>
      </c>
      <c r="AA31" s="65">
        <f t="shared" si="29"/>
        <v>0</v>
      </c>
      <c r="AB31" s="65">
        <f t="shared" si="29"/>
        <v>0</v>
      </c>
      <c r="AC31" s="65">
        <f t="shared" si="29"/>
        <v>8500</v>
      </c>
      <c r="AD31" s="65">
        <f t="shared" si="29"/>
        <v>8500</v>
      </c>
    </row>
    <row r="32" spans="1:30" ht="13.5" customHeight="1">
      <c r="A32" s="43">
        <v>5452</v>
      </c>
      <c r="B32" s="19">
        <v>30</v>
      </c>
      <c r="C32" s="27" t="s">
        <v>228</v>
      </c>
      <c r="D32" s="35" t="s">
        <v>229</v>
      </c>
      <c r="E32" s="62">
        <f>'Mapa de Preços'!AA33</f>
        <v>635.78</v>
      </c>
      <c r="F32" s="66"/>
      <c r="G32" s="66"/>
      <c r="H32" s="66"/>
      <c r="I32" s="66"/>
      <c r="J32" s="66">
        <v>30</v>
      </c>
      <c r="K32" s="66"/>
      <c r="L32" s="66"/>
      <c r="M32" s="66"/>
      <c r="N32" s="66"/>
      <c r="O32" s="66"/>
      <c r="P32" s="66"/>
      <c r="Q32" s="66">
        <v>3</v>
      </c>
      <c r="R32" s="64">
        <f t="shared" si="0"/>
        <v>33</v>
      </c>
      <c r="S32" s="65">
        <f t="shared" ref="S32:AD32" si="30">SUM($E32*F32)</f>
        <v>0</v>
      </c>
      <c r="T32" s="65">
        <f t="shared" si="30"/>
        <v>0</v>
      </c>
      <c r="U32" s="65">
        <f t="shared" si="30"/>
        <v>0</v>
      </c>
      <c r="V32" s="65">
        <f t="shared" si="30"/>
        <v>0</v>
      </c>
      <c r="W32" s="65">
        <f t="shared" si="30"/>
        <v>19073.399999999998</v>
      </c>
      <c r="X32" s="65">
        <f t="shared" si="30"/>
        <v>0</v>
      </c>
      <c r="Y32" s="65">
        <f t="shared" si="30"/>
        <v>0</v>
      </c>
      <c r="Z32" s="65">
        <f t="shared" si="30"/>
        <v>0</v>
      </c>
      <c r="AA32" s="65">
        <f t="shared" si="30"/>
        <v>0</v>
      </c>
      <c r="AB32" s="65">
        <f t="shared" si="30"/>
        <v>0</v>
      </c>
      <c r="AC32" s="65">
        <f t="shared" si="30"/>
        <v>0</v>
      </c>
      <c r="AD32" s="65">
        <f t="shared" si="30"/>
        <v>1907.34</v>
      </c>
    </row>
    <row r="33" spans="1:30" ht="13.5" customHeight="1">
      <c r="A33" s="43">
        <v>5452</v>
      </c>
      <c r="B33" s="19">
        <v>31</v>
      </c>
      <c r="C33" s="27" t="s">
        <v>126</v>
      </c>
      <c r="D33" s="35" t="s">
        <v>229</v>
      </c>
      <c r="E33" s="62">
        <f>'Mapa de Preços'!AA34</f>
        <v>791.5</v>
      </c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>
        <v>1</v>
      </c>
      <c r="R33" s="64">
        <f t="shared" si="0"/>
        <v>1</v>
      </c>
      <c r="S33" s="65">
        <f t="shared" ref="S33:AD33" si="31">SUM($E33*F33)</f>
        <v>0</v>
      </c>
      <c r="T33" s="65">
        <f t="shared" si="31"/>
        <v>0</v>
      </c>
      <c r="U33" s="65">
        <f t="shared" si="31"/>
        <v>0</v>
      </c>
      <c r="V33" s="65">
        <f t="shared" si="31"/>
        <v>0</v>
      </c>
      <c r="W33" s="65">
        <f t="shared" si="31"/>
        <v>0</v>
      </c>
      <c r="X33" s="65">
        <f t="shared" si="31"/>
        <v>0</v>
      </c>
      <c r="Y33" s="65">
        <f t="shared" si="31"/>
        <v>0</v>
      </c>
      <c r="Z33" s="65">
        <f t="shared" si="31"/>
        <v>0</v>
      </c>
      <c r="AA33" s="65">
        <f t="shared" si="31"/>
        <v>0</v>
      </c>
      <c r="AB33" s="65">
        <f t="shared" si="31"/>
        <v>0</v>
      </c>
      <c r="AC33" s="65">
        <f t="shared" si="31"/>
        <v>0</v>
      </c>
      <c r="AD33" s="65">
        <f t="shared" si="31"/>
        <v>791.5</v>
      </c>
    </row>
    <row r="34" spans="1:30" ht="13.5" customHeight="1">
      <c r="A34" s="43">
        <v>5452</v>
      </c>
      <c r="B34" s="19">
        <v>32</v>
      </c>
      <c r="C34" s="27" t="s">
        <v>129</v>
      </c>
      <c r="D34" s="21" t="s">
        <v>20</v>
      </c>
      <c r="E34" s="62">
        <f>'Mapa de Preços'!AA35</f>
        <v>221.27</v>
      </c>
      <c r="F34" s="66"/>
      <c r="G34" s="66"/>
      <c r="H34" s="66"/>
      <c r="I34" s="66"/>
      <c r="J34" s="66">
        <v>30</v>
      </c>
      <c r="K34" s="66"/>
      <c r="L34" s="66">
        <v>15</v>
      </c>
      <c r="M34" s="66"/>
      <c r="N34" s="66"/>
      <c r="O34" s="66">
        <v>20</v>
      </c>
      <c r="P34" s="66"/>
      <c r="Q34" s="66">
        <v>8</v>
      </c>
      <c r="R34" s="64">
        <f t="shared" si="0"/>
        <v>73</v>
      </c>
      <c r="S34" s="65">
        <f t="shared" ref="S34:AD34" si="32">SUM($E34*F34)</f>
        <v>0</v>
      </c>
      <c r="T34" s="65">
        <f t="shared" si="32"/>
        <v>0</v>
      </c>
      <c r="U34" s="65">
        <f t="shared" si="32"/>
        <v>0</v>
      </c>
      <c r="V34" s="65">
        <f t="shared" si="32"/>
        <v>0</v>
      </c>
      <c r="W34" s="65">
        <f t="shared" si="32"/>
        <v>6638.1</v>
      </c>
      <c r="X34" s="65">
        <f t="shared" si="32"/>
        <v>0</v>
      </c>
      <c r="Y34" s="65">
        <f t="shared" si="32"/>
        <v>3319.05</v>
      </c>
      <c r="Z34" s="65">
        <f t="shared" si="32"/>
        <v>0</v>
      </c>
      <c r="AA34" s="65">
        <f t="shared" si="32"/>
        <v>0</v>
      </c>
      <c r="AB34" s="65">
        <f t="shared" si="32"/>
        <v>4425.4000000000005</v>
      </c>
      <c r="AC34" s="65">
        <f t="shared" si="32"/>
        <v>0</v>
      </c>
      <c r="AD34" s="65">
        <f t="shared" si="32"/>
        <v>1770.16</v>
      </c>
    </row>
    <row r="35" spans="1:30" ht="13.5" customHeight="1">
      <c r="A35" s="43">
        <v>19275</v>
      </c>
      <c r="B35" s="19">
        <v>33</v>
      </c>
      <c r="C35" s="39" t="s">
        <v>130</v>
      </c>
      <c r="D35" s="35" t="s">
        <v>41</v>
      </c>
      <c r="E35" s="62">
        <f>'Mapa de Preços'!AA36</f>
        <v>6.07</v>
      </c>
      <c r="F35" s="66"/>
      <c r="G35" s="66"/>
      <c r="H35" s="66"/>
      <c r="I35" s="66"/>
      <c r="J35" s="66"/>
      <c r="K35" s="66">
        <v>200</v>
      </c>
      <c r="L35" s="66">
        <v>1000</v>
      </c>
      <c r="M35" s="66"/>
      <c r="N35" s="66"/>
      <c r="O35" s="66"/>
      <c r="P35" s="66"/>
      <c r="Q35" s="66"/>
      <c r="R35" s="64">
        <f t="shared" si="0"/>
        <v>1200</v>
      </c>
      <c r="S35" s="65">
        <f t="shared" ref="S35:AD35" si="33">SUM($E35*F35)</f>
        <v>0</v>
      </c>
      <c r="T35" s="65">
        <f t="shared" si="33"/>
        <v>0</v>
      </c>
      <c r="U35" s="65">
        <f t="shared" si="33"/>
        <v>0</v>
      </c>
      <c r="V35" s="65">
        <f t="shared" si="33"/>
        <v>0</v>
      </c>
      <c r="W35" s="65">
        <f t="shared" si="33"/>
        <v>0</v>
      </c>
      <c r="X35" s="65">
        <f t="shared" si="33"/>
        <v>1214</v>
      </c>
      <c r="Y35" s="65">
        <f t="shared" si="33"/>
        <v>6070</v>
      </c>
      <c r="Z35" s="65">
        <f t="shared" si="33"/>
        <v>0</v>
      </c>
      <c r="AA35" s="65">
        <f t="shared" si="33"/>
        <v>0</v>
      </c>
      <c r="AB35" s="65">
        <f t="shared" si="33"/>
        <v>0</v>
      </c>
      <c r="AC35" s="65">
        <f t="shared" si="33"/>
        <v>0</v>
      </c>
      <c r="AD35" s="65">
        <f t="shared" si="33"/>
        <v>0</v>
      </c>
    </row>
    <row r="36" spans="1:30" ht="13.5" customHeight="1">
      <c r="A36" s="43">
        <v>15857</v>
      </c>
      <c r="B36" s="19">
        <v>34</v>
      </c>
      <c r="C36" s="39" t="s">
        <v>230</v>
      </c>
      <c r="D36" s="35" t="s">
        <v>231</v>
      </c>
      <c r="E36" s="62">
        <f>'Mapa de Preços'!AA37</f>
        <v>2394.75</v>
      </c>
      <c r="F36" s="66"/>
      <c r="G36" s="66"/>
      <c r="H36" s="66"/>
      <c r="I36" s="66"/>
      <c r="J36" s="66"/>
      <c r="K36" s="66">
        <v>25</v>
      </c>
      <c r="L36" s="66"/>
      <c r="M36" s="66"/>
      <c r="N36" s="66"/>
      <c r="O36" s="66"/>
      <c r="P36" s="66"/>
      <c r="Q36" s="66"/>
      <c r="R36" s="64">
        <f t="shared" si="0"/>
        <v>25</v>
      </c>
      <c r="S36" s="65">
        <f t="shared" ref="S36:AD36" si="34">SUM($E36*F36)</f>
        <v>0</v>
      </c>
      <c r="T36" s="65">
        <f t="shared" si="34"/>
        <v>0</v>
      </c>
      <c r="U36" s="65">
        <f t="shared" si="34"/>
        <v>0</v>
      </c>
      <c r="V36" s="65">
        <f t="shared" si="34"/>
        <v>0</v>
      </c>
      <c r="W36" s="65">
        <f t="shared" si="34"/>
        <v>0</v>
      </c>
      <c r="X36" s="65">
        <f t="shared" si="34"/>
        <v>59868.75</v>
      </c>
      <c r="Y36" s="65">
        <f t="shared" si="34"/>
        <v>0</v>
      </c>
      <c r="Z36" s="65">
        <f t="shared" si="34"/>
        <v>0</v>
      </c>
      <c r="AA36" s="65">
        <f t="shared" si="34"/>
        <v>0</v>
      </c>
      <c r="AB36" s="65">
        <f t="shared" si="34"/>
        <v>0</v>
      </c>
      <c r="AC36" s="65">
        <f t="shared" si="34"/>
        <v>0</v>
      </c>
      <c r="AD36" s="65">
        <f t="shared" si="34"/>
        <v>0</v>
      </c>
    </row>
    <row r="37" spans="1:30" ht="13.5" customHeight="1">
      <c r="A37" s="43">
        <v>10049</v>
      </c>
      <c r="B37" s="19">
        <v>35</v>
      </c>
      <c r="C37" s="39" t="s">
        <v>232</v>
      </c>
      <c r="D37" s="35" t="s">
        <v>233</v>
      </c>
      <c r="E37" s="62">
        <f>'Mapa de Preços'!AA38</f>
        <v>494.67</v>
      </c>
      <c r="F37" s="66"/>
      <c r="G37" s="66"/>
      <c r="H37" s="66"/>
      <c r="I37" s="66"/>
      <c r="J37" s="66"/>
      <c r="K37" s="66">
        <v>150</v>
      </c>
      <c r="L37" s="66"/>
      <c r="M37" s="66"/>
      <c r="N37" s="66"/>
      <c r="O37" s="66"/>
      <c r="P37" s="66"/>
      <c r="Q37" s="66">
        <v>140</v>
      </c>
      <c r="R37" s="64">
        <f t="shared" si="0"/>
        <v>290</v>
      </c>
      <c r="S37" s="65">
        <f t="shared" ref="S37:AD37" si="35">SUM($E37*F37)</f>
        <v>0</v>
      </c>
      <c r="T37" s="65">
        <f t="shared" si="35"/>
        <v>0</v>
      </c>
      <c r="U37" s="65">
        <f t="shared" si="35"/>
        <v>0</v>
      </c>
      <c r="V37" s="65">
        <f t="shared" si="35"/>
        <v>0</v>
      </c>
      <c r="W37" s="65">
        <f t="shared" si="35"/>
        <v>0</v>
      </c>
      <c r="X37" s="65">
        <f t="shared" si="35"/>
        <v>74200.5</v>
      </c>
      <c r="Y37" s="65">
        <f t="shared" si="35"/>
        <v>0</v>
      </c>
      <c r="Z37" s="65">
        <f t="shared" si="35"/>
        <v>0</v>
      </c>
      <c r="AA37" s="65">
        <f t="shared" si="35"/>
        <v>0</v>
      </c>
      <c r="AB37" s="65">
        <f t="shared" si="35"/>
        <v>0</v>
      </c>
      <c r="AC37" s="65">
        <f t="shared" si="35"/>
        <v>0</v>
      </c>
      <c r="AD37" s="65">
        <f t="shared" si="35"/>
        <v>69253.8</v>
      </c>
    </row>
    <row r="38" spans="1:30" ht="13.5" customHeight="1">
      <c r="A38" s="43">
        <v>18724</v>
      </c>
      <c r="B38" s="19">
        <v>36</v>
      </c>
      <c r="C38" s="39" t="s">
        <v>234</v>
      </c>
      <c r="D38" s="35" t="s">
        <v>235</v>
      </c>
      <c r="E38" s="62">
        <f>'Mapa de Preços'!AA39</f>
        <v>65.5</v>
      </c>
      <c r="F38" s="66"/>
      <c r="G38" s="66"/>
      <c r="H38" s="66"/>
      <c r="I38" s="66"/>
      <c r="J38" s="66"/>
      <c r="K38" s="66">
        <v>20</v>
      </c>
      <c r="L38" s="66"/>
      <c r="M38" s="66">
        <v>5</v>
      </c>
      <c r="N38" s="66"/>
      <c r="O38" s="66"/>
      <c r="P38" s="66"/>
      <c r="Q38" s="66"/>
      <c r="R38" s="64">
        <f t="shared" si="0"/>
        <v>25</v>
      </c>
      <c r="S38" s="65">
        <f t="shared" ref="S38:AD38" si="36">SUM($E38*F38)</f>
        <v>0</v>
      </c>
      <c r="T38" s="65">
        <f t="shared" si="36"/>
        <v>0</v>
      </c>
      <c r="U38" s="65">
        <f t="shared" si="36"/>
        <v>0</v>
      </c>
      <c r="V38" s="65">
        <f t="shared" si="36"/>
        <v>0</v>
      </c>
      <c r="W38" s="65">
        <f t="shared" si="36"/>
        <v>0</v>
      </c>
      <c r="X38" s="65">
        <f t="shared" si="36"/>
        <v>1310</v>
      </c>
      <c r="Y38" s="65">
        <f t="shared" si="36"/>
        <v>0</v>
      </c>
      <c r="Z38" s="65">
        <f t="shared" si="36"/>
        <v>327.5</v>
      </c>
      <c r="AA38" s="65">
        <f t="shared" si="36"/>
        <v>0</v>
      </c>
      <c r="AB38" s="65">
        <f t="shared" si="36"/>
        <v>0</v>
      </c>
      <c r="AC38" s="65">
        <f t="shared" si="36"/>
        <v>0</v>
      </c>
      <c r="AD38" s="65">
        <f t="shared" si="36"/>
        <v>0</v>
      </c>
    </row>
    <row r="39" spans="1:30" ht="13.5" customHeight="1">
      <c r="A39" s="43">
        <v>19275</v>
      </c>
      <c r="B39" s="19">
        <v>37</v>
      </c>
      <c r="C39" s="39" t="s">
        <v>146</v>
      </c>
      <c r="D39" s="35" t="s">
        <v>41</v>
      </c>
      <c r="E39" s="62">
        <f>'Mapa de Preços'!AA40</f>
        <v>38.090000000000003</v>
      </c>
      <c r="F39" s="66"/>
      <c r="G39" s="66"/>
      <c r="H39" s="66"/>
      <c r="I39" s="66"/>
      <c r="J39" s="66"/>
      <c r="K39" s="66">
        <v>500</v>
      </c>
      <c r="L39" s="66"/>
      <c r="M39" s="66"/>
      <c r="N39" s="66"/>
      <c r="O39" s="66"/>
      <c r="P39" s="66"/>
      <c r="Q39" s="66"/>
      <c r="R39" s="64">
        <f t="shared" si="0"/>
        <v>500</v>
      </c>
      <c r="S39" s="65">
        <f t="shared" ref="S39:AD39" si="37">SUM($E39*F39)</f>
        <v>0</v>
      </c>
      <c r="T39" s="65">
        <f t="shared" si="37"/>
        <v>0</v>
      </c>
      <c r="U39" s="65">
        <f t="shared" si="37"/>
        <v>0</v>
      </c>
      <c r="V39" s="65">
        <f t="shared" si="37"/>
        <v>0</v>
      </c>
      <c r="W39" s="65">
        <f t="shared" si="37"/>
        <v>0</v>
      </c>
      <c r="X39" s="65">
        <f t="shared" si="37"/>
        <v>19045</v>
      </c>
      <c r="Y39" s="65">
        <f t="shared" si="37"/>
        <v>0</v>
      </c>
      <c r="Z39" s="65">
        <f t="shared" si="37"/>
        <v>0</v>
      </c>
      <c r="AA39" s="65">
        <f t="shared" si="37"/>
        <v>0</v>
      </c>
      <c r="AB39" s="65">
        <f t="shared" si="37"/>
        <v>0</v>
      </c>
      <c r="AC39" s="65">
        <f t="shared" si="37"/>
        <v>0</v>
      </c>
      <c r="AD39" s="65">
        <f t="shared" si="37"/>
        <v>0</v>
      </c>
    </row>
    <row r="40" spans="1:30" ht="13.5" customHeight="1">
      <c r="A40" s="43">
        <v>4367</v>
      </c>
      <c r="B40" s="19">
        <v>38</v>
      </c>
      <c r="C40" s="39" t="s">
        <v>236</v>
      </c>
      <c r="D40" s="35" t="s">
        <v>84</v>
      </c>
      <c r="E40" s="62">
        <f>'Mapa de Preços'!AA41</f>
        <v>1.5</v>
      </c>
      <c r="F40" s="66"/>
      <c r="G40" s="66"/>
      <c r="H40" s="66"/>
      <c r="I40" s="66"/>
      <c r="J40" s="66"/>
      <c r="K40" s="66">
        <v>14</v>
      </c>
      <c r="L40" s="66"/>
      <c r="M40" s="66"/>
      <c r="N40" s="66"/>
      <c r="O40" s="66"/>
      <c r="P40" s="66"/>
      <c r="Q40" s="66"/>
      <c r="R40" s="64">
        <f t="shared" si="0"/>
        <v>14</v>
      </c>
      <c r="S40" s="65">
        <f t="shared" ref="S40:AD40" si="38">SUM($E40*F40)</f>
        <v>0</v>
      </c>
      <c r="T40" s="65">
        <f t="shared" si="38"/>
        <v>0</v>
      </c>
      <c r="U40" s="65">
        <f t="shared" si="38"/>
        <v>0</v>
      </c>
      <c r="V40" s="65">
        <f t="shared" si="38"/>
        <v>0</v>
      </c>
      <c r="W40" s="65">
        <f t="shared" si="38"/>
        <v>0</v>
      </c>
      <c r="X40" s="65">
        <f t="shared" si="38"/>
        <v>21</v>
      </c>
      <c r="Y40" s="65">
        <f t="shared" si="38"/>
        <v>0</v>
      </c>
      <c r="Z40" s="65">
        <f t="shared" si="38"/>
        <v>0</v>
      </c>
      <c r="AA40" s="65">
        <f t="shared" si="38"/>
        <v>0</v>
      </c>
      <c r="AB40" s="65">
        <f t="shared" si="38"/>
        <v>0</v>
      </c>
      <c r="AC40" s="65">
        <f t="shared" si="38"/>
        <v>0</v>
      </c>
      <c r="AD40" s="65">
        <f t="shared" si="38"/>
        <v>0</v>
      </c>
    </row>
    <row r="41" spans="1:30" ht="13.5" customHeight="1">
      <c r="A41" s="43">
        <v>5452</v>
      </c>
      <c r="B41" s="19">
        <v>39</v>
      </c>
      <c r="C41" s="39" t="s">
        <v>152</v>
      </c>
      <c r="D41" s="35" t="s">
        <v>41</v>
      </c>
      <c r="E41" s="62">
        <f>'Mapa de Preços'!AA42</f>
        <v>37.270000000000003</v>
      </c>
      <c r="F41" s="66"/>
      <c r="G41" s="66"/>
      <c r="H41" s="66"/>
      <c r="I41" s="66"/>
      <c r="J41" s="66"/>
      <c r="K41" s="66">
        <v>1</v>
      </c>
      <c r="L41" s="66"/>
      <c r="M41" s="66"/>
      <c r="N41" s="66"/>
      <c r="O41" s="66"/>
      <c r="P41" s="66"/>
      <c r="Q41" s="66">
        <v>6</v>
      </c>
      <c r="R41" s="64">
        <f t="shared" si="0"/>
        <v>7</v>
      </c>
      <c r="S41" s="65">
        <f t="shared" ref="S41:AD41" si="39">SUM($E41*F41)</f>
        <v>0</v>
      </c>
      <c r="T41" s="65">
        <f t="shared" si="39"/>
        <v>0</v>
      </c>
      <c r="U41" s="65">
        <f t="shared" si="39"/>
        <v>0</v>
      </c>
      <c r="V41" s="65">
        <f t="shared" si="39"/>
        <v>0</v>
      </c>
      <c r="W41" s="65">
        <f t="shared" si="39"/>
        <v>0</v>
      </c>
      <c r="X41" s="65">
        <f t="shared" si="39"/>
        <v>37.270000000000003</v>
      </c>
      <c r="Y41" s="65">
        <f t="shared" si="39"/>
        <v>0</v>
      </c>
      <c r="Z41" s="65">
        <f t="shared" si="39"/>
        <v>0</v>
      </c>
      <c r="AA41" s="65">
        <f t="shared" si="39"/>
        <v>0</v>
      </c>
      <c r="AB41" s="65">
        <f t="shared" si="39"/>
        <v>0</v>
      </c>
      <c r="AC41" s="65">
        <f t="shared" si="39"/>
        <v>0</v>
      </c>
      <c r="AD41" s="65">
        <f t="shared" si="39"/>
        <v>223.62</v>
      </c>
    </row>
    <row r="42" spans="1:30" ht="13.5" customHeight="1">
      <c r="A42" s="43">
        <v>18724</v>
      </c>
      <c r="B42" s="19">
        <v>40</v>
      </c>
      <c r="C42" s="39" t="s">
        <v>156</v>
      </c>
      <c r="D42" s="35" t="s">
        <v>41</v>
      </c>
      <c r="E42" s="62">
        <f>'Mapa de Preços'!AA43</f>
        <v>10</v>
      </c>
      <c r="F42" s="66"/>
      <c r="G42" s="66"/>
      <c r="H42" s="66"/>
      <c r="I42" s="66"/>
      <c r="J42" s="66"/>
      <c r="K42" s="66">
        <v>80</v>
      </c>
      <c r="L42" s="66"/>
      <c r="M42" s="66"/>
      <c r="N42" s="66"/>
      <c r="O42" s="66"/>
      <c r="P42" s="66"/>
      <c r="Q42" s="66"/>
      <c r="R42" s="64">
        <f t="shared" si="0"/>
        <v>80</v>
      </c>
      <c r="S42" s="65">
        <f t="shared" ref="S42:AD42" si="40">SUM($E42*F42)</f>
        <v>0</v>
      </c>
      <c r="T42" s="65">
        <f t="shared" si="40"/>
        <v>0</v>
      </c>
      <c r="U42" s="65">
        <f t="shared" si="40"/>
        <v>0</v>
      </c>
      <c r="V42" s="65">
        <f t="shared" si="40"/>
        <v>0</v>
      </c>
      <c r="W42" s="65">
        <f t="shared" si="40"/>
        <v>0</v>
      </c>
      <c r="X42" s="65">
        <f t="shared" si="40"/>
        <v>800</v>
      </c>
      <c r="Y42" s="65">
        <f t="shared" si="40"/>
        <v>0</v>
      </c>
      <c r="Z42" s="65">
        <f t="shared" si="40"/>
        <v>0</v>
      </c>
      <c r="AA42" s="65">
        <f t="shared" si="40"/>
        <v>0</v>
      </c>
      <c r="AB42" s="65">
        <f t="shared" si="40"/>
        <v>0</v>
      </c>
      <c r="AC42" s="65">
        <f t="shared" si="40"/>
        <v>0</v>
      </c>
      <c r="AD42" s="65">
        <f t="shared" si="40"/>
        <v>0</v>
      </c>
    </row>
    <row r="43" spans="1:30" ht="13.5" customHeight="1">
      <c r="A43" s="43">
        <v>18961</v>
      </c>
      <c r="B43" s="19">
        <v>41</v>
      </c>
      <c r="C43" s="39" t="s">
        <v>237</v>
      </c>
      <c r="D43" s="35" t="s">
        <v>233</v>
      </c>
      <c r="E43" s="62">
        <f>'Mapa de Preços'!AA44</f>
        <v>37</v>
      </c>
      <c r="F43" s="66"/>
      <c r="G43" s="66"/>
      <c r="H43" s="66"/>
      <c r="I43" s="66"/>
      <c r="J43" s="66"/>
      <c r="K43" s="66">
        <v>10</v>
      </c>
      <c r="L43" s="66"/>
      <c r="M43" s="66"/>
      <c r="N43" s="66"/>
      <c r="O43" s="66"/>
      <c r="P43" s="66"/>
      <c r="Q43" s="66"/>
      <c r="R43" s="64">
        <f t="shared" si="0"/>
        <v>10</v>
      </c>
      <c r="S43" s="65">
        <f t="shared" ref="S43:AD43" si="41">SUM($E43*F43)</f>
        <v>0</v>
      </c>
      <c r="T43" s="65">
        <f t="shared" si="41"/>
        <v>0</v>
      </c>
      <c r="U43" s="65">
        <f t="shared" si="41"/>
        <v>0</v>
      </c>
      <c r="V43" s="65">
        <f t="shared" si="41"/>
        <v>0</v>
      </c>
      <c r="W43" s="65">
        <f t="shared" si="41"/>
        <v>0</v>
      </c>
      <c r="X43" s="65">
        <f t="shared" si="41"/>
        <v>370</v>
      </c>
      <c r="Y43" s="65">
        <f t="shared" si="41"/>
        <v>0</v>
      </c>
      <c r="Z43" s="65">
        <f t="shared" si="41"/>
        <v>0</v>
      </c>
      <c r="AA43" s="65">
        <f t="shared" si="41"/>
        <v>0</v>
      </c>
      <c r="AB43" s="65">
        <f t="shared" si="41"/>
        <v>0</v>
      </c>
      <c r="AC43" s="65">
        <f t="shared" si="41"/>
        <v>0</v>
      </c>
      <c r="AD43" s="65">
        <f t="shared" si="41"/>
        <v>0</v>
      </c>
    </row>
    <row r="44" spans="1:30" ht="13.5" customHeight="1">
      <c r="A44" s="43">
        <v>22039</v>
      </c>
      <c r="B44" s="19">
        <v>42</v>
      </c>
      <c r="C44" s="27" t="s">
        <v>238</v>
      </c>
      <c r="D44" s="35" t="s">
        <v>233</v>
      </c>
      <c r="E44" s="62">
        <f>'Mapa de Preços'!AA45</f>
        <v>373.33</v>
      </c>
      <c r="F44" s="66"/>
      <c r="G44" s="66"/>
      <c r="H44" s="66"/>
      <c r="I44" s="66"/>
      <c r="J44" s="66"/>
      <c r="K44" s="66"/>
      <c r="L44" s="66"/>
      <c r="M44" s="66"/>
      <c r="N44" s="66">
        <v>20</v>
      </c>
      <c r="O44" s="66"/>
      <c r="P44" s="66"/>
      <c r="Q44" s="66"/>
      <c r="R44" s="64">
        <f t="shared" si="0"/>
        <v>20</v>
      </c>
      <c r="S44" s="65">
        <f t="shared" ref="S44:AD44" si="42">SUM($E44*F44)</f>
        <v>0</v>
      </c>
      <c r="T44" s="65">
        <f t="shared" si="42"/>
        <v>0</v>
      </c>
      <c r="U44" s="65">
        <f t="shared" si="42"/>
        <v>0</v>
      </c>
      <c r="V44" s="65">
        <f t="shared" si="42"/>
        <v>0</v>
      </c>
      <c r="W44" s="65">
        <f t="shared" si="42"/>
        <v>0</v>
      </c>
      <c r="X44" s="65">
        <f t="shared" si="42"/>
        <v>0</v>
      </c>
      <c r="Y44" s="65">
        <f t="shared" si="42"/>
        <v>0</v>
      </c>
      <c r="Z44" s="65">
        <f t="shared" si="42"/>
        <v>0</v>
      </c>
      <c r="AA44" s="65">
        <f t="shared" si="42"/>
        <v>7466.5999999999995</v>
      </c>
      <c r="AB44" s="65">
        <f t="shared" si="42"/>
        <v>0</v>
      </c>
      <c r="AC44" s="65">
        <f t="shared" si="42"/>
        <v>0</v>
      </c>
      <c r="AD44" s="65">
        <f t="shared" si="42"/>
        <v>0</v>
      </c>
    </row>
    <row r="45" spans="1:30" ht="13.5" customHeight="1">
      <c r="A45" s="43">
        <v>22039</v>
      </c>
      <c r="B45" s="19">
        <v>43</v>
      </c>
      <c r="C45" s="27" t="s">
        <v>239</v>
      </c>
      <c r="D45" s="35" t="s">
        <v>233</v>
      </c>
      <c r="E45" s="62">
        <f>'Mapa de Preços'!AA46</f>
        <v>123</v>
      </c>
      <c r="F45" s="66"/>
      <c r="G45" s="66"/>
      <c r="H45" s="66"/>
      <c r="I45" s="66"/>
      <c r="J45" s="66"/>
      <c r="K45" s="66"/>
      <c r="L45" s="66"/>
      <c r="M45" s="66"/>
      <c r="N45" s="66">
        <v>30</v>
      </c>
      <c r="O45" s="66"/>
      <c r="P45" s="66"/>
      <c r="Q45" s="66"/>
      <c r="R45" s="64">
        <f t="shared" si="0"/>
        <v>30</v>
      </c>
      <c r="S45" s="65">
        <f t="shared" ref="S45:AD45" si="43">SUM($E45*F45)</f>
        <v>0</v>
      </c>
      <c r="T45" s="65">
        <f t="shared" si="43"/>
        <v>0</v>
      </c>
      <c r="U45" s="65">
        <f t="shared" si="43"/>
        <v>0</v>
      </c>
      <c r="V45" s="65">
        <f t="shared" si="43"/>
        <v>0</v>
      </c>
      <c r="W45" s="65">
        <f t="shared" si="43"/>
        <v>0</v>
      </c>
      <c r="X45" s="65">
        <f t="shared" si="43"/>
        <v>0</v>
      </c>
      <c r="Y45" s="65">
        <f t="shared" si="43"/>
        <v>0</v>
      </c>
      <c r="Z45" s="65">
        <f t="shared" si="43"/>
        <v>0</v>
      </c>
      <c r="AA45" s="65">
        <f t="shared" si="43"/>
        <v>3690</v>
      </c>
      <c r="AB45" s="65">
        <f t="shared" si="43"/>
        <v>0</v>
      </c>
      <c r="AC45" s="65">
        <f t="shared" si="43"/>
        <v>0</v>
      </c>
      <c r="AD45" s="65">
        <f t="shared" si="43"/>
        <v>0</v>
      </c>
    </row>
    <row r="46" spans="1:30" ht="13.5" customHeight="1">
      <c r="A46" s="43">
        <v>22039</v>
      </c>
      <c r="B46" s="19">
        <v>44</v>
      </c>
      <c r="C46" s="27" t="s">
        <v>240</v>
      </c>
      <c r="D46" s="35" t="s">
        <v>233</v>
      </c>
      <c r="E46" s="62">
        <f>'Mapa de Preços'!AA47</f>
        <v>790</v>
      </c>
      <c r="F46" s="66"/>
      <c r="G46" s="66"/>
      <c r="H46" s="66"/>
      <c r="I46" s="66"/>
      <c r="J46" s="66"/>
      <c r="K46" s="66"/>
      <c r="L46" s="66"/>
      <c r="M46" s="66"/>
      <c r="N46" s="66">
        <v>30</v>
      </c>
      <c r="O46" s="66"/>
      <c r="P46" s="66"/>
      <c r="Q46" s="66"/>
      <c r="R46" s="64">
        <f t="shared" si="0"/>
        <v>30</v>
      </c>
      <c r="S46" s="65">
        <f t="shared" ref="S46:AD46" si="44">SUM($E46*F46)</f>
        <v>0</v>
      </c>
      <c r="T46" s="65">
        <f t="shared" si="44"/>
        <v>0</v>
      </c>
      <c r="U46" s="65">
        <f t="shared" si="44"/>
        <v>0</v>
      </c>
      <c r="V46" s="65">
        <f t="shared" si="44"/>
        <v>0</v>
      </c>
      <c r="W46" s="65">
        <f t="shared" si="44"/>
        <v>0</v>
      </c>
      <c r="X46" s="65">
        <f t="shared" si="44"/>
        <v>0</v>
      </c>
      <c r="Y46" s="65">
        <f t="shared" si="44"/>
        <v>0</v>
      </c>
      <c r="Z46" s="65">
        <f t="shared" si="44"/>
        <v>0</v>
      </c>
      <c r="AA46" s="65">
        <f t="shared" si="44"/>
        <v>23700</v>
      </c>
      <c r="AB46" s="65">
        <f t="shared" si="44"/>
        <v>0</v>
      </c>
      <c r="AC46" s="65">
        <f t="shared" si="44"/>
        <v>0</v>
      </c>
      <c r="AD46" s="65">
        <f t="shared" si="44"/>
        <v>0</v>
      </c>
    </row>
    <row r="47" spans="1:30" ht="13.5" customHeight="1">
      <c r="A47" s="67"/>
      <c r="B47" s="67"/>
      <c r="C47" s="67"/>
      <c r="D47" s="68"/>
      <c r="E47" s="69"/>
      <c r="F47" s="67"/>
      <c r="G47" s="67"/>
      <c r="H47" s="67"/>
      <c r="I47" s="67"/>
      <c r="J47" s="67"/>
      <c r="K47" s="67"/>
      <c r="L47" s="67"/>
      <c r="M47" s="67"/>
      <c r="N47" s="67"/>
      <c r="O47" s="68"/>
      <c r="P47" s="67"/>
      <c r="Q47" s="67"/>
      <c r="R47" s="67"/>
      <c r="S47" s="70">
        <f t="shared" ref="S47:AD47" si="45">SUM(S3:S46)</f>
        <v>25767.95</v>
      </c>
      <c r="T47" s="70">
        <f t="shared" si="45"/>
        <v>85499.4</v>
      </c>
      <c r="U47" s="70">
        <f t="shared" si="45"/>
        <v>46131.89</v>
      </c>
      <c r="V47" s="70">
        <f t="shared" si="45"/>
        <v>66054.865000000005</v>
      </c>
      <c r="W47" s="70">
        <f t="shared" si="45"/>
        <v>82002.73000000001</v>
      </c>
      <c r="X47" s="70">
        <f t="shared" si="45"/>
        <v>237992.08</v>
      </c>
      <c r="Y47" s="70">
        <f t="shared" si="45"/>
        <v>69278.149999999994</v>
      </c>
      <c r="Z47" s="70">
        <f t="shared" si="45"/>
        <v>60003.799999999996</v>
      </c>
      <c r="AA47" s="70">
        <f t="shared" si="45"/>
        <v>64926.58</v>
      </c>
      <c r="AB47" s="70">
        <f t="shared" si="45"/>
        <v>49982.5</v>
      </c>
      <c r="AC47" s="70">
        <f t="shared" si="45"/>
        <v>96661.95</v>
      </c>
      <c r="AD47" s="70">
        <f t="shared" si="45"/>
        <v>106509.86</v>
      </c>
    </row>
    <row r="48" spans="1:30" ht="15.75" customHeight="1"/>
    <row r="49" spans="1:20" ht="13.5" customHeight="1">
      <c r="S49" s="70" t="s">
        <v>241</v>
      </c>
      <c r="T49" s="70">
        <f>SUM(S47:AD47)</f>
        <v>990811.75499999989</v>
      </c>
    </row>
    <row r="50" spans="1:20" ht="15.75" customHeight="1"/>
    <row r="51" spans="1:20" ht="15.75" customHeight="1">
      <c r="A51" s="71"/>
      <c r="C51" s="72" t="s">
        <v>242</v>
      </c>
    </row>
    <row r="52" spans="1:20" ht="13.5" customHeight="1">
      <c r="A52" s="73" t="s">
        <v>243</v>
      </c>
      <c r="B52" s="74" t="s">
        <v>4</v>
      </c>
      <c r="C52" s="74" t="s">
        <v>210</v>
      </c>
      <c r="D52" s="73" t="s">
        <v>211</v>
      </c>
    </row>
    <row r="53" spans="1:20" ht="13.5" customHeight="1"/>
    <row r="54" spans="1:20" ht="13.5" customHeight="1"/>
    <row r="55" spans="1:20" ht="13.5" customHeight="1"/>
    <row r="56" spans="1:20" ht="13.5" customHeight="1"/>
    <row r="57" spans="1:20" ht="13.5" customHeight="1"/>
    <row r="58" spans="1:20" ht="13.5" customHeight="1"/>
    <row r="59" spans="1:20" ht="13.5" customHeight="1"/>
    <row r="60" spans="1:20" ht="13.5" customHeight="1"/>
    <row r="61" spans="1:20" ht="13.5" customHeight="1"/>
    <row r="62" spans="1:20" ht="13.5" customHeight="1"/>
    <row r="63" spans="1:20" ht="13.5" customHeight="1"/>
    <row r="64" spans="1:20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8749999999999998" right="0.78749999999999998" top="0" bottom="0" header="0" footer="0"/>
  <pageSetup paperSize="9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E998"/>
  <sheetViews>
    <sheetView tabSelected="1" view="pageBreakPreview" zoomScale="60" zoomScaleNormal="100" workbookViewId="0">
      <pane ySplit="2" topLeftCell="A60" activePane="bottomLeft" state="frozen"/>
      <selection pane="bottomLeft" activeCell="N63" sqref="N63"/>
    </sheetView>
  </sheetViews>
  <sheetFormatPr defaultColWidth="14.42578125" defaultRowHeight="15" customHeight="1"/>
  <cols>
    <col min="1" max="1" width="11.5703125" style="201" customWidth="1"/>
    <col min="2" max="2" width="9.42578125" style="201" customWidth="1"/>
    <col min="3" max="3" width="34.85546875" style="201" customWidth="1"/>
    <col min="4" max="4" width="16" style="201" customWidth="1"/>
    <col min="5" max="5" width="14.140625" style="201" customWidth="1"/>
    <col min="6" max="10" width="11.5703125" style="201" customWidth="1"/>
    <col min="11" max="11" width="13.28515625" style="201" customWidth="1"/>
    <col min="12" max="17" width="11.5703125" style="201" customWidth="1"/>
    <col min="18" max="18" width="10.7109375" style="201" customWidth="1"/>
    <col min="19" max="19" width="22.140625" style="201" customWidth="1"/>
    <col min="20" max="20" width="12.7109375" style="201" customWidth="1"/>
    <col min="21" max="21" width="15" style="201" customWidth="1"/>
    <col min="22" max="22" width="13.5703125" style="201" customWidth="1"/>
    <col min="23" max="24" width="13.42578125" style="201" customWidth="1"/>
    <col min="25" max="25" width="14.7109375" style="201" customWidth="1"/>
    <col min="26" max="26" width="13.85546875" style="201" customWidth="1"/>
    <col min="27" max="27" width="13.42578125" style="201" customWidth="1"/>
    <col min="28" max="31" width="12.7109375" style="201" customWidth="1"/>
    <col min="32" max="16384" width="14.42578125" style="201"/>
  </cols>
  <sheetData>
    <row r="1" spans="1:31" ht="30" customHeight="1">
      <c r="A1" s="197"/>
      <c r="B1" s="197"/>
      <c r="C1" s="197"/>
      <c r="D1" s="197"/>
      <c r="E1" s="198"/>
      <c r="F1" s="73" t="s">
        <v>24</v>
      </c>
      <c r="G1" s="73" t="s">
        <v>67</v>
      </c>
      <c r="H1" s="73" t="s">
        <v>34</v>
      </c>
      <c r="I1" s="73" t="s">
        <v>45</v>
      </c>
      <c r="J1" s="73" t="s">
        <v>28</v>
      </c>
      <c r="K1" s="73" t="s">
        <v>205</v>
      </c>
      <c r="L1" s="73" t="s">
        <v>64</v>
      </c>
      <c r="M1" s="73" t="s">
        <v>18</v>
      </c>
      <c r="N1" s="73" t="s">
        <v>56</v>
      </c>
      <c r="O1" s="73" t="s">
        <v>54</v>
      </c>
      <c r="P1" s="73" t="s">
        <v>39</v>
      </c>
      <c r="Q1" s="73" t="s">
        <v>206</v>
      </c>
      <c r="R1" s="199"/>
      <c r="S1" s="199"/>
      <c r="T1" s="200" t="s">
        <v>24</v>
      </c>
      <c r="U1" s="200" t="s">
        <v>67</v>
      </c>
      <c r="V1" s="200" t="s">
        <v>34</v>
      </c>
      <c r="W1" s="200" t="s">
        <v>45</v>
      </c>
      <c r="X1" s="200" t="s">
        <v>28</v>
      </c>
      <c r="Y1" s="200" t="s">
        <v>205</v>
      </c>
      <c r="Z1" s="200" t="s">
        <v>64</v>
      </c>
      <c r="AA1" s="200" t="s">
        <v>208</v>
      </c>
      <c r="AB1" s="200" t="s">
        <v>56</v>
      </c>
      <c r="AC1" s="200" t="s">
        <v>54</v>
      </c>
      <c r="AD1" s="200" t="s">
        <v>39</v>
      </c>
      <c r="AE1" s="200" t="s">
        <v>206</v>
      </c>
    </row>
    <row r="2" spans="1:31" ht="47.25" customHeight="1">
      <c r="A2" s="56" t="s">
        <v>209</v>
      </c>
      <c r="B2" s="56" t="s">
        <v>4</v>
      </c>
      <c r="C2" s="56" t="s">
        <v>210</v>
      </c>
      <c r="D2" s="56" t="s">
        <v>211</v>
      </c>
      <c r="E2" s="202" t="s">
        <v>212</v>
      </c>
      <c r="F2" s="177" t="s">
        <v>213</v>
      </c>
      <c r="G2" s="177" t="s">
        <v>213</v>
      </c>
      <c r="H2" s="177" t="s">
        <v>213</v>
      </c>
      <c r="I2" s="177" t="s">
        <v>213</v>
      </c>
      <c r="J2" s="177" t="s">
        <v>213</v>
      </c>
      <c r="K2" s="177" t="s">
        <v>213</v>
      </c>
      <c r="L2" s="177" t="s">
        <v>213</v>
      </c>
      <c r="M2" s="177" t="s">
        <v>213</v>
      </c>
      <c r="N2" s="177" t="s">
        <v>213</v>
      </c>
      <c r="O2" s="177" t="s">
        <v>213</v>
      </c>
      <c r="P2" s="177" t="s">
        <v>213</v>
      </c>
      <c r="Q2" s="177" t="s">
        <v>213</v>
      </c>
      <c r="R2" s="178" t="s">
        <v>244</v>
      </c>
      <c r="S2" s="178" t="s">
        <v>245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</row>
    <row r="3" spans="1:31" ht="45.75" customHeight="1">
      <c r="A3" s="179">
        <v>18961</v>
      </c>
      <c r="B3" s="19">
        <v>1</v>
      </c>
      <c r="C3" s="180" t="s">
        <v>19</v>
      </c>
      <c r="D3" s="18" t="s">
        <v>20</v>
      </c>
      <c r="E3" s="62">
        <f>'Mapa de Preços'!AA4</f>
        <v>68.930000000000007</v>
      </c>
      <c r="F3" s="181">
        <v>20</v>
      </c>
      <c r="G3" s="181">
        <v>40</v>
      </c>
      <c r="H3" s="181"/>
      <c r="I3" s="181">
        <v>14</v>
      </c>
      <c r="J3" s="181"/>
      <c r="K3" s="181">
        <v>10</v>
      </c>
      <c r="L3" s="181">
        <v>15</v>
      </c>
      <c r="M3" s="181">
        <v>150</v>
      </c>
      <c r="N3" s="181"/>
      <c r="O3" s="181">
        <v>20</v>
      </c>
      <c r="P3" s="181">
        <v>50</v>
      </c>
      <c r="Q3" s="181">
        <v>20</v>
      </c>
      <c r="R3" s="182">
        <f t="shared" ref="R3:R64" si="0">SUM(F3:Q3)</f>
        <v>339</v>
      </c>
      <c r="S3" s="183">
        <f t="shared" ref="S3:S64" si="1">PRODUCT(E3,R3)</f>
        <v>23367.270000000004</v>
      </c>
      <c r="T3" s="184">
        <f t="shared" ref="T3:AE3" si="2">SUM($E3*F3)</f>
        <v>1378.6000000000001</v>
      </c>
      <c r="U3" s="184">
        <f t="shared" si="2"/>
        <v>2757.2000000000003</v>
      </c>
      <c r="V3" s="184">
        <f t="shared" si="2"/>
        <v>0</v>
      </c>
      <c r="W3" s="184">
        <f t="shared" si="2"/>
        <v>965.0200000000001</v>
      </c>
      <c r="X3" s="184">
        <f t="shared" si="2"/>
        <v>0</v>
      </c>
      <c r="Y3" s="184">
        <f t="shared" si="2"/>
        <v>689.30000000000007</v>
      </c>
      <c r="Z3" s="184">
        <f t="shared" si="2"/>
        <v>1033.95</v>
      </c>
      <c r="AA3" s="184">
        <f t="shared" si="2"/>
        <v>10339.500000000002</v>
      </c>
      <c r="AB3" s="184">
        <f t="shared" si="2"/>
        <v>0</v>
      </c>
      <c r="AC3" s="184">
        <f t="shared" si="2"/>
        <v>1378.6000000000001</v>
      </c>
      <c r="AD3" s="184">
        <f t="shared" si="2"/>
        <v>3446.5000000000005</v>
      </c>
      <c r="AE3" s="184">
        <f t="shared" si="2"/>
        <v>1378.6000000000001</v>
      </c>
    </row>
    <row r="4" spans="1:31" ht="72" customHeight="1">
      <c r="A4" s="185">
        <v>18961</v>
      </c>
      <c r="B4" s="19">
        <v>2</v>
      </c>
      <c r="C4" s="186" t="s">
        <v>25</v>
      </c>
      <c r="D4" s="18" t="s">
        <v>20</v>
      </c>
      <c r="E4" s="62">
        <f>'Mapa de Preços'!AA5</f>
        <v>65.3</v>
      </c>
      <c r="F4" s="181">
        <v>50</v>
      </c>
      <c r="G4" s="181">
        <v>40</v>
      </c>
      <c r="H4" s="181">
        <v>10</v>
      </c>
      <c r="I4" s="181">
        <v>10</v>
      </c>
      <c r="J4" s="181">
        <v>25</v>
      </c>
      <c r="K4" s="181">
        <v>45</v>
      </c>
      <c r="L4" s="181">
        <v>10</v>
      </c>
      <c r="M4" s="181">
        <v>60</v>
      </c>
      <c r="N4" s="181">
        <v>10</v>
      </c>
      <c r="O4" s="181"/>
      <c r="P4" s="181">
        <v>15</v>
      </c>
      <c r="Q4" s="181">
        <v>10</v>
      </c>
      <c r="R4" s="182">
        <f t="shared" si="0"/>
        <v>285</v>
      </c>
      <c r="S4" s="183">
        <f t="shared" si="1"/>
        <v>18610.5</v>
      </c>
      <c r="T4" s="184">
        <f t="shared" ref="T4:AE4" si="3">SUM($E4*F4)</f>
        <v>3265</v>
      </c>
      <c r="U4" s="184">
        <f t="shared" si="3"/>
        <v>2612</v>
      </c>
      <c r="V4" s="184">
        <f t="shared" si="3"/>
        <v>653</v>
      </c>
      <c r="W4" s="184">
        <f t="shared" si="3"/>
        <v>653</v>
      </c>
      <c r="X4" s="184">
        <f t="shared" si="3"/>
        <v>1632.5</v>
      </c>
      <c r="Y4" s="184">
        <f t="shared" si="3"/>
        <v>2938.5</v>
      </c>
      <c r="Z4" s="184">
        <f t="shared" si="3"/>
        <v>653</v>
      </c>
      <c r="AA4" s="184">
        <f t="shared" si="3"/>
        <v>3918</v>
      </c>
      <c r="AB4" s="184">
        <f t="shared" si="3"/>
        <v>653</v>
      </c>
      <c r="AC4" s="184">
        <f t="shared" si="3"/>
        <v>0</v>
      </c>
      <c r="AD4" s="184">
        <f t="shared" si="3"/>
        <v>979.5</v>
      </c>
      <c r="AE4" s="184">
        <f t="shared" si="3"/>
        <v>653</v>
      </c>
    </row>
    <row r="5" spans="1:31" ht="167.25" customHeight="1">
      <c r="A5" s="185">
        <v>18961</v>
      </c>
      <c r="B5" s="19">
        <v>3</v>
      </c>
      <c r="C5" s="186" t="s">
        <v>29</v>
      </c>
      <c r="D5" s="18" t="s">
        <v>214</v>
      </c>
      <c r="E5" s="62">
        <f>'Mapa de Preços'!AA6</f>
        <v>126.8</v>
      </c>
      <c r="F5" s="181"/>
      <c r="G5" s="181">
        <v>10</v>
      </c>
      <c r="H5" s="181"/>
      <c r="I5" s="181">
        <v>5</v>
      </c>
      <c r="J5" s="181">
        <v>20</v>
      </c>
      <c r="K5" s="181">
        <v>10</v>
      </c>
      <c r="L5" s="181">
        <v>10</v>
      </c>
      <c r="M5" s="187">
        <v>0</v>
      </c>
      <c r="N5" s="181">
        <v>10</v>
      </c>
      <c r="O5" s="181">
        <v>20</v>
      </c>
      <c r="P5" s="181">
        <v>10</v>
      </c>
      <c r="Q5" s="181">
        <v>5</v>
      </c>
      <c r="R5" s="182">
        <f t="shared" si="0"/>
        <v>100</v>
      </c>
      <c r="S5" s="183">
        <f t="shared" si="1"/>
        <v>12680</v>
      </c>
      <c r="T5" s="184">
        <f t="shared" ref="T5:AE5" si="4">SUM($E5*F5)</f>
        <v>0</v>
      </c>
      <c r="U5" s="184">
        <f t="shared" si="4"/>
        <v>1268</v>
      </c>
      <c r="V5" s="184">
        <f t="shared" si="4"/>
        <v>0</v>
      </c>
      <c r="W5" s="184">
        <f t="shared" si="4"/>
        <v>634</v>
      </c>
      <c r="X5" s="184">
        <f t="shared" si="4"/>
        <v>2536</v>
      </c>
      <c r="Y5" s="184">
        <f t="shared" si="4"/>
        <v>1268</v>
      </c>
      <c r="Z5" s="184">
        <f t="shared" si="4"/>
        <v>1268</v>
      </c>
      <c r="AA5" s="184">
        <f t="shared" si="4"/>
        <v>0</v>
      </c>
      <c r="AB5" s="184">
        <f t="shared" si="4"/>
        <v>1268</v>
      </c>
      <c r="AC5" s="184">
        <f t="shared" si="4"/>
        <v>2536</v>
      </c>
      <c r="AD5" s="184">
        <f t="shared" si="4"/>
        <v>1268</v>
      </c>
      <c r="AE5" s="184">
        <f t="shared" si="4"/>
        <v>634</v>
      </c>
    </row>
    <row r="6" spans="1:31" ht="88.5" customHeight="1">
      <c r="A6" s="185">
        <v>17906</v>
      </c>
      <c r="B6" s="19">
        <v>4</v>
      </c>
      <c r="C6" s="186" t="s">
        <v>35</v>
      </c>
      <c r="D6" s="18" t="s">
        <v>20</v>
      </c>
      <c r="E6" s="62">
        <f>'Mapa de Preços'!AA7</f>
        <v>50</v>
      </c>
      <c r="F6" s="181">
        <v>12</v>
      </c>
      <c r="G6" s="181">
        <v>152</v>
      </c>
      <c r="H6" s="181">
        <v>217</v>
      </c>
      <c r="I6" s="181">
        <v>14</v>
      </c>
      <c r="J6" s="181">
        <v>30</v>
      </c>
      <c r="K6" s="181">
        <v>81</v>
      </c>
      <c r="L6" s="181">
        <v>30</v>
      </c>
      <c r="M6" s="181">
        <v>50</v>
      </c>
      <c r="N6" s="181"/>
      <c r="O6" s="181">
        <v>33</v>
      </c>
      <c r="P6" s="181">
        <v>60</v>
      </c>
      <c r="Q6" s="181">
        <v>25</v>
      </c>
      <c r="R6" s="182">
        <f t="shared" si="0"/>
        <v>704</v>
      </c>
      <c r="S6" s="183">
        <f t="shared" si="1"/>
        <v>35200</v>
      </c>
      <c r="T6" s="184">
        <f t="shared" ref="T6:AE6" si="5">SUM($E6*F6)</f>
        <v>600</v>
      </c>
      <c r="U6" s="184">
        <f t="shared" si="5"/>
        <v>7600</v>
      </c>
      <c r="V6" s="184">
        <f t="shared" si="5"/>
        <v>10850</v>
      </c>
      <c r="W6" s="184">
        <f t="shared" si="5"/>
        <v>700</v>
      </c>
      <c r="X6" s="184">
        <f t="shared" si="5"/>
        <v>1500</v>
      </c>
      <c r="Y6" s="184">
        <f t="shared" si="5"/>
        <v>4050</v>
      </c>
      <c r="Z6" s="184">
        <f t="shared" si="5"/>
        <v>1500</v>
      </c>
      <c r="AA6" s="184">
        <f t="shared" si="5"/>
        <v>2500</v>
      </c>
      <c r="AB6" s="184">
        <f t="shared" si="5"/>
        <v>0</v>
      </c>
      <c r="AC6" s="184">
        <f t="shared" si="5"/>
        <v>1650</v>
      </c>
      <c r="AD6" s="184">
        <f t="shared" si="5"/>
        <v>3000</v>
      </c>
      <c r="AE6" s="184">
        <f t="shared" si="5"/>
        <v>1250</v>
      </c>
    </row>
    <row r="7" spans="1:31" ht="88.5" customHeight="1">
      <c r="A7" s="185">
        <v>17906</v>
      </c>
      <c r="B7" s="19">
        <v>5</v>
      </c>
      <c r="C7" s="186" t="s">
        <v>40</v>
      </c>
      <c r="D7" s="18" t="s">
        <v>6</v>
      </c>
      <c r="E7" s="62">
        <f>'Mapa de Preços'!AA8</f>
        <v>94.5</v>
      </c>
      <c r="F7" s="181"/>
      <c r="G7" s="181">
        <v>10</v>
      </c>
      <c r="H7" s="181">
        <v>180</v>
      </c>
      <c r="I7" s="181">
        <v>5</v>
      </c>
      <c r="J7" s="181">
        <v>10</v>
      </c>
      <c r="K7" s="181">
        <v>60</v>
      </c>
      <c r="L7" s="181">
        <v>30</v>
      </c>
      <c r="M7" s="181">
        <v>50</v>
      </c>
      <c r="N7" s="181"/>
      <c r="O7" s="181">
        <v>30</v>
      </c>
      <c r="P7" s="181">
        <v>300</v>
      </c>
      <c r="Q7" s="181">
        <v>20</v>
      </c>
      <c r="R7" s="182">
        <f t="shared" si="0"/>
        <v>695</v>
      </c>
      <c r="S7" s="183">
        <f t="shared" si="1"/>
        <v>65677.5</v>
      </c>
      <c r="T7" s="184">
        <f t="shared" ref="T7:AE7" si="6">SUM($E7*F7)</f>
        <v>0</v>
      </c>
      <c r="U7" s="184">
        <f t="shared" si="6"/>
        <v>945</v>
      </c>
      <c r="V7" s="184">
        <f t="shared" si="6"/>
        <v>17010</v>
      </c>
      <c r="W7" s="184">
        <f t="shared" si="6"/>
        <v>472.5</v>
      </c>
      <c r="X7" s="184">
        <f t="shared" si="6"/>
        <v>945</v>
      </c>
      <c r="Y7" s="184">
        <f t="shared" si="6"/>
        <v>5670</v>
      </c>
      <c r="Z7" s="184">
        <f t="shared" si="6"/>
        <v>2835</v>
      </c>
      <c r="AA7" s="184">
        <f t="shared" si="6"/>
        <v>4725</v>
      </c>
      <c r="AB7" s="184">
        <f t="shared" si="6"/>
        <v>0</v>
      </c>
      <c r="AC7" s="184">
        <f t="shared" si="6"/>
        <v>2835</v>
      </c>
      <c r="AD7" s="184">
        <f t="shared" si="6"/>
        <v>28350</v>
      </c>
      <c r="AE7" s="184">
        <f t="shared" si="6"/>
        <v>1890</v>
      </c>
    </row>
    <row r="8" spans="1:31" ht="88.5" customHeight="1">
      <c r="A8" s="179">
        <v>3735</v>
      </c>
      <c r="B8" s="19">
        <v>6</v>
      </c>
      <c r="C8" s="180" t="s">
        <v>46</v>
      </c>
      <c r="D8" s="18" t="s">
        <v>6</v>
      </c>
      <c r="E8" s="62">
        <f>'Mapa de Preços'!AA9</f>
        <v>14.9</v>
      </c>
      <c r="F8" s="181"/>
      <c r="G8" s="181">
        <v>50</v>
      </c>
      <c r="H8" s="181"/>
      <c r="I8" s="181">
        <v>1300</v>
      </c>
      <c r="J8" s="181"/>
      <c r="K8" s="181">
        <v>400</v>
      </c>
      <c r="L8" s="181"/>
      <c r="M8" s="181">
        <v>0</v>
      </c>
      <c r="N8" s="181"/>
      <c r="O8" s="181">
        <v>500</v>
      </c>
      <c r="P8" s="181"/>
      <c r="Q8" s="181"/>
      <c r="R8" s="182">
        <f t="shared" si="0"/>
        <v>2250</v>
      </c>
      <c r="S8" s="183">
        <f t="shared" si="1"/>
        <v>33525</v>
      </c>
      <c r="T8" s="184">
        <f t="shared" ref="T8:AE8" si="7">SUM($E8*F8)</f>
        <v>0</v>
      </c>
      <c r="U8" s="184">
        <f t="shared" si="7"/>
        <v>745</v>
      </c>
      <c r="V8" s="184">
        <f t="shared" si="7"/>
        <v>0</v>
      </c>
      <c r="W8" s="184">
        <f t="shared" si="7"/>
        <v>19370</v>
      </c>
      <c r="X8" s="184">
        <f t="shared" si="7"/>
        <v>0</v>
      </c>
      <c r="Y8" s="184">
        <f t="shared" si="7"/>
        <v>5960</v>
      </c>
      <c r="Z8" s="184">
        <f t="shared" si="7"/>
        <v>0</v>
      </c>
      <c r="AA8" s="184">
        <f t="shared" si="7"/>
        <v>0</v>
      </c>
      <c r="AB8" s="184">
        <f t="shared" si="7"/>
        <v>0</v>
      </c>
      <c r="AC8" s="184">
        <f t="shared" si="7"/>
        <v>7450</v>
      </c>
      <c r="AD8" s="184">
        <f t="shared" si="7"/>
        <v>0</v>
      </c>
      <c r="AE8" s="184">
        <f t="shared" si="7"/>
        <v>0</v>
      </c>
    </row>
    <row r="9" spans="1:31" ht="141" customHeight="1">
      <c r="A9" s="185">
        <v>25240</v>
      </c>
      <c r="B9" s="19">
        <v>7</v>
      </c>
      <c r="C9" s="186" t="s">
        <v>215</v>
      </c>
      <c r="D9" s="18" t="s">
        <v>6</v>
      </c>
      <c r="E9" s="62">
        <f>'Mapa de Preços'!AA10</f>
        <v>7.01</v>
      </c>
      <c r="F9" s="181"/>
      <c r="G9" s="181">
        <v>155</v>
      </c>
      <c r="H9" s="181">
        <v>10</v>
      </c>
      <c r="I9" s="181">
        <v>1500</v>
      </c>
      <c r="J9" s="181"/>
      <c r="K9" s="181">
        <v>200</v>
      </c>
      <c r="L9" s="181">
        <v>1000</v>
      </c>
      <c r="M9" s="181">
        <v>0</v>
      </c>
      <c r="N9" s="181">
        <v>1000</v>
      </c>
      <c r="O9" s="181">
        <v>505</v>
      </c>
      <c r="P9" s="181">
        <v>100</v>
      </c>
      <c r="Q9" s="181">
        <v>100</v>
      </c>
      <c r="R9" s="182">
        <f t="shared" si="0"/>
        <v>4570</v>
      </c>
      <c r="S9" s="183">
        <f t="shared" si="1"/>
        <v>32035.7</v>
      </c>
      <c r="T9" s="184">
        <f t="shared" ref="T9:AE9" si="8">SUM($E9*F9)</f>
        <v>0</v>
      </c>
      <c r="U9" s="184">
        <f t="shared" si="8"/>
        <v>1086.55</v>
      </c>
      <c r="V9" s="184">
        <f t="shared" si="8"/>
        <v>70.099999999999994</v>
      </c>
      <c r="W9" s="184">
        <f t="shared" si="8"/>
        <v>10515</v>
      </c>
      <c r="X9" s="184">
        <f t="shared" si="8"/>
        <v>0</v>
      </c>
      <c r="Y9" s="184">
        <f t="shared" si="8"/>
        <v>1402</v>
      </c>
      <c r="Z9" s="184">
        <f t="shared" si="8"/>
        <v>7010</v>
      </c>
      <c r="AA9" s="184">
        <f t="shared" si="8"/>
        <v>0</v>
      </c>
      <c r="AB9" s="184">
        <f t="shared" si="8"/>
        <v>7010</v>
      </c>
      <c r="AC9" s="184">
        <f t="shared" si="8"/>
        <v>3540.0499999999997</v>
      </c>
      <c r="AD9" s="184">
        <f t="shared" si="8"/>
        <v>701</v>
      </c>
      <c r="AE9" s="184">
        <f t="shared" si="8"/>
        <v>701</v>
      </c>
    </row>
    <row r="10" spans="1:31" ht="88.5" customHeight="1">
      <c r="A10" s="185">
        <v>4367</v>
      </c>
      <c r="B10" s="19">
        <v>8</v>
      </c>
      <c r="C10" s="186" t="s">
        <v>57</v>
      </c>
      <c r="D10" s="18" t="s">
        <v>6</v>
      </c>
      <c r="E10" s="62">
        <f>'Mapa de Preços'!AA12</f>
        <v>4.4000000000000004</v>
      </c>
      <c r="F10" s="181"/>
      <c r="G10" s="181">
        <v>160</v>
      </c>
      <c r="H10" s="181">
        <v>400</v>
      </c>
      <c r="I10" s="181"/>
      <c r="J10" s="181"/>
      <c r="K10" s="181"/>
      <c r="L10" s="181"/>
      <c r="M10" s="181">
        <v>0</v>
      </c>
      <c r="N10" s="181">
        <v>1000</v>
      </c>
      <c r="O10" s="181"/>
      <c r="P10" s="181">
        <v>200</v>
      </c>
      <c r="Q10" s="181">
        <v>40</v>
      </c>
      <c r="R10" s="182">
        <f t="shared" si="0"/>
        <v>1800</v>
      </c>
      <c r="S10" s="183">
        <f t="shared" si="1"/>
        <v>7920.0000000000009</v>
      </c>
      <c r="T10" s="184">
        <f t="shared" ref="T10:AE10" si="9">SUM($E10*F10)</f>
        <v>0</v>
      </c>
      <c r="U10" s="184">
        <f t="shared" si="9"/>
        <v>704</v>
      </c>
      <c r="V10" s="184">
        <f t="shared" si="9"/>
        <v>1760.0000000000002</v>
      </c>
      <c r="W10" s="184">
        <f t="shared" si="9"/>
        <v>0</v>
      </c>
      <c r="X10" s="184">
        <f t="shared" si="9"/>
        <v>0</v>
      </c>
      <c r="Y10" s="184">
        <f t="shared" si="9"/>
        <v>0</v>
      </c>
      <c r="Z10" s="184">
        <f t="shared" si="9"/>
        <v>0</v>
      </c>
      <c r="AA10" s="184">
        <f t="shared" si="9"/>
        <v>0</v>
      </c>
      <c r="AB10" s="184">
        <f t="shared" si="9"/>
        <v>4400</v>
      </c>
      <c r="AC10" s="184">
        <f t="shared" si="9"/>
        <v>0</v>
      </c>
      <c r="AD10" s="184">
        <f t="shared" si="9"/>
        <v>880.00000000000011</v>
      </c>
      <c r="AE10" s="184">
        <f t="shared" si="9"/>
        <v>176</v>
      </c>
    </row>
    <row r="11" spans="1:31" ht="88.5" customHeight="1">
      <c r="A11" s="185">
        <v>4367</v>
      </c>
      <c r="B11" s="19">
        <v>9</v>
      </c>
      <c r="C11" s="186" t="s">
        <v>60</v>
      </c>
      <c r="D11" s="18" t="s">
        <v>6</v>
      </c>
      <c r="E11" s="62">
        <f>'Mapa de Preços'!AA13</f>
        <v>2.4900000000000002</v>
      </c>
      <c r="F11" s="181">
        <v>600</v>
      </c>
      <c r="G11" s="181">
        <v>160</v>
      </c>
      <c r="H11" s="181">
        <v>1000</v>
      </c>
      <c r="I11" s="181">
        <v>550</v>
      </c>
      <c r="J11" s="181">
        <v>50</v>
      </c>
      <c r="K11" s="181">
        <v>2700</v>
      </c>
      <c r="L11" s="181">
        <v>50</v>
      </c>
      <c r="M11" s="181"/>
      <c r="N11" s="181">
        <v>1000</v>
      </c>
      <c r="O11" s="181"/>
      <c r="P11" s="181">
        <v>1000</v>
      </c>
      <c r="Q11" s="181">
        <v>150</v>
      </c>
      <c r="R11" s="182">
        <f t="shared" si="0"/>
        <v>7260</v>
      </c>
      <c r="S11" s="183">
        <f t="shared" si="1"/>
        <v>18077.400000000001</v>
      </c>
      <c r="T11" s="184">
        <f t="shared" ref="T11:AE11" si="10">SUM($E11*F11)</f>
        <v>1494.0000000000002</v>
      </c>
      <c r="U11" s="184">
        <f t="shared" si="10"/>
        <v>398.40000000000003</v>
      </c>
      <c r="V11" s="184">
        <f t="shared" si="10"/>
        <v>2490</v>
      </c>
      <c r="W11" s="184">
        <f t="shared" si="10"/>
        <v>1369.5000000000002</v>
      </c>
      <c r="X11" s="184">
        <f t="shared" si="10"/>
        <v>124.50000000000001</v>
      </c>
      <c r="Y11" s="184">
        <f t="shared" si="10"/>
        <v>6723.0000000000009</v>
      </c>
      <c r="Z11" s="184">
        <f t="shared" si="10"/>
        <v>124.50000000000001</v>
      </c>
      <c r="AA11" s="184">
        <f t="shared" si="10"/>
        <v>0</v>
      </c>
      <c r="AB11" s="184">
        <f t="shared" si="10"/>
        <v>2490</v>
      </c>
      <c r="AC11" s="184">
        <f t="shared" si="10"/>
        <v>0</v>
      </c>
      <c r="AD11" s="184">
        <f t="shared" si="10"/>
        <v>2490</v>
      </c>
      <c r="AE11" s="184">
        <f t="shared" si="10"/>
        <v>373.50000000000006</v>
      </c>
    </row>
    <row r="12" spans="1:31" ht="88.5" customHeight="1">
      <c r="A12" s="179">
        <v>18724</v>
      </c>
      <c r="B12" s="19">
        <v>10</v>
      </c>
      <c r="C12" s="180" t="s">
        <v>65</v>
      </c>
      <c r="D12" s="18" t="s">
        <v>6</v>
      </c>
      <c r="E12" s="62">
        <f>'Mapa de Preços'!AA14</f>
        <v>1.24</v>
      </c>
      <c r="F12" s="181"/>
      <c r="G12" s="181">
        <v>700</v>
      </c>
      <c r="H12" s="181"/>
      <c r="I12" s="181"/>
      <c r="J12" s="181"/>
      <c r="K12" s="181">
        <v>500</v>
      </c>
      <c r="L12" s="181">
        <v>1000</v>
      </c>
      <c r="M12" s="181"/>
      <c r="N12" s="181"/>
      <c r="O12" s="181">
        <v>1000</v>
      </c>
      <c r="P12" s="181"/>
      <c r="Q12" s="181">
        <v>320</v>
      </c>
      <c r="R12" s="182">
        <f t="shared" si="0"/>
        <v>3520</v>
      </c>
      <c r="S12" s="183">
        <f t="shared" si="1"/>
        <v>4364.8</v>
      </c>
      <c r="T12" s="184">
        <f t="shared" ref="T12:AE12" si="11">SUM($E12*F12)</f>
        <v>0</v>
      </c>
      <c r="U12" s="184">
        <f t="shared" si="11"/>
        <v>868</v>
      </c>
      <c r="V12" s="184">
        <f t="shared" si="11"/>
        <v>0</v>
      </c>
      <c r="W12" s="184">
        <f t="shared" si="11"/>
        <v>0</v>
      </c>
      <c r="X12" s="184">
        <f t="shared" si="11"/>
        <v>0</v>
      </c>
      <c r="Y12" s="184">
        <f t="shared" si="11"/>
        <v>620</v>
      </c>
      <c r="Z12" s="184">
        <f t="shared" si="11"/>
        <v>1240</v>
      </c>
      <c r="AA12" s="184">
        <f t="shared" si="11"/>
        <v>0</v>
      </c>
      <c r="AB12" s="184">
        <f t="shared" si="11"/>
        <v>0</v>
      </c>
      <c r="AC12" s="184">
        <f t="shared" si="11"/>
        <v>1240</v>
      </c>
      <c r="AD12" s="184">
        <f t="shared" si="11"/>
        <v>0</v>
      </c>
      <c r="AE12" s="184">
        <f t="shared" si="11"/>
        <v>396.8</v>
      </c>
    </row>
    <row r="13" spans="1:31" ht="105.75" customHeight="1">
      <c r="A13" s="185">
        <v>15857</v>
      </c>
      <c r="B13" s="19">
        <v>11</v>
      </c>
      <c r="C13" s="186" t="s">
        <v>68</v>
      </c>
      <c r="D13" s="18" t="s">
        <v>6</v>
      </c>
      <c r="E13" s="62">
        <f>'Mapa de Preços'!AA15</f>
        <v>1.99</v>
      </c>
      <c r="F13" s="181"/>
      <c r="G13" s="181">
        <v>30</v>
      </c>
      <c r="H13" s="181"/>
      <c r="I13" s="181"/>
      <c r="J13" s="181">
        <v>0</v>
      </c>
      <c r="K13" s="181"/>
      <c r="L13" s="181"/>
      <c r="M13" s="181">
        <v>15</v>
      </c>
      <c r="N13" s="181">
        <v>2</v>
      </c>
      <c r="O13" s="181">
        <v>10</v>
      </c>
      <c r="P13" s="181">
        <v>30</v>
      </c>
      <c r="Q13" s="181">
        <v>10</v>
      </c>
      <c r="R13" s="182">
        <f t="shared" si="0"/>
        <v>97</v>
      </c>
      <c r="S13" s="183">
        <f t="shared" si="1"/>
        <v>193.03</v>
      </c>
      <c r="T13" s="184">
        <f t="shared" ref="T13:AE13" si="12">SUM($E13*F13)</f>
        <v>0</v>
      </c>
      <c r="U13" s="184">
        <f t="shared" si="12"/>
        <v>59.7</v>
      </c>
      <c r="V13" s="184">
        <f t="shared" si="12"/>
        <v>0</v>
      </c>
      <c r="W13" s="184">
        <f t="shared" si="12"/>
        <v>0</v>
      </c>
      <c r="X13" s="184">
        <f t="shared" si="12"/>
        <v>0</v>
      </c>
      <c r="Y13" s="184">
        <f t="shared" si="12"/>
        <v>0</v>
      </c>
      <c r="Z13" s="184">
        <f t="shared" si="12"/>
        <v>0</v>
      </c>
      <c r="AA13" s="184">
        <f t="shared" si="12"/>
        <v>29.85</v>
      </c>
      <c r="AB13" s="184">
        <f t="shared" si="12"/>
        <v>3.98</v>
      </c>
      <c r="AC13" s="184">
        <f t="shared" si="12"/>
        <v>19.899999999999999</v>
      </c>
      <c r="AD13" s="184">
        <f t="shared" si="12"/>
        <v>59.7</v>
      </c>
      <c r="AE13" s="184">
        <f t="shared" si="12"/>
        <v>19.899999999999999</v>
      </c>
    </row>
    <row r="14" spans="1:31" ht="88.5" customHeight="1">
      <c r="A14" s="185">
        <v>15857</v>
      </c>
      <c r="B14" s="19">
        <v>12</v>
      </c>
      <c r="C14" s="186" t="s">
        <v>70</v>
      </c>
      <c r="D14" s="18" t="s">
        <v>6</v>
      </c>
      <c r="E14" s="62">
        <f>'Mapa de Preços'!AA16</f>
        <v>20.93</v>
      </c>
      <c r="F14" s="181"/>
      <c r="G14" s="181">
        <v>30</v>
      </c>
      <c r="H14" s="181">
        <v>3</v>
      </c>
      <c r="I14" s="181">
        <v>10</v>
      </c>
      <c r="J14" s="181">
        <v>0</v>
      </c>
      <c r="K14" s="181"/>
      <c r="L14" s="181"/>
      <c r="M14" s="181">
        <v>15</v>
      </c>
      <c r="N14" s="181">
        <v>10</v>
      </c>
      <c r="O14" s="181">
        <v>10</v>
      </c>
      <c r="P14" s="181">
        <v>50</v>
      </c>
      <c r="Q14" s="181"/>
      <c r="R14" s="182">
        <f t="shared" si="0"/>
        <v>128</v>
      </c>
      <c r="S14" s="183">
        <f t="shared" si="1"/>
        <v>2679.04</v>
      </c>
      <c r="T14" s="184">
        <f t="shared" ref="T14:AE14" si="13">SUM($E14*F14)</f>
        <v>0</v>
      </c>
      <c r="U14" s="184">
        <f t="shared" si="13"/>
        <v>627.9</v>
      </c>
      <c r="V14" s="184">
        <f t="shared" si="13"/>
        <v>62.79</v>
      </c>
      <c r="W14" s="184">
        <f t="shared" si="13"/>
        <v>209.3</v>
      </c>
      <c r="X14" s="184">
        <f t="shared" si="13"/>
        <v>0</v>
      </c>
      <c r="Y14" s="184">
        <f t="shared" si="13"/>
        <v>0</v>
      </c>
      <c r="Z14" s="184">
        <f t="shared" si="13"/>
        <v>0</v>
      </c>
      <c r="AA14" s="184">
        <f t="shared" si="13"/>
        <v>313.95</v>
      </c>
      <c r="AB14" s="184">
        <f t="shared" si="13"/>
        <v>209.3</v>
      </c>
      <c r="AC14" s="184">
        <f t="shared" si="13"/>
        <v>209.3</v>
      </c>
      <c r="AD14" s="184">
        <f t="shared" si="13"/>
        <v>1046.5</v>
      </c>
      <c r="AE14" s="184">
        <f t="shared" si="13"/>
        <v>0</v>
      </c>
    </row>
    <row r="15" spans="1:31" ht="88.5" customHeight="1">
      <c r="A15" s="179">
        <v>18724</v>
      </c>
      <c r="B15" s="19">
        <v>13</v>
      </c>
      <c r="C15" s="180" t="s">
        <v>71</v>
      </c>
      <c r="D15" s="18" t="s">
        <v>6</v>
      </c>
      <c r="E15" s="62">
        <f>'Mapa de Preços'!AA17</f>
        <v>0.52</v>
      </c>
      <c r="F15" s="181">
        <v>1000</v>
      </c>
      <c r="G15" s="181">
        <v>2000</v>
      </c>
      <c r="H15" s="181"/>
      <c r="I15" s="181">
        <v>1000</v>
      </c>
      <c r="J15" s="181"/>
      <c r="K15" s="181"/>
      <c r="L15" s="181"/>
      <c r="M15" s="181">
        <v>1000</v>
      </c>
      <c r="N15" s="181"/>
      <c r="O15" s="181">
        <v>1000</v>
      </c>
      <c r="P15" s="181"/>
      <c r="Q15" s="181"/>
      <c r="R15" s="182">
        <f t="shared" si="0"/>
        <v>6000</v>
      </c>
      <c r="S15" s="183">
        <f t="shared" si="1"/>
        <v>3120</v>
      </c>
      <c r="T15" s="184">
        <f t="shared" ref="T15:AE15" si="14">SUM($E15*F15)</f>
        <v>520</v>
      </c>
      <c r="U15" s="184">
        <f t="shared" si="14"/>
        <v>1040</v>
      </c>
      <c r="V15" s="184">
        <f t="shared" si="14"/>
        <v>0</v>
      </c>
      <c r="W15" s="184">
        <f t="shared" si="14"/>
        <v>520</v>
      </c>
      <c r="X15" s="184">
        <f t="shared" si="14"/>
        <v>0</v>
      </c>
      <c r="Y15" s="184">
        <f t="shared" si="14"/>
        <v>0</v>
      </c>
      <c r="Z15" s="184">
        <f t="shared" si="14"/>
        <v>0</v>
      </c>
      <c r="AA15" s="184">
        <f t="shared" si="14"/>
        <v>520</v>
      </c>
      <c r="AB15" s="184">
        <f t="shared" si="14"/>
        <v>0</v>
      </c>
      <c r="AC15" s="184">
        <f t="shared" si="14"/>
        <v>520</v>
      </c>
      <c r="AD15" s="184">
        <f t="shared" si="14"/>
        <v>0</v>
      </c>
      <c r="AE15" s="184">
        <f t="shared" si="14"/>
        <v>0</v>
      </c>
    </row>
    <row r="16" spans="1:31" ht="88.5" customHeight="1">
      <c r="A16" s="179">
        <v>18724</v>
      </c>
      <c r="B16" s="19">
        <v>14</v>
      </c>
      <c r="C16" s="180" t="s">
        <v>73</v>
      </c>
      <c r="D16" s="18" t="s">
        <v>6</v>
      </c>
      <c r="E16" s="62">
        <f>'Mapa de Preços'!AA18</f>
        <v>0.47</v>
      </c>
      <c r="F16" s="181">
        <v>2000</v>
      </c>
      <c r="G16" s="181">
        <v>1000</v>
      </c>
      <c r="H16" s="181"/>
      <c r="I16" s="181">
        <v>1000</v>
      </c>
      <c r="J16" s="181"/>
      <c r="K16" s="181"/>
      <c r="L16" s="181"/>
      <c r="M16" s="181">
        <v>1000</v>
      </c>
      <c r="N16" s="181"/>
      <c r="O16" s="181">
        <v>1000</v>
      </c>
      <c r="P16" s="181"/>
      <c r="Q16" s="181"/>
      <c r="R16" s="182">
        <f t="shared" si="0"/>
        <v>6000</v>
      </c>
      <c r="S16" s="183">
        <f t="shared" si="1"/>
        <v>2820</v>
      </c>
      <c r="T16" s="184">
        <f t="shared" ref="T16:AE16" si="15">SUM($E16*F16)</f>
        <v>940</v>
      </c>
      <c r="U16" s="184">
        <f t="shared" si="15"/>
        <v>470</v>
      </c>
      <c r="V16" s="184">
        <f t="shared" si="15"/>
        <v>0</v>
      </c>
      <c r="W16" s="184">
        <f t="shared" si="15"/>
        <v>470</v>
      </c>
      <c r="X16" s="184">
        <f t="shared" si="15"/>
        <v>0</v>
      </c>
      <c r="Y16" s="184">
        <f t="shared" si="15"/>
        <v>0</v>
      </c>
      <c r="Z16" s="184">
        <f t="shared" si="15"/>
        <v>0</v>
      </c>
      <c r="AA16" s="184">
        <f t="shared" si="15"/>
        <v>470</v>
      </c>
      <c r="AB16" s="184">
        <f t="shared" si="15"/>
        <v>0</v>
      </c>
      <c r="AC16" s="184">
        <f t="shared" si="15"/>
        <v>470</v>
      </c>
      <c r="AD16" s="184">
        <f t="shared" si="15"/>
        <v>0</v>
      </c>
      <c r="AE16" s="184">
        <f t="shared" si="15"/>
        <v>0</v>
      </c>
    </row>
    <row r="17" spans="1:31" ht="88.5" customHeight="1">
      <c r="A17" s="185">
        <v>17906</v>
      </c>
      <c r="B17" s="19">
        <v>15</v>
      </c>
      <c r="C17" s="186" t="s">
        <v>77</v>
      </c>
      <c r="D17" s="18" t="s">
        <v>20</v>
      </c>
      <c r="E17" s="62">
        <f>'Mapa de Preços'!AA19</f>
        <v>58.1</v>
      </c>
      <c r="F17" s="188">
        <v>30</v>
      </c>
      <c r="G17" s="188">
        <v>30</v>
      </c>
      <c r="H17" s="188">
        <v>20</v>
      </c>
      <c r="I17" s="188">
        <v>7</v>
      </c>
      <c r="J17" s="188">
        <v>40</v>
      </c>
      <c r="K17" s="188">
        <v>29</v>
      </c>
      <c r="L17" s="188">
        <v>20</v>
      </c>
      <c r="M17" s="188">
        <v>50</v>
      </c>
      <c r="N17" s="188">
        <v>22</v>
      </c>
      <c r="O17" s="188">
        <v>24</v>
      </c>
      <c r="P17" s="188">
        <v>25</v>
      </c>
      <c r="Q17" s="188">
        <v>32</v>
      </c>
      <c r="R17" s="182">
        <f t="shared" si="0"/>
        <v>329</v>
      </c>
      <c r="S17" s="183">
        <f t="shared" si="1"/>
        <v>19114.900000000001</v>
      </c>
      <c r="T17" s="184">
        <f t="shared" ref="T17:AE17" si="16">SUM($E17*F17)</f>
        <v>1743</v>
      </c>
      <c r="U17" s="184">
        <f t="shared" si="16"/>
        <v>1743</v>
      </c>
      <c r="V17" s="184">
        <f t="shared" si="16"/>
        <v>1162</v>
      </c>
      <c r="W17" s="184">
        <f t="shared" si="16"/>
        <v>406.7</v>
      </c>
      <c r="X17" s="184">
        <f t="shared" si="16"/>
        <v>2324</v>
      </c>
      <c r="Y17" s="184">
        <f t="shared" si="16"/>
        <v>1684.9</v>
      </c>
      <c r="Z17" s="184">
        <f t="shared" si="16"/>
        <v>1162</v>
      </c>
      <c r="AA17" s="184">
        <f t="shared" si="16"/>
        <v>2905</v>
      </c>
      <c r="AB17" s="184">
        <f t="shared" si="16"/>
        <v>1278.2</v>
      </c>
      <c r="AC17" s="184">
        <f t="shared" si="16"/>
        <v>1394.4</v>
      </c>
      <c r="AD17" s="184">
        <f t="shared" si="16"/>
        <v>1452.5</v>
      </c>
      <c r="AE17" s="184">
        <f t="shared" si="16"/>
        <v>1859.2</v>
      </c>
    </row>
    <row r="18" spans="1:31" ht="88.5" customHeight="1">
      <c r="A18" s="185">
        <v>17906</v>
      </c>
      <c r="B18" s="19">
        <v>16</v>
      </c>
      <c r="C18" s="186" t="s">
        <v>216</v>
      </c>
      <c r="D18" s="18" t="s">
        <v>217</v>
      </c>
      <c r="E18" s="62">
        <f>'Mapa de Preços'!AA20</f>
        <v>173.33</v>
      </c>
      <c r="F18" s="181">
        <v>30</v>
      </c>
      <c r="G18" s="181">
        <v>24</v>
      </c>
      <c r="H18" s="181">
        <v>200</v>
      </c>
      <c r="I18" s="181">
        <v>22</v>
      </c>
      <c r="J18" s="181">
        <v>56</v>
      </c>
      <c r="K18" s="181">
        <v>27</v>
      </c>
      <c r="L18" s="181">
        <v>50</v>
      </c>
      <c r="M18" s="181">
        <v>20</v>
      </c>
      <c r="N18" s="181">
        <v>20</v>
      </c>
      <c r="O18" s="181">
        <v>50</v>
      </c>
      <c r="P18" s="181">
        <v>25</v>
      </c>
      <c r="Q18" s="181">
        <v>20</v>
      </c>
      <c r="R18" s="182">
        <f t="shared" si="0"/>
        <v>544</v>
      </c>
      <c r="S18" s="183">
        <f t="shared" si="1"/>
        <v>94291.520000000004</v>
      </c>
      <c r="T18" s="184">
        <f t="shared" ref="T18:AE18" si="17">SUM($E18*F18)</f>
        <v>5199.9000000000005</v>
      </c>
      <c r="U18" s="184">
        <f t="shared" si="17"/>
        <v>4159.92</v>
      </c>
      <c r="V18" s="184">
        <f t="shared" si="17"/>
        <v>34666</v>
      </c>
      <c r="W18" s="184">
        <f t="shared" si="17"/>
        <v>3813.26</v>
      </c>
      <c r="X18" s="184">
        <f t="shared" si="17"/>
        <v>9706.4800000000014</v>
      </c>
      <c r="Y18" s="184">
        <f t="shared" si="17"/>
        <v>4679.9100000000008</v>
      </c>
      <c r="Z18" s="184">
        <f t="shared" si="17"/>
        <v>8666.5</v>
      </c>
      <c r="AA18" s="184">
        <f t="shared" si="17"/>
        <v>3466.6000000000004</v>
      </c>
      <c r="AB18" s="184">
        <f t="shared" si="17"/>
        <v>3466.6000000000004</v>
      </c>
      <c r="AC18" s="184">
        <f t="shared" si="17"/>
        <v>8666.5</v>
      </c>
      <c r="AD18" s="184">
        <f t="shared" si="17"/>
        <v>4333.25</v>
      </c>
      <c r="AE18" s="184">
        <f t="shared" si="17"/>
        <v>3466.6000000000004</v>
      </c>
    </row>
    <row r="19" spans="1:31" ht="88.5" customHeight="1">
      <c r="A19" s="185">
        <v>22039</v>
      </c>
      <c r="B19" s="19">
        <v>17</v>
      </c>
      <c r="C19" s="186" t="s">
        <v>218</v>
      </c>
      <c r="D19" s="18" t="s">
        <v>219</v>
      </c>
      <c r="E19" s="62">
        <f>'Mapa de Preços'!AA21</f>
        <v>211.33</v>
      </c>
      <c r="F19" s="181">
        <v>30</v>
      </c>
      <c r="G19" s="181">
        <v>10</v>
      </c>
      <c r="H19" s="181">
        <v>200</v>
      </c>
      <c r="I19" s="181">
        <v>7</v>
      </c>
      <c r="J19" s="181">
        <v>25</v>
      </c>
      <c r="K19" s="181">
        <v>25</v>
      </c>
      <c r="L19" s="181">
        <v>25</v>
      </c>
      <c r="M19" s="181">
        <v>50</v>
      </c>
      <c r="N19" s="181">
        <v>30</v>
      </c>
      <c r="O19" s="181">
        <v>50</v>
      </c>
      <c r="P19" s="181">
        <v>50</v>
      </c>
      <c r="Q19" s="181">
        <v>20</v>
      </c>
      <c r="R19" s="182">
        <f t="shared" si="0"/>
        <v>522</v>
      </c>
      <c r="S19" s="183">
        <f t="shared" si="1"/>
        <v>110314.26000000001</v>
      </c>
      <c r="T19" s="184">
        <f t="shared" ref="T19:AE19" si="18">SUM($E19*F19)</f>
        <v>6339.9000000000005</v>
      </c>
      <c r="U19" s="184">
        <f t="shared" si="18"/>
        <v>2113.3000000000002</v>
      </c>
      <c r="V19" s="184">
        <f t="shared" si="18"/>
        <v>42266</v>
      </c>
      <c r="W19" s="184">
        <f t="shared" si="18"/>
        <v>1479.3100000000002</v>
      </c>
      <c r="X19" s="184">
        <f t="shared" si="18"/>
        <v>5283.25</v>
      </c>
      <c r="Y19" s="184">
        <f t="shared" si="18"/>
        <v>5283.25</v>
      </c>
      <c r="Z19" s="184">
        <f t="shared" si="18"/>
        <v>5283.25</v>
      </c>
      <c r="AA19" s="184">
        <f t="shared" si="18"/>
        <v>10566.5</v>
      </c>
      <c r="AB19" s="184">
        <f t="shared" si="18"/>
        <v>6339.9000000000005</v>
      </c>
      <c r="AC19" s="184">
        <f t="shared" si="18"/>
        <v>10566.5</v>
      </c>
      <c r="AD19" s="184">
        <f t="shared" si="18"/>
        <v>10566.5</v>
      </c>
      <c r="AE19" s="184">
        <f t="shared" si="18"/>
        <v>4226.6000000000004</v>
      </c>
    </row>
    <row r="20" spans="1:31" ht="88.5" customHeight="1">
      <c r="A20" s="185">
        <v>25330</v>
      </c>
      <c r="B20" s="19">
        <v>18</v>
      </c>
      <c r="C20" s="186" t="s">
        <v>88</v>
      </c>
      <c r="D20" s="19" t="s">
        <v>220</v>
      </c>
      <c r="E20" s="62">
        <f>'Mapa de Preços'!AA22</f>
        <v>76.5</v>
      </c>
      <c r="F20" s="181"/>
      <c r="G20" s="181">
        <v>100</v>
      </c>
      <c r="H20" s="181"/>
      <c r="I20" s="181">
        <v>90</v>
      </c>
      <c r="J20" s="181">
        <v>0</v>
      </c>
      <c r="K20" s="181">
        <v>90</v>
      </c>
      <c r="L20" s="181">
        <v>100</v>
      </c>
      <c r="M20" s="181">
        <v>10</v>
      </c>
      <c r="N20" s="181"/>
      <c r="O20" s="181"/>
      <c r="P20" s="181">
        <v>100</v>
      </c>
      <c r="Q20" s="181">
        <v>18</v>
      </c>
      <c r="R20" s="182">
        <f t="shared" si="0"/>
        <v>508</v>
      </c>
      <c r="S20" s="183">
        <f t="shared" si="1"/>
        <v>38862</v>
      </c>
      <c r="T20" s="184">
        <f t="shared" ref="T20:AE20" si="19">SUM($E20*F20)</f>
        <v>0</v>
      </c>
      <c r="U20" s="184">
        <f t="shared" si="19"/>
        <v>7650</v>
      </c>
      <c r="V20" s="184">
        <f t="shared" si="19"/>
        <v>0</v>
      </c>
      <c r="W20" s="184">
        <f t="shared" si="19"/>
        <v>6885</v>
      </c>
      <c r="X20" s="184">
        <f t="shared" si="19"/>
        <v>0</v>
      </c>
      <c r="Y20" s="184">
        <f t="shared" si="19"/>
        <v>6885</v>
      </c>
      <c r="Z20" s="184">
        <f t="shared" si="19"/>
        <v>7650</v>
      </c>
      <c r="AA20" s="184">
        <f t="shared" si="19"/>
        <v>765</v>
      </c>
      <c r="AB20" s="184">
        <f t="shared" si="19"/>
        <v>0</v>
      </c>
      <c r="AC20" s="184">
        <f t="shared" si="19"/>
        <v>0</v>
      </c>
      <c r="AD20" s="184">
        <f t="shared" si="19"/>
        <v>7650</v>
      </c>
      <c r="AE20" s="184">
        <f t="shared" si="19"/>
        <v>1377</v>
      </c>
    </row>
    <row r="21" spans="1:31" ht="156.75" customHeight="1">
      <c r="A21" s="185">
        <v>19275</v>
      </c>
      <c r="B21" s="19">
        <v>19</v>
      </c>
      <c r="C21" s="186" t="s">
        <v>92</v>
      </c>
      <c r="D21" s="18" t="s">
        <v>6</v>
      </c>
      <c r="E21" s="62">
        <f>'Mapa de Preços'!AA23</f>
        <v>33.700000000000003</v>
      </c>
      <c r="F21" s="181"/>
      <c r="G21" s="181"/>
      <c r="H21" s="181"/>
      <c r="I21" s="181">
        <v>200</v>
      </c>
      <c r="J21" s="181">
        <v>0</v>
      </c>
      <c r="K21" s="181">
        <v>1050</v>
      </c>
      <c r="L21" s="181">
        <v>500</v>
      </c>
      <c r="M21" s="181"/>
      <c r="N21" s="181"/>
      <c r="O21" s="181"/>
      <c r="P21" s="181">
        <v>500</v>
      </c>
      <c r="Q21" s="181">
        <v>100</v>
      </c>
      <c r="R21" s="182">
        <f t="shared" si="0"/>
        <v>2350</v>
      </c>
      <c r="S21" s="183">
        <f t="shared" si="1"/>
        <v>79195</v>
      </c>
      <c r="T21" s="184">
        <f t="shared" ref="T21:AE21" si="20">SUM($E21*F21)</f>
        <v>0</v>
      </c>
      <c r="U21" s="184">
        <f t="shared" si="20"/>
        <v>0</v>
      </c>
      <c r="V21" s="184">
        <f t="shared" si="20"/>
        <v>0</v>
      </c>
      <c r="W21" s="184">
        <f t="shared" si="20"/>
        <v>6740.0000000000009</v>
      </c>
      <c r="X21" s="184">
        <f t="shared" si="20"/>
        <v>0</v>
      </c>
      <c r="Y21" s="184">
        <f t="shared" si="20"/>
        <v>35385</v>
      </c>
      <c r="Z21" s="184">
        <f t="shared" si="20"/>
        <v>16850</v>
      </c>
      <c r="AA21" s="184">
        <f t="shared" si="20"/>
        <v>0</v>
      </c>
      <c r="AB21" s="184">
        <f t="shared" si="20"/>
        <v>0</v>
      </c>
      <c r="AC21" s="184">
        <f t="shared" si="20"/>
        <v>0</v>
      </c>
      <c r="AD21" s="184">
        <f t="shared" si="20"/>
        <v>16850</v>
      </c>
      <c r="AE21" s="184">
        <f t="shared" si="20"/>
        <v>3370.0000000000005</v>
      </c>
    </row>
    <row r="22" spans="1:31" ht="88.5" customHeight="1">
      <c r="A22" s="185">
        <v>12882</v>
      </c>
      <c r="B22" s="19">
        <v>20</v>
      </c>
      <c r="C22" s="186" t="s">
        <v>221</v>
      </c>
      <c r="D22" s="18" t="s">
        <v>217</v>
      </c>
      <c r="E22" s="62">
        <f>'Mapa de Preços'!AA24</f>
        <v>213.75</v>
      </c>
      <c r="F22" s="181"/>
      <c r="G22" s="181">
        <v>15</v>
      </c>
      <c r="H22" s="181">
        <v>9</v>
      </c>
      <c r="I22" s="181">
        <v>17.5</v>
      </c>
      <c r="J22" s="181"/>
      <c r="K22" s="181"/>
      <c r="L22" s="181"/>
      <c r="M22" s="181">
        <v>20</v>
      </c>
      <c r="N22" s="181">
        <v>10</v>
      </c>
      <c r="O22" s="181">
        <v>10</v>
      </c>
      <c r="P22" s="181">
        <v>20</v>
      </c>
      <c r="Q22" s="181">
        <v>6</v>
      </c>
      <c r="R22" s="182">
        <f t="shared" si="0"/>
        <v>107.5</v>
      </c>
      <c r="S22" s="183">
        <f t="shared" si="1"/>
        <v>22978.125</v>
      </c>
      <c r="T22" s="184">
        <f t="shared" ref="T22:AE22" si="21">SUM($E22*F22)</f>
        <v>0</v>
      </c>
      <c r="U22" s="184">
        <f t="shared" si="21"/>
        <v>3206.25</v>
      </c>
      <c r="V22" s="184">
        <f t="shared" si="21"/>
        <v>1923.75</v>
      </c>
      <c r="W22" s="184">
        <f t="shared" si="21"/>
        <v>3740.625</v>
      </c>
      <c r="X22" s="184">
        <f t="shared" si="21"/>
        <v>0</v>
      </c>
      <c r="Y22" s="184">
        <f t="shared" si="21"/>
        <v>0</v>
      </c>
      <c r="Z22" s="184">
        <f t="shared" si="21"/>
        <v>0</v>
      </c>
      <c r="AA22" s="184">
        <f t="shared" si="21"/>
        <v>4275</v>
      </c>
      <c r="AB22" s="184">
        <f t="shared" si="21"/>
        <v>2137.5</v>
      </c>
      <c r="AC22" s="184">
        <f t="shared" si="21"/>
        <v>2137.5</v>
      </c>
      <c r="AD22" s="184">
        <f t="shared" si="21"/>
        <v>4275</v>
      </c>
      <c r="AE22" s="184">
        <f t="shared" si="21"/>
        <v>1282.5</v>
      </c>
    </row>
    <row r="23" spans="1:31" ht="88.5" customHeight="1">
      <c r="A23" s="185">
        <v>5452</v>
      </c>
      <c r="B23" s="19">
        <v>21</v>
      </c>
      <c r="C23" s="186" t="s">
        <v>99</v>
      </c>
      <c r="D23" s="18" t="s">
        <v>20</v>
      </c>
      <c r="E23" s="62">
        <f>'Mapa de Preços'!AA25</f>
        <v>16.27</v>
      </c>
      <c r="F23" s="181">
        <v>5</v>
      </c>
      <c r="G23" s="181">
        <v>64</v>
      </c>
      <c r="H23" s="181">
        <v>5</v>
      </c>
      <c r="I23" s="181">
        <v>30</v>
      </c>
      <c r="J23" s="181">
        <v>30</v>
      </c>
      <c r="K23" s="181"/>
      <c r="L23" s="181">
        <v>20</v>
      </c>
      <c r="M23" s="181">
        <v>50</v>
      </c>
      <c r="N23" s="181">
        <v>50</v>
      </c>
      <c r="O23" s="181">
        <v>20</v>
      </c>
      <c r="P23" s="181">
        <v>50</v>
      </c>
      <c r="Q23" s="181">
        <v>62</v>
      </c>
      <c r="R23" s="182">
        <f t="shared" si="0"/>
        <v>386</v>
      </c>
      <c r="S23" s="183">
        <f t="shared" si="1"/>
        <v>6280.22</v>
      </c>
      <c r="T23" s="184">
        <f t="shared" ref="T23:AE23" si="22">SUM($E23*F23)</f>
        <v>81.349999999999994</v>
      </c>
      <c r="U23" s="184">
        <f t="shared" si="22"/>
        <v>1041.28</v>
      </c>
      <c r="V23" s="184">
        <f t="shared" si="22"/>
        <v>81.349999999999994</v>
      </c>
      <c r="W23" s="184">
        <f t="shared" si="22"/>
        <v>488.09999999999997</v>
      </c>
      <c r="X23" s="184">
        <f t="shared" si="22"/>
        <v>488.09999999999997</v>
      </c>
      <c r="Y23" s="184">
        <f t="shared" si="22"/>
        <v>0</v>
      </c>
      <c r="Z23" s="184">
        <f t="shared" si="22"/>
        <v>325.39999999999998</v>
      </c>
      <c r="AA23" s="184">
        <f t="shared" si="22"/>
        <v>813.5</v>
      </c>
      <c r="AB23" s="184">
        <f t="shared" si="22"/>
        <v>813.5</v>
      </c>
      <c r="AC23" s="184">
        <f t="shared" si="22"/>
        <v>325.39999999999998</v>
      </c>
      <c r="AD23" s="184">
        <f t="shared" si="22"/>
        <v>813.5</v>
      </c>
      <c r="AE23" s="184">
        <f t="shared" si="22"/>
        <v>1008.74</v>
      </c>
    </row>
    <row r="24" spans="1:31" ht="88.5" customHeight="1">
      <c r="A24" s="179">
        <v>18961</v>
      </c>
      <c r="B24" s="19">
        <v>22</v>
      </c>
      <c r="C24" s="186" t="s">
        <v>222</v>
      </c>
      <c r="D24" s="18" t="s">
        <v>84</v>
      </c>
      <c r="E24" s="62">
        <f>'Mapa de Preços'!AA26</f>
        <v>56.1</v>
      </c>
      <c r="F24" s="181">
        <v>10</v>
      </c>
      <c r="G24" s="181">
        <v>5</v>
      </c>
      <c r="H24" s="181"/>
      <c r="I24" s="181"/>
      <c r="J24" s="181">
        <v>15</v>
      </c>
      <c r="K24" s="181"/>
      <c r="L24" s="181">
        <v>10</v>
      </c>
      <c r="M24" s="181">
        <v>10</v>
      </c>
      <c r="N24" s="181"/>
      <c r="O24" s="181"/>
      <c r="P24" s="181"/>
      <c r="Q24" s="181"/>
      <c r="R24" s="182">
        <f t="shared" si="0"/>
        <v>50</v>
      </c>
      <c r="S24" s="183">
        <f t="shared" si="1"/>
        <v>2805</v>
      </c>
      <c r="T24" s="184">
        <f t="shared" ref="T24:AE24" si="23">SUM($E24*F24)</f>
        <v>561</v>
      </c>
      <c r="U24" s="184">
        <f t="shared" si="23"/>
        <v>280.5</v>
      </c>
      <c r="V24" s="184">
        <f t="shared" si="23"/>
        <v>0</v>
      </c>
      <c r="W24" s="184">
        <f t="shared" si="23"/>
        <v>0</v>
      </c>
      <c r="X24" s="184">
        <f t="shared" si="23"/>
        <v>841.5</v>
      </c>
      <c r="Y24" s="184">
        <f t="shared" si="23"/>
        <v>0</v>
      </c>
      <c r="Z24" s="184">
        <f t="shared" si="23"/>
        <v>561</v>
      </c>
      <c r="AA24" s="184">
        <f t="shared" si="23"/>
        <v>561</v>
      </c>
      <c r="AB24" s="184">
        <f t="shared" si="23"/>
        <v>0</v>
      </c>
      <c r="AC24" s="184">
        <f t="shared" si="23"/>
        <v>0</v>
      </c>
      <c r="AD24" s="184">
        <f t="shared" si="23"/>
        <v>0</v>
      </c>
      <c r="AE24" s="184">
        <f t="shared" si="23"/>
        <v>0</v>
      </c>
    </row>
    <row r="25" spans="1:31" ht="88.5" customHeight="1">
      <c r="A25" s="185">
        <v>22039</v>
      </c>
      <c r="B25" s="19">
        <v>23</v>
      </c>
      <c r="C25" s="186" t="s">
        <v>223</v>
      </c>
      <c r="D25" s="18" t="s">
        <v>6</v>
      </c>
      <c r="E25" s="62">
        <f>'Mapa de Preços'!AA27</f>
        <v>14.07</v>
      </c>
      <c r="F25" s="181">
        <v>100</v>
      </c>
      <c r="G25" s="181"/>
      <c r="H25" s="181"/>
      <c r="I25" s="181">
        <v>30</v>
      </c>
      <c r="J25" s="181"/>
      <c r="K25" s="181"/>
      <c r="L25" s="181"/>
      <c r="M25" s="181"/>
      <c r="N25" s="181"/>
      <c r="O25" s="181"/>
      <c r="P25" s="181"/>
      <c r="Q25" s="181"/>
      <c r="R25" s="182">
        <f t="shared" si="0"/>
        <v>130</v>
      </c>
      <c r="S25" s="183">
        <f t="shared" si="1"/>
        <v>1829.1000000000001</v>
      </c>
      <c r="T25" s="184">
        <f t="shared" ref="T25:AE25" si="24">SUM($E25*F25)</f>
        <v>1407</v>
      </c>
      <c r="U25" s="184">
        <f t="shared" si="24"/>
        <v>0</v>
      </c>
      <c r="V25" s="184">
        <f t="shared" si="24"/>
        <v>0</v>
      </c>
      <c r="W25" s="184">
        <f t="shared" si="24"/>
        <v>422.1</v>
      </c>
      <c r="X25" s="184">
        <f t="shared" si="24"/>
        <v>0</v>
      </c>
      <c r="Y25" s="184">
        <f t="shared" si="24"/>
        <v>0</v>
      </c>
      <c r="Z25" s="184">
        <f t="shared" si="24"/>
        <v>0</v>
      </c>
      <c r="AA25" s="184">
        <f t="shared" si="24"/>
        <v>0</v>
      </c>
      <c r="AB25" s="184">
        <f t="shared" si="24"/>
        <v>0</v>
      </c>
      <c r="AC25" s="184">
        <f t="shared" si="24"/>
        <v>0</v>
      </c>
      <c r="AD25" s="184">
        <f t="shared" si="24"/>
        <v>0</v>
      </c>
      <c r="AE25" s="184">
        <f t="shared" si="24"/>
        <v>0</v>
      </c>
    </row>
    <row r="26" spans="1:31" ht="88.5" customHeight="1">
      <c r="A26" s="185">
        <v>22039</v>
      </c>
      <c r="B26" s="19">
        <v>24</v>
      </c>
      <c r="C26" s="186" t="s">
        <v>109</v>
      </c>
      <c r="D26" s="18" t="s">
        <v>6</v>
      </c>
      <c r="E26" s="62">
        <f>'Mapa de Preços'!AA28</f>
        <v>18.91</v>
      </c>
      <c r="F26" s="181">
        <v>20</v>
      </c>
      <c r="G26" s="181">
        <v>20</v>
      </c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2">
        <f t="shared" si="0"/>
        <v>40</v>
      </c>
      <c r="S26" s="183">
        <f t="shared" si="1"/>
        <v>756.4</v>
      </c>
      <c r="T26" s="184">
        <f t="shared" ref="T26:AE26" si="25">SUM($E26*F26)</f>
        <v>378.2</v>
      </c>
      <c r="U26" s="184">
        <f t="shared" si="25"/>
        <v>378.2</v>
      </c>
      <c r="V26" s="184">
        <f t="shared" si="25"/>
        <v>0</v>
      </c>
      <c r="W26" s="184">
        <f t="shared" si="25"/>
        <v>0</v>
      </c>
      <c r="X26" s="184">
        <f t="shared" si="25"/>
        <v>0</v>
      </c>
      <c r="Y26" s="184">
        <f t="shared" si="25"/>
        <v>0</v>
      </c>
      <c r="Z26" s="184">
        <f t="shared" si="25"/>
        <v>0</v>
      </c>
      <c r="AA26" s="184">
        <f t="shared" si="25"/>
        <v>0</v>
      </c>
      <c r="AB26" s="184">
        <f t="shared" si="25"/>
        <v>0</v>
      </c>
      <c r="AC26" s="184">
        <f t="shared" si="25"/>
        <v>0</v>
      </c>
      <c r="AD26" s="184">
        <f t="shared" si="25"/>
        <v>0</v>
      </c>
      <c r="AE26" s="184">
        <f t="shared" si="25"/>
        <v>0</v>
      </c>
    </row>
    <row r="27" spans="1:31" ht="108.75" customHeight="1">
      <c r="A27" s="185">
        <v>17760</v>
      </c>
      <c r="B27" s="19">
        <v>25</v>
      </c>
      <c r="C27" s="186" t="s">
        <v>113</v>
      </c>
      <c r="D27" s="18" t="s">
        <v>6</v>
      </c>
      <c r="E27" s="62">
        <f>'Mapa de Preços'!AA29</f>
        <v>6.2</v>
      </c>
      <c r="F27" s="181">
        <v>300</v>
      </c>
      <c r="G27" s="181">
        <v>100</v>
      </c>
      <c r="H27" s="181"/>
      <c r="I27" s="181">
        <v>1000</v>
      </c>
      <c r="J27" s="181">
        <v>1200</v>
      </c>
      <c r="K27" s="181"/>
      <c r="L27" s="181"/>
      <c r="M27" s="181"/>
      <c r="N27" s="181"/>
      <c r="O27" s="181"/>
      <c r="P27" s="181"/>
      <c r="Q27" s="181"/>
      <c r="R27" s="182">
        <f t="shared" si="0"/>
        <v>2600</v>
      </c>
      <c r="S27" s="183">
        <f t="shared" si="1"/>
        <v>16120</v>
      </c>
      <c r="T27" s="184">
        <f t="shared" ref="T27:AE27" si="26">SUM($E27*F27)</f>
        <v>1860</v>
      </c>
      <c r="U27" s="184">
        <f t="shared" si="26"/>
        <v>620</v>
      </c>
      <c r="V27" s="184">
        <f t="shared" si="26"/>
        <v>0</v>
      </c>
      <c r="W27" s="184">
        <f t="shared" si="26"/>
        <v>6200</v>
      </c>
      <c r="X27" s="184">
        <f t="shared" si="26"/>
        <v>7440</v>
      </c>
      <c r="Y27" s="184">
        <f t="shared" si="26"/>
        <v>0</v>
      </c>
      <c r="Z27" s="184">
        <f t="shared" si="26"/>
        <v>0</v>
      </c>
      <c r="AA27" s="184">
        <f t="shared" si="26"/>
        <v>0</v>
      </c>
      <c r="AB27" s="184">
        <f t="shared" si="26"/>
        <v>0</v>
      </c>
      <c r="AC27" s="184">
        <f t="shared" si="26"/>
        <v>0</v>
      </c>
      <c r="AD27" s="184">
        <f t="shared" si="26"/>
        <v>0</v>
      </c>
      <c r="AE27" s="184">
        <f t="shared" si="26"/>
        <v>0</v>
      </c>
    </row>
    <row r="28" spans="1:31" ht="88.5" customHeight="1">
      <c r="A28" s="185">
        <v>10111</v>
      </c>
      <c r="B28" s="19">
        <v>26</v>
      </c>
      <c r="C28" s="186" t="s">
        <v>224</v>
      </c>
      <c r="D28" s="18" t="s">
        <v>225</v>
      </c>
      <c r="E28" s="62">
        <f>'Mapa de Preços'!AA30</f>
        <v>1.45</v>
      </c>
      <c r="F28" s="181"/>
      <c r="G28" s="181">
        <v>5</v>
      </c>
      <c r="H28" s="181"/>
      <c r="I28" s="181">
        <v>1</v>
      </c>
      <c r="J28" s="181"/>
      <c r="K28" s="181"/>
      <c r="L28" s="181"/>
      <c r="M28" s="181"/>
      <c r="N28" s="181"/>
      <c r="O28" s="181"/>
      <c r="P28" s="181"/>
      <c r="Q28" s="181"/>
      <c r="R28" s="182">
        <f t="shared" si="0"/>
        <v>6</v>
      </c>
      <c r="S28" s="183">
        <f t="shared" si="1"/>
        <v>8.6999999999999993</v>
      </c>
      <c r="T28" s="184">
        <f t="shared" ref="T28:AE28" si="27">SUM($E28*F28)</f>
        <v>0</v>
      </c>
      <c r="U28" s="184">
        <f t="shared" si="27"/>
        <v>7.25</v>
      </c>
      <c r="V28" s="184">
        <f t="shared" si="27"/>
        <v>0</v>
      </c>
      <c r="W28" s="184">
        <f t="shared" si="27"/>
        <v>1.45</v>
      </c>
      <c r="X28" s="184">
        <f t="shared" si="27"/>
        <v>0</v>
      </c>
      <c r="Y28" s="184">
        <f t="shared" si="27"/>
        <v>0</v>
      </c>
      <c r="Z28" s="184">
        <f t="shared" si="27"/>
        <v>0</v>
      </c>
      <c r="AA28" s="184">
        <f t="shared" si="27"/>
        <v>0</v>
      </c>
      <c r="AB28" s="184">
        <f t="shared" si="27"/>
        <v>0</v>
      </c>
      <c r="AC28" s="184">
        <f t="shared" si="27"/>
        <v>0</v>
      </c>
      <c r="AD28" s="184">
        <f t="shared" si="27"/>
        <v>0</v>
      </c>
      <c r="AE28" s="184">
        <f t="shared" si="27"/>
        <v>0</v>
      </c>
    </row>
    <row r="29" spans="1:31" ht="88.5" customHeight="1">
      <c r="A29" s="185">
        <v>18724</v>
      </c>
      <c r="B29" s="19">
        <v>27</v>
      </c>
      <c r="C29" s="186" t="s">
        <v>119</v>
      </c>
      <c r="D29" s="18" t="s">
        <v>41</v>
      </c>
      <c r="E29" s="62">
        <f>'Mapa de Preços'!AA31</f>
        <v>6.53</v>
      </c>
      <c r="F29" s="181"/>
      <c r="G29" s="181">
        <v>100</v>
      </c>
      <c r="H29" s="181"/>
      <c r="I29" s="181"/>
      <c r="J29" s="181">
        <v>50</v>
      </c>
      <c r="K29" s="181"/>
      <c r="L29" s="181">
        <v>50</v>
      </c>
      <c r="M29" s="181"/>
      <c r="N29" s="181"/>
      <c r="O29" s="181">
        <v>100</v>
      </c>
      <c r="P29" s="181"/>
      <c r="Q29" s="181"/>
      <c r="R29" s="182">
        <f t="shared" si="0"/>
        <v>300</v>
      </c>
      <c r="S29" s="183">
        <f t="shared" si="1"/>
        <v>1959</v>
      </c>
      <c r="T29" s="184">
        <f t="shared" ref="T29:AE29" si="28">SUM($E29*F29)</f>
        <v>0</v>
      </c>
      <c r="U29" s="184">
        <f t="shared" si="28"/>
        <v>653</v>
      </c>
      <c r="V29" s="184">
        <f t="shared" si="28"/>
        <v>0</v>
      </c>
      <c r="W29" s="184">
        <f t="shared" si="28"/>
        <v>0</v>
      </c>
      <c r="X29" s="184">
        <f t="shared" si="28"/>
        <v>326.5</v>
      </c>
      <c r="Y29" s="184">
        <f t="shared" si="28"/>
        <v>0</v>
      </c>
      <c r="Z29" s="184">
        <f t="shared" si="28"/>
        <v>326.5</v>
      </c>
      <c r="AA29" s="184">
        <f t="shared" si="28"/>
        <v>0</v>
      </c>
      <c r="AB29" s="184">
        <f t="shared" si="28"/>
        <v>0</v>
      </c>
      <c r="AC29" s="184">
        <f t="shared" si="28"/>
        <v>653</v>
      </c>
      <c r="AD29" s="184">
        <f t="shared" si="28"/>
        <v>0</v>
      </c>
      <c r="AE29" s="184">
        <f t="shared" si="28"/>
        <v>0</v>
      </c>
    </row>
    <row r="30" spans="1:31" ht="88.5" customHeight="1">
      <c r="A30" s="185">
        <v>16390</v>
      </c>
      <c r="B30" s="19">
        <v>28</v>
      </c>
      <c r="C30" s="186" t="s">
        <v>226</v>
      </c>
      <c r="D30" s="18" t="s">
        <v>227</v>
      </c>
      <c r="E30" s="62">
        <f>'Mapa de Preços'!AA32</f>
        <v>85</v>
      </c>
      <c r="F30" s="181"/>
      <c r="G30" s="181">
        <v>500</v>
      </c>
      <c r="H30" s="181">
        <v>25</v>
      </c>
      <c r="I30" s="181"/>
      <c r="J30" s="181">
        <v>20</v>
      </c>
      <c r="K30" s="181"/>
      <c r="L30" s="181">
        <v>40</v>
      </c>
      <c r="M30" s="181">
        <v>30</v>
      </c>
      <c r="N30" s="181"/>
      <c r="O30" s="181"/>
      <c r="P30" s="181">
        <v>100</v>
      </c>
      <c r="Q30" s="181">
        <v>100</v>
      </c>
      <c r="R30" s="182">
        <f t="shared" si="0"/>
        <v>815</v>
      </c>
      <c r="S30" s="183">
        <f t="shared" si="1"/>
        <v>69275</v>
      </c>
      <c r="T30" s="184">
        <f t="shared" ref="T30:AE30" si="29">SUM($E30*F30)</f>
        <v>0</v>
      </c>
      <c r="U30" s="184">
        <f t="shared" si="29"/>
        <v>42500</v>
      </c>
      <c r="V30" s="184">
        <f t="shared" si="29"/>
        <v>2125</v>
      </c>
      <c r="W30" s="184">
        <f t="shared" si="29"/>
        <v>0</v>
      </c>
      <c r="X30" s="184">
        <f t="shared" si="29"/>
        <v>1700</v>
      </c>
      <c r="Y30" s="184">
        <f t="shared" si="29"/>
        <v>0</v>
      </c>
      <c r="Z30" s="184">
        <f t="shared" si="29"/>
        <v>3400</v>
      </c>
      <c r="AA30" s="184">
        <f t="shared" si="29"/>
        <v>2550</v>
      </c>
      <c r="AB30" s="184">
        <f t="shared" si="29"/>
        <v>0</v>
      </c>
      <c r="AC30" s="184">
        <f t="shared" si="29"/>
        <v>0</v>
      </c>
      <c r="AD30" s="184">
        <f t="shared" si="29"/>
        <v>8500</v>
      </c>
      <c r="AE30" s="184">
        <f t="shared" si="29"/>
        <v>8500</v>
      </c>
    </row>
    <row r="31" spans="1:31" ht="139.5" customHeight="1">
      <c r="A31" s="185">
        <v>5452</v>
      </c>
      <c r="B31" s="19">
        <v>29</v>
      </c>
      <c r="C31" s="186" t="s">
        <v>246</v>
      </c>
      <c r="D31" s="19" t="s">
        <v>229</v>
      </c>
      <c r="E31" s="62">
        <f>'Mapa de Preços'!AA33</f>
        <v>635.78</v>
      </c>
      <c r="F31" s="188"/>
      <c r="G31" s="188"/>
      <c r="H31" s="188">
        <v>50</v>
      </c>
      <c r="I31" s="188"/>
      <c r="J31" s="188">
        <v>30</v>
      </c>
      <c r="K31" s="188"/>
      <c r="L31" s="188"/>
      <c r="M31" s="188">
        <v>5</v>
      </c>
      <c r="N31" s="188"/>
      <c r="O31" s="188"/>
      <c r="P31" s="188"/>
      <c r="Q31" s="188">
        <v>3</v>
      </c>
      <c r="R31" s="182">
        <f t="shared" si="0"/>
        <v>88</v>
      </c>
      <c r="S31" s="183">
        <f t="shared" si="1"/>
        <v>55948.639999999999</v>
      </c>
      <c r="T31" s="184">
        <f t="shared" ref="T31:AE31" si="30">SUM($E31*F31)</f>
        <v>0</v>
      </c>
      <c r="U31" s="184">
        <f t="shared" si="30"/>
        <v>0</v>
      </c>
      <c r="V31" s="184">
        <f t="shared" si="30"/>
        <v>31789</v>
      </c>
      <c r="W31" s="184">
        <f t="shared" si="30"/>
        <v>0</v>
      </c>
      <c r="X31" s="184">
        <f t="shared" si="30"/>
        <v>19073.399999999998</v>
      </c>
      <c r="Y31" s="184">
        <f t="shared" si="30"/>
        <v>0</v>
      </c>
      <c r="Z31" s="184">
        <f t="shared" si="30"/>
        <v>0</v>
      </c>
      <c r="AA31" s="184">
        <f t="shared" si="30"/>
        <v>3178.8999999999996</v>
      </c>
      <c r="AB31" s="184">
        <f t="shared" si="30"/>
        <v>0</v>
      </c>
      <c r="AC31" s="184">
        <f t="shared" si="30"/>
        <v>0</v>
      </c>
      <c r="AD31" s="184">
        <f t="shared" si="30"/>
        <v>0</v>
      </c>
      <c r="AE31" s="184">
        <f t="shared" si="30"/>
        <v>1907.34</v>
      </c>
    </row>
    <row r="32" spans="1:31" ht="117.75" customHeight="1">
      <c r="A32" s="185">
        <v>5452</v>
      </c>
      <c r="B32" s="19">
        <v>30</v>
      </c>
      <c r="C32" s="186" t="s">
        <v>126</v>
      </c>
      <c r="D32" s="19" t="s">
        <v>229</v>
      </c>
      <c r="E32" s="62">
        <f>'Mapa de Preços'!AA34</f>
        <v>791.5</v>
      </c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>
        <v>1</v>
      </c>
      <c r="R32" s="182">
        <f t="shared" si="0"/>
        <v>1</v>
      </c>
      <c r="S32" s="183">
        <f t="shared" si="1"/>
        <v>791.5</v>
      </c>
      <c r="T32" s="184">
        <f t="shared" ref="T32:AE32" si="31">SUM($E32*F32)</f>
        <v>0</v>
      </c>
      <c r="U32" s="184">
        <f t="shared" si="31"/>
        <v>0</v>
      </c>
      <c r="V32" s="184">
        <f t="shared" si="31"/>
        <v>0</v>
      </c>
      <c r="W32" s="184">
        <f t="shared" si="31"/>
        <v>0</v>
      </c>
      <c r="X32" s="184">
        <f t="shared" si="31"/>
        <v>0</v>
      </c>
      <c r="Y32" s="184">
        <f t="shared" si="31"/>
        <v>0</v>
      </c>
      <c r="Z32" s="184">
        <f t="shared" si="31"/>
        <v>0</v>
      </c>
      <c r="AA32" s="184">
        <f t="shared" si="31"/>
        <v>0</v>
      </c>
      <c r="AB32" s="184">
        <f t="shared" si="31"/>
        <v>0</v>
      </c>
      <c r="AC32" s="184">
        <f t="shared" si="31"/>
        <v>0</v>
      </c>
      <c r="AD32" s="184">
        <f t="shared" si="31"/>
        <v>0</v>
      </c>
      <c r="AE32" s="184">
        <f t="shared" si="31"/>
        <v>791.5</v>
      </c>
    </row>
    <row r="33" spans="1:31" ht="88.5" customHeight="1">
      <c r="A33" s="185">
        <v>5452</v>
      </c>
      <c r="B33" s="19">
        <v>31</v>
      </c>
      <c r="C33" s="186" t="s">
        <v>129</v>
      </c>
      <c r="D33" s="18" t="s">
        <v>20</v>
      </c>
      <c r="E33" s="62">
        <f>'Mapa de Preços'!AA35</f>
        <v>221.27</v>
      </c>
      <c r="F33" s="188"/>
      <c r="G33" s="188"/>
      <c r="H33" s="188"/>
      <c r="I33" s="188"/>
      <c r="J33" s="188">
        <v>30</v>
      </c>
      <c r="K33" s="188"/>
      <c r="L33" s="188">
        <v>15</v>
      </c>
      <c r="M33" s="188"/>
      <c r="N33" s="188"/>
      <c r="O33" s="188">
        <v>20</v>
      </c>
      <c r="P33" s="188"/>
      <c r="Q33" s="188">
        <v>8</v>
      </c>
      <c r="R33" s="182">
        <f t="shared" si="0"/>
        <v>73</v>
      </c>
      <c r="S33" s="183">
        <f t="shared" si="1"/>
        <v>16152.710000000001</v>
      </c>
      <c r="T33" s="184">
        <f t="shared" ref="T33:AE33" si="32">SUM($E33*F33)</f>
        <v>0</v>
      </c>
      <c r="U33" s="184">
        <f t="shared" si="32"/>
        <v>0</v>
      </c>
      <c r="V33" s="184">
        <f t="shared" si="32"/>
        <v>0</v>
      </c>
      <c r="W33" s="184">
        <f t="shared" si="32"/>
        <v>0</v>
      </c>
      <c r="X33" s="184">
        <f t="shared" si="32"/>
        <v>6638.1</v>
      </c>
      <c r="Y33" s="184">
        <f t="shared" si="32"/>
        <v>0</v>
      </c>
      <c r="Z33" s="184">
        <f t="shared" si="32"/>
        <v>3319.05</v>
      </c>
      <c r="AA33" s="184">
        <f t="shared" si="32"/>
        <v>0</v>
      </c>
      <c r="AB33" s="184">
        <f t="shared" si="32"/>
        <v>0</v>
      </c>
      <c r="AC33" s="184">
        <f t="shared" si="32"/>
        <v>4425.4000000000005</v>
      </c>
      <c r="AD33" s="184">
        <f t="shared" si="32"/>
        <v>0</v>
      </c>
      <c r="AE33" s="184">
        <f t="shared" si="32"/>
        <v>1770.16</v>
      </c>
    </row>
    <row r="34" spans="1:31" ht="138.75" customHeight="1">
      <c r="A34" s="185">
        <v>19275</v>
      </c>
      <c r="B34" s="19">
        <v>32</v>
      </c>
      <c r="C34" s="189" t="s">
        <v>130</v>
      </c>
      <c r="D34" s="19" t="s">
        <v>41</v>
      </c>
      <c r="E34" s="62">
        <f>'Mapa de Preços'!AA36</f>
        <v>6.07</v>
      </c>
      <c r="F34" s="188"/>
      <c r="G34" s="188"/>
      <c r="H34" s="188"/>
      <c r="I34" s="188"/>
      <c r="J34" s="188"/>
      <c r="K34" s="190">
        <v>300</v>
      </c>
      <c r="L34" s="188">
        <v>1000</v>
      </c>
      <c r="M34" s="188"/>
      <c r="N34" s="188"/>
      <c r="O34" s="188"/>
      <c r="P34" s="188"/>
      <c r="Q34" s="188"/>
      <c r="R34" s="182">
        <f t="shared" si="0"/>
        <v>1300</v>
      </c>
      <c r="S34" s="183">
        <f t="shared" si="1"/>
        <v>7891</v>
      </c>
      <c r="T34" s="184">
        <f t="shared" ref="T34:AE34" si="33">SUM($E34*F34)</f>
        <v>0</v>
      </c>
      <c r="U34" s="184">
        <f t="shared" si="33"/>
        <v>0</v>
      </c>
      <c r="V34" s="184">
        <f t="shared" si="33"/>
        <v>0</v>
      </c>
      <c r="W34" s="184">
        <f t="shared" si="33"/>
        <v>0</v>
      </c>
      <c r="X34" s="184">
        <f t="shared" si="33"/>
        <v>0</v>
      </c>
      <c r="Y34" s="184">
        <f t="shared" si="33"/>
        <v>1821</v>
      </c>
      <c r="Z34" s="184">
        <f t="shared" si="33"/>
        <v>6070</v>
      </c>
      <c r="AA34" s="184">
        <f t="shared" si="33"/>
        <v>0</v>
      </c>
      <c r="AB34" s="184">
        <f t="shared" si="33"/>
        <v>0</v>
      </c>
      <c r="AC34" s="184">
        <f t="shared" si="33"/>
        <v>0</v>
      </c>
      <c r="AD34" s="184">
        <f t="shared" si="33"/>
        <v>0</v>
      </c>
      <c r="AE34" s="184">
        <f t="shared" si="33"/>
        <v>0</v>
      </c>
    </row>
    <row r="35" spans="1:31" ht="255.75" customHeight="1">
      <c r="A35" s="185">
        <v>15857</v>
      </c>
      <c r="B35" s="19">
        <v>33</v>
      </c>
      <c r="C35" s="189" t="s">
        <v>247</v>
      </c>
      <c r="D35" s="19" t="s">
        <v>231</v>
      </c>
      <c r="E35" s="62">
        <f>'Mapa de Preços'!AA37</f>
        <v>2394.75</v>
      </c>
      <c r="F35" s="188"/>
      <c r="G35" s="188"/>
      <c r="H35" s="188"/>
      <c r="I35" s="188"/>
      <c r="J35" s="188"/>
      <c r="K35" s="188">
        <v>22</v>
      </c>
      <c r="L35" s="188"/>
      <c r="M35" s="188"/>
      <c r="N35" s="188"/>
      <c r="O35" s="188"/>
      <c r="P35" s="188"/>
      <c r="Q35" s="188"/>
      <c r="R35" s="182">
        <f t="shared" si="0"/>
        <v>22</v>
      </c>
      <c r="S35" s="183">
        <f t="shared" si="1"/>
        <v>52684.5</v>
      </c>
      <c r="T35" s="184">
        <f t="shared" ref="T35:AE35" si="34">SUM($E35*F35)</f>
        <v>0</v>
      </c>
      <c r="U35" s="184">
        <f t="shared" si="34"/>
        <v>0</v>
      </c>
      <c r="V35" s="184">
        <f t="shared" si="34"/>
        <v>0</v>
      </c>
      <c r="W35" s="184">
        <f t="shared" si="34"/>
        <v>0</v>
      </c>
      <c r="X35" s="184">
        <f t="shared" si="34"/>
        <v>0</v>
      </c>
      <c r="Y35" s="184">
        <f t="shared" si="34"/>
        <v>52684.5</v>
      </c>
      <c r="Z35" s="184">
        <f t="shared" si="34"/>
        <v>0</v>
      </c>
      <c r="AA35" s="184">
        <f t="shared" si="34"/>
        <v>0</v>
      </c>
      <c r="AB35" s="184">
        <f t="shared" si="34"/>
        <v>0</v>
      </c>
      <c r="AC35" s="184">
        <f t="shared" si="34"/>
        <v>0</v>
      </c>
      <c r="AD35" s="184">
        <f t="shared" si="34"/>
        <v>0</v>
      </c>
      <c r="AE35" s="184">
        <f t="shared" si="34"/>
        <v>0</v>
      </c>
    </row>
    <row r="36" spans="1:31" ht="171" customHeight="1">
      <c r="A36" s="185">
        <v>10049</v>
      </c>
      <c r="B36" s="19">
        <v>34</v>
      </c>
      <c r="C36" s="189" t="s">
        <v>232</v>
      </c>
      <c r="D36" s="19" t="s">
        <v>233</v>
      </c>
      <c r="E36" s="62">
        <f>'Mapa de Preços'!AA38</f>
        <v>494.67</v>
      </c>
      <c r="F36" s="188"/>
      <c r="G36" s="188"/>
      <c r="H36" s="188"/>
      <c r="I36" s="188"/>
      <c r="J36" s="188"/>
      <c r="K36" s="188">
        <v>150</v>
      </c>
      <c r="L36" s="188"/>
      <c r="M36" s="188"/>
      <c r="N36" s="188"/>
      <c r="O36" s="188"/>
      <c r="P36" s="188"/>
      <c r="Q36" s="191"/>
      <c r="R36" s="182">
        <f t="shared" si="0"/>
        <v>150</v>
      </c>
      <c r="S36" s="183">
        <f t="shared" si="1"/>
        <v>74200.5</v>
      </c>
      <c r="T36" s="184">
        <f t="shared" ref="T36:AE36" si="35">SUM($E36*F36)</f>
        <v>0</v>
      </c>
      <c r="U36" s="184">
        <f t="shared" si="35"/>
        <v>0</v>
      </c>
      <c r="V36" s="184">
        <f t="shared" si="35"/>
        <v>0</v>
      </c>
      <c r="W36" s="184">
        <f t="shared" si="35"/>
        <v>0</v>
      </c>
      <c r="X36" s="184">
        <f t="shared" si="35"/>
        <v>0</v>
      </c>
      <c r="Y36" s="184">
        <f t="shared" si="35"/>
        <v>74200.5</v>
      </c>
      <c r="Z36" s="184">
        <f t="shared" si="35"/>
        <v>0</v>
      </c>
      <c r="AA36" s="184">
        <f t="shared" si="35"/>
        <v>0</v>
      </c>
      <c r="AB36" s="184">
        <f t="shared" si="35"/>
        <v>0</v>
      </c>
      <c r="AC36" s="184">
        <f t="shared" si="35"/>
        <v>0</v>
      </c>
      <c r="AD36" s="184">
        <f t="shared" si="35"/>
        <v>0</v>
      </c>
      <c r="AE36" s="184">
        <f t="shared" si="35"/>
        <v>0</v>
      </c>
    </row>
    <row r="37" spans="1:31" ht="88.5" customHeight="1">
      <c r="A37" s="185">
        <v>18724</v>
      </c>
      <c r="B37" s="19">
        <v>35</v>
      </c>
      <c r="C37" s="189" t="s">
        <v>234</v>
      </c>
      <c r="D37" s="19" t="s">
        <v>235</v>
      </c>
      <c r="E37" s="62">
        <f>'Mapa de Preços'!AA39</f>
        <v>65.5</v>
      </c>
      <c r="F37" s="188"/>
      <c r="G37" s="188"/>
      <c r="H37" s="188"/>
      <c r="I37" s="188"/>
      <c r="J37" s="188"/>
      <c r="K37" s="188">
        <v>20</v>
      </c>
      <c r="L37" s="188"/>
      <c r="M37" s="188">
        <v>0</v>
      </c>
      <c r="N37" s="188"/>
      <c r="O37" s="188"/>
      <c r="P37" s="188"/>
      <c r="Q37" s="188"/>
      <c r="R37" s="182">
        <f t="shared" si="0"/>
        <v>20</v>
      </c>
      <c r="S37" s="183">
        <f t="shared" si="1"/>
        <v>1310</v>
      </c>
      <c r="T37" s="184">
        <f t="shared" ref="T37:AE37" si="36">SUM($E37*F37)</f>
        <v>0</v>
      </c>
      <c r="U37" s="184">
        <f t="shared" si="36"/>
        <v>0</v>
      </c>
      <c r="V37" s="184">
        <f t="shared" si="36"/>
        <v>0</v>
      </c>
      <c r="W37" s="184">
        <f t="shared" si="36"/>
        <v>0</v>
      </c>
      <c r="X37" s="184">
        <f t="shared" si="36"/>
        <v>0</v>
      </c>
      <c r="Y37" s="184">
        <f t="shared" si="36"/>
        <v>1310</v>
      </c>
      <c r="Z37" s="184">
        <f t="shared" si="36"/>
        <v>0</v>
      </c>
      <c r="AA37" s="184">
        <f t="shared" si="36"/>
        <v>0</v>
      </c>
      <c r="AB37" s="184">
        <f t="shared" si="36"/>
        <v>0</v>
      </c>
      <c r="AC37" s="184">
        <f t="shared" si="36"/>
        <v>0</v>
      </c>
      <c r="AD37" s="184">
        <f t="shared" si="36"/>
        <v>0</v>
      </c>
      <c r="AE37" s="184">
        <f t="shared" si="36"/>
        <v>0</v>
      </c>
    </row>
    <row r="38" spans="1:31" ht="187.5" customHeight="1">
      <c r="A38" s="185">
        <v>19275</v>
      </c>
      <c r="B38" s="19">
        <v>36</v>
      </c>
      <c r="C38" s="189" t="s">
        <v>146</v>
      </c>
      <c r="D38" s="19" t="s">
        <v>41</v>
      </c>
      <c r="E38" s="62">
        <f>'Mapa de Preços'!AA40</f>
        <v>38.090000000000003</v>
      </c>
      <c r="F38" s="188"/>
      <c r="G38" s="188"/>
      <c r="H38" s="188"/>
      <c r="I38" s="188"/>
      <c r="J38" s="188"/>
      <c r="K38" s="188">
        <v>500</v>
      </c>
      <c r="L38" s="188"/>
      <c r="M38" s="188"/>
      <c r="N38" s="188"/>
      <c r="O38" s="188"/>
      <c r="P38" s="188"/>
      <c r="Q38" s="188"/>
      <c r="R38" s="182">
        <f t="shared" si="0"/>
        <v>500</v>
      </c>
      <c r="S38" s="183">
        <f t="shared" si="1"/>
        <v>19045</v>
      </c>
      <c r="T38" s="184">
        <f t="shared" ref="T38:AE38" si="37">SUM($E38*F38)</f>
        <v>0</v>
      </c>
      <c r="U38" s="184">
        <f t="shared" si="37"/>
        <v>0</v>
      </c>
      <c r="V38" s="184">
        <f t="shared" si="37"/>
        <v>0</v>
      </c>
      <c r="W38" s="184">
        <f t="shared" si="37"/>
        <v>0</v>
      </c>
      <c r="X38" s="184">
        <f t="shared" si="37"/>
        <v>0</v>
      </c>
      <c r="Y38" s="184">
        <f t="shared" si="37"/>
        <v>19045</v>
      </c>
      <c r="Z38" s="184">
        <f t="shared" si="37"/>
        <v>0</v>
      </c>
      <c r="AA38" s="184">
        <f t="shared" si="37"/>
        <v>0</v>
      </c>
      <c r="AB38" s="184">
        <f t="shared" si="37"/>
        <v>0</v>
      </c>
      <c r="AC38" s="184">
        <f t="shared" si="37"/>
        <v>0</v>
      </c>
      <c r="AD38" s="184">
        <f t="shared" si="37"/>
        <v>0</v>
      </c>
      <c r="AE38" s="184">
        <f t="shared" si="37"/>
        <v>0</v>
      </c>
    </row>
    <row r="39" spans="1:31" ht="88.5" customHeight="1">
      <c r="A39" s="185">
        <v>4367</v>
      </c>
      <c r="B39" s="19">
        <v>37</v>
      </c>
      <c r="C39" s="189" t="s">
        <v>236</v>
      </c>
      <c r="D39" s="19" t="s">
        <v>84</v>
      </c>
      <c r="E39" s="62">
        <f>'Mapa de Preços'!AA41</f>
        <v>1.5</v>
      </c>
      <c r="F39" s="188"/>
      <c r="G39" s="188"/>
      <c r="H39" s="188"/>
      <c r="I39" s="188"/>
      <c r="J39" s="188"/>
      <c r="K39" s="188">
        <v>14</v>
      </c>
      <c r="L39" s="188"/>
      <c r="M39" s="188"/>
      <c r="N39" s="188"/>
      <c r="O39" s="188"/>
      <c r="P39" s="188"/>
      <c r="Q39" s="188"/>
      <c r="R39" s="182">
        <f t="shared" si="0"/>
        <v>14</v>
      </c>
      <c r="S39" s="183">
        <f t="shared" si="1"/>
        <v>21</v>
      </c>
      <c r="T39" s="184">
        <f t="shared" ref="T39:AE39" si="38">SUM($E39*F39)</f>
        <v>0</v>
      </c>
      <c r="U39" s="184">
        <f t="shared" si="38"/>
        <v>0</v>
      </c>
      <c r="V39" s="184">
        <f t="shared" si="38"/>
        <v>0</v>
      </c>
      <c r="W39" s="184">
        <f t="shared" si="38"/>
        <v>0</v>
      </c>
      <c r="X39" s="184">
        <f t="shared" si="38"/>
        <v>0</v>
      </c>
      <c r="Y39" s="184">
        <f t="shared" si="38"/>
        <v>21</v>
      </c>
      <c r="Z39" s="184">
        <f t="shared" si="38"/>
        <v>0</v>
      </c>
      <c r="AA39" s="184">
        <f t="shared" si="38"/>
        <v>0</v>
      </c>
      <c r="AB39" s="184">
        <f t="shared" si="38"/>
        <v>0</v>
      </c>
      <c r="AC39" s="184">
        <f t="shared" si="38"/>
        <v>0</v>
      </c>
      <c r="AD39" s="184">
        <f t="shared" si="38"/>
        <v>0</v>
      </c>
      <c r="AE39" s="184">
        <f t="shared" si="38"/>
        <v>0</v>
      </c>
    </row>
    <row r="40" spans="1:31" ht="88.5" customHeight="1">
      <c r="A40" s="185">
        <v>5452</v>
      </c>
      <c r="B40" s="19">
        <v>38</v>
      </c>
      <c r="C40" s="189" t="s">
        <v>152</v>
      </c>
      <c r="D40" s="19" t="s">
        <v>41</v>
      </c>
      <c r="E40" s="62">
        <f>'Mapa de Preços'!AA42</f>
        <v>37.270000000000003</v>
      </c>
      <c r="F40" s="188"/>
      <c r="G40" s="188"/>
      <c r="H40" s="188"/>
      <c r="I40" s="188"/>
      <c r="J40" s="188"/>
      <c r="K40" s="188">
        <v>1</v>
      </c>
      <c r="L40" s="188"/>
      <c r="M40" s="188"/>
      <c r="N40" s="188"/>
      <c r="O40" s="188"/>
      <c r="P40" s="188"/>
      <c r="Q40" s="188">
        <v>6</v>
      </c>
      <c r="R40" s="182">
        <f t="shared" si="0"/>
        <v>7</v>
      </c>
      <c r="S40" s="183">
        <f t="shared" si="1"/>
        <v>260.89000000000004</v>
      </c>
      <c r="T40" s="184">
        <f t="shared" ref="T40:AE40" si="39">SUM($E40*F40)</f>
        <v>0</v>
      </c>
      <c r="U40" s="184">
        <f t="shared" si="39"/>
        <v>0</v>
      </c>
      <c r="V40" s="184">
        <f t="shared" si="39"/>
        <v>0</v>
      </c>
      <c r="W40" s="184">
        <f t="shared" si="39"/>
        <v>0</v>
      </c>
      <c r="X40" s="184">
        <f t="shared" si="39"/>
        <v>0</v>
      </c>
      <c r="Y40" s="184">
        <f t="shared" si="39"/>
        <v>37.270000000000003</v>
      </c>
      <c r="Z40" s="184">
        <f t="shared" si="39"/>
        <v>0</v>
      </c>
      <c r="AA40" s="184">
        <f t="shared" si="39"/>
        <v>0</v>
      </c>
      <c r="AB40" s="184">
        <f t="shared" si="39"/>
        <v>0</v>
      </c>
      <c r="AC40" s="184">
        <f t="shared" si="39"/>
        <v>0</v>
      </c>
      <c r="AD40" s="184">
        <f t="shared" si="39"/>
        <v>0</v>
      </c>
      <c r="AE40" s="184">
        <f t="shared" si="39"/>
        <v>223.62</v>
      </c>
    </row>
    <row r="41" spans="1:31" ht="88.5" customHeight="1">
      <c r="A41" s="185">
        <v>18724</v>
      </c>
      <c r="B41" s="19">
        <v>39</v>
      </c>
      <c r="C41" s="189" t="s">
        <v>156</v>
      </c>
      <c r="D41" s="19" t="s">
        <v>41</v>
      </c>
      <c r="E41" s="62">
        <f>'Mapa de Preços'!AA43</f>
        <v>10</v>
      </c>
      <c r="F41" s="188"/>
      <c r="G41" s="188"/>
      <c r="H41" s="188"/>
      <c r="I41" s="188"/>
      <c r="J41" s="188"/>
      <c r="K41" s="188">
        <v>80</v>
      </c>
      <c r="L41" s="188"/>
      <c r="M41" s="188"/>
      <c r="N41" s="188"/>
      <c r="O41" s="188"/>
      <c r="P41" s="188"/>
      <c r="Q41" s="188"/>
      <c r="R41" s="182">
        <f t="shared" si="0"/>
        <v>80</v>
      </c>
      <c r="S41" s="183">
        <f t="shared" si="1"/>
        <v>800</v>
      </c>
      <c r="T41" s="184">
        <f t="shared" ref="T41:AE41" si="40">SUM($E41*F41)</f>
        <v>0</v>
      </c>
      <c r="U41" s="184">
        <f t="shared" si="40"/>
        <v>0</v>
      </c>
      <c r="V41" s="184">
        <f t="shared" si="40"/>
        <v>0</v>
      </c>
      <c r="W41" s="184">
        <f t="shared" si="40"/>
        <v>0</v>
      </c>
      <c r="X41" s="184">
        <f t="shared" si="40"/>
        <v>0</v>
      </c>
      <c r="Y41" s="184">
        <f t="shared" si="40"/>
        <v>800</v>
      </c>
      <c r="Z41" s="184">
        <f t="shared" si="40"/>
        <v>0</v>
      </c>
      <c r="AA41" s="184">
        <f t="shared" si="40"/>
        <v>0</v>
      </c>
      <c r="AB41" s="184">
        <f t="shared" si="40"/>
        <v>0</v>
      </c>
      <c r="AC41" s="184">
        <f t="shared" si="40"/>
        <v>0</v>
      </c>
      <c r="AD41" s="184">
        <f t="shared" si="40"/>
        <v>0</v>
      </c>
      <c r="AE41" s="184">
        <f t="shared" si="40"/>
        <v>0</v>
      </c>
    </row>
    <row r="42" spans="1:31" ht="88.5" customHeight="1">
      <c r="A42" s="185">
        <v>18961</v>
      </c>
      <c r="B42" s="19">
        <v>40</v>
      </c>
      <c r="C42" s="189" t="s">
        <v>237</v>
      </c>
      <c r="D42" s="19" t="s">
        <v>233</v>
      </c>
      <c r="E42" s="62">
        <f>'Mapa de Preços'!AA44</f>
        <v>37</v>
      </c>
      <c r="F42" s="188"/>
      <c r="G42" s="188"/>
      <c r="H42" s="188"/>
      <c r="I42" s="188"/>
      <c r="J42" s="188"/>
      <c r="K42" s="188">
        <v>10</v>
      </c>
      <c r="L42" s="188"/>
      <c r="M42" s="188"/>
      <c r="N42" s="188"/>
      <c r="O42" s="188"/>
      <c r="P42" s="188"/>
      <c r="Q42" s="188"/>
      <c r="R42" s="182">
        <f t="shared" si="0"/>
        <v>10</v>
      </c>
      <c r="S42" s="183">
        <f t="shared" si="1"/>
        <v>370</v>
      </c>
      <c r="T42" s="184">
        <f t="shared" ref="T42:AE42" si="41">SUM($E42*F42)</f>
        <v>0</v>
      </c>
      <c r="U42" s="184">
        <f t="shared" si="41"/>
        <v>0</v>
      </c>
      <c r="V42" s="184">
        <f t="shared" si="41"/>
        <v>0</v>
      </c>
      <c r="W42" s="184">
        <f t="shared" si="41"/>
        <v>0</v>
      </c>
      <c r="X42" s="184">
        <f t="shared" si="41"/>
        <v>0</v>
      </c>
      <c r="Y42" s="184">
        <f t="shared" si="41"/>
        <v>370</v>
      </c>
      <c r="Z42" s="184">
        <f t="shared" si="41"/>
        <v>0</v>
      </c>
      <c r="AA42" s="184">
        <f t="shared" si="41"/>
        <v>0</v>
      </c>
      <c r="AB42" s="184">
        <f t="shared" si="41"/>
        <v>0</v>
      </c>
      <c r="AC42" s="184">
        <f t="shared" si="41"/>
        <v>0</v>
      </c>
      <c r="AD42" s="184">
        <f t="shared" si="41"/>
        <v>0</v>
      </c>
      <c r="AE42" s="184">
        <f t="shared" si="41"/>
        <v>0</v>
      </c>
    </row>
    <row r="43" spans="1:31" ht="88.5" customHeight="1">
      <c r="A43" s="185">
        <v>22039</v>
      </c>
      <c r="B43" s="19">
        <v>41</v>
      </c>
      <c r="C43" s="186" t="s">
        <v>238</v>
      </c>
      <c r="D43" s="19" t="s">
        <v>233</v>
      </c>
      <c r="E43" s="62">
        <f>'Mapa de Preços'!AA45</f>
        <v>373.33</v>
      </c>
      <c r="F43" s="188"/>
      <c r="G43" s="188"/>
      <c r="H43" s="188"/>
      <c r="I43" s="188"/>
      <c r="J43" s="188"/>
      <c r="K43" s="188"/>
      <c r="L43" s="188"/>
      <c r="M43" s="188"/>
      <c r="N43" s="188">
        <v>20</v>
      </c>
      <c r="O43" s="188"/>
      <c r="P43" s="188"/>
      <c r="Q43" s="188"/>
      <c r="R43" s="182">
        <f t="shared" si="0"/>
        <v>20</v>
      </c>
      <c r="S43" s="183">
        <f t="shared" si="1"/>
        <v>7466.5999999999995</v>
      </c>
      <c r="T43" s="184">
        <f t="shared" ref="T43:AE43" si="42">SUM($E43*F43)</f>
        <v>0</v>
      </c>
      <c r="U43" s="184">
        <f t="shared" si="42"/>
        <v>0</v>
      </c>
      <c r="V43" s="184">
        <f t="shared" si="42"/>
        <v>0</v>
      </c>
      <c r="W43" s="184">
        <f t="shared" si="42"/>
        <v>0</v>
      </c>
      <c r="X43" s="184">
        <f t="shared" si="42"/>
        <v>0</v>
      </c>
      <c r="Y43" s="184">
        <f t="shared" si="42"/>
        <v>0</v>
      </c>
      <c r="Z43" s="184">
        <f t="shared" si="42"/>
        <v>0</v>
      </c>
      <c r="AA43" s="184">
        <f t="shared" si="42"/>
        <v>0</v>
      </c>
      <c r="AB43" s="184">
        <f t="shared" si="42"/>
        <v>7466.5999999999995</v>
      </c>
      <c r="AC43" s="184">
        <f t="shared" si="42"/>
        <v>0</v>
      </c>
      <c r="AD43" s="184">
        <f t="shared" si="42"/>
        <v>0</v>
      </c>
      <c r="AE43" s="184">
        <f t="shared" si="42"/>
        <v>0</v>
      </c>
    </row>
    <row r="44" spans="1:31" ht="88.5" customHeight="1">
      <c r="A44" s="185">
        <v>22039</v>
      </c>
      <c r="B44" s="19">
        <v>42</v>
      </c>
      <c r="C44" s="186" t="s">
        <v>239</v>
      </c>
      <c r="D44" s="19" t="s">
        <v>233</v>
      </c>
      <c r="E44" s="62">
        <f>'Mapa de Preços'!AA46</f>
        <v>123</v>
      </c>
      <c r="F44" s="188"/>
      <c r="G44" s="188"/>
      <c r="H44" s="188"/>
      <c r="I44" s="188"/>
      <c r="J44" s="188"/>
      <c r="K44" s="188"/>
      <c r="L44" s="188"/>
      <c r="M44" s="188"/>
      <c r="N44" s="188">
        <v>30</v>
      </c>
      <c r="O44" s="188"/>
      <c r="P44" s="188"/>
      <c r="Q44" s="188"/>
      <c r="R44" s="182">
        <f t="shared" si="0"/>
        <v>30</v>
      </c>
      <c r="S44" s="183">
        <f t="shared" si="1"/>
        <v>3690</v>
      </c>
      <c r="T44" s="184">
        <f t="shared" ref="T44:AE44" si="43">SUM($E44*F44)</f>
        <v>0</v>
      </c>
      <c r="U44" s="184">
        <f t="shared" si="43"/>
        <v>0</v>
      </c>
      <c r="V44" s="184">
        <f t="shared" si="43"/>
        <v>0</v>
      </c>
      <c r="W44" s="184">
        <f t="shared" si="43"/>
        <v>0</v>
      </c>
      <c r="X44" s="184">
        <f t="shared" si="43"/>
        <v>0</v>
      </c>
      <c r="Y44" s="184">
        <f t="shared" si="43"/>
        <v>0</v>
      </c>
      <c r="Z44" s="184">
        <f t="shared" si="43"/>
        <v>0</v>
      </c>
      <c r="AA44" s="184">
        <f t="shared" si="43"/>
        <v>0</v>
      </c>
      <c r="AB44" s="184">
        <f t="shared" si="43"/>
        <v>3690</v>
      </c>
      <c r="AC44" s="184">
        <f t="shared" si="43"/>
        <v>0</v>
      </c>
      <c r="AD44" s="184">
        <f t="shared" si="43"/>
        <v>0</v>
      </c>
      <c r="AE44" s="184">
        <f t="shared" si="43"/>
        <v>0</v>
      </c>
    </row>
    <row r="45" spans="1:31" ht="88.5" customHeight="1">
      <c r="A45" s="185">
        <v>22039</v>
      </c>
      <c r="B45" s="19">
        <v>43</v>
      </c>
      <c r="C45" s="186" t="s">
        <v>240</v>
      </c>
      <c r="D45" s="19" t="s">
        <v>233</v>
      </c>
      <c r="E45" s="62">
        <f>'Mapa de Preços'!AA47</f>
        <v>790</v>
      </c>
      <c r="F45" s="188"/>
      <c r="G45" s="188"/>
      <c r="H45" s="188"/>
      <c r="I45" s="188"/>
      <c r="J45" s="188"/>
      <c r="K45" s="188"/>
      <c r="L45" s="188"/>
      <c r="M45" s="188"/>
      <c r="N45" s="188">
        <v>30</v>
      </c>
      <c r="O45" s="188"/>
      <c r="P45" s="188"/>
      <c r="Q45" s="188"/>
      <c r="R45" s="182">
        <f t="shared" si="0"/>
        <v>30</v>
      </c>
      <c r="S45" s="183">
        <f t="shared" si="1"/>
        <v>23700</v>
      </c>
      <c r="T45" s="184">
        <f t="shared" ref="T45:AE45" si="44">SUM($E45*F45)</f>
        <v>0</v>
      </c>
      <c r="U45" s="184">
        <f t="shared" si="44"/>
        <v>0</v>
      </c>
      <c r="V45" s="184">
        <f t="shared" si="44"/>
        <v>0</v>
      </c>
      <c r="W45" s="184">
        <f t="shared" si="44"/>
        <v>0</v>
      </c>
      <c r="X45" s="184">
        <f t="shared" si="44"/>
        <v>0</v>
      </c>
      <c r="Y45" s="184">
        <f t="shared" si="44"/>
        <v>0</v>
      </c>
      <c r="Z45" s="184">
        <f t="shared" si="44"/>
        <v>0</v>
      </c>
      <c r="AA45" s="184">
        <f t="shared" si="44"/>
        <v>0</v>
      </c>
      <c r="AB45" s="184">
        <f t="shared" si="44"/>
        <v>23700</v>
      </c>
      <c r="AC45" s="184">
        <f t="shared" si="44"/>
        <v>0</v>
      </c>
      <c r="AD45" s="184">
        <f t="shared" si="44"/>
        <v>0</v>
      </c>
      <c r="AE45" s="184">
        <f t="shared" si="44"/>
        <v>0</v>
      </c>
    </row>
    <row r="46" spans="1:31" ht="102" customHeight="1">
      <c r="A46" s="185">
        <v>19275</v>
      </c>
      <c r="B46" s="19">
        <v>44</v>
      </c>
      <c r="C46" s="189" t="s">
        <v>248</v>
      </c>
      <c r="D46" s="185" t="s">
        <v>41</v>
      </c>
      <c r="E46" s="62">
        <f>'Mapa de Preços'!AA48</f>
        <v>19</v>
      </c>
      <c r="F46" s="186"/>
      <c r="G46" s="186"/>
      <c r="H46" s="186"/>
      <c r="I46" s="186"/>
      <c r="J46" s="186">
        <v>500</v>
      </c>
      <c r="K46" s="186"/>
      <c r="L46" s="186"/>
      <c r="M46" s="186">
        <v>500</v>
      </c>
      <c r="N46" s="186"/>
      <c r="O46" s="186"/>
      <c r="P46" s="186"/>
      <c r="Q46" s="186"/>
      <c r="R46" s="182">
        <f t="shared" si="0"/>
        <v>1000</v>
      </c>
      <c r="S46" s="183">
        <f t="shared" si="1"/>
        <v>19000</v>
      </c>
      <c r="T46" s="184">
        <f t="shared" ref="T46:AE46" si="45">SUM($E46*F46)</f>
        <v>0</v>
      </c>
      <c r="U46" s="184">
        <f t="shared" si="45"/>
        <v>0</v>
      </c>
      <c r="V46" s="184">
        <f t="shared" si="45"/>
        <v>0</v>
      </c>
      <c r="W46" s="184">
        <f t="shared" si="45"/>
        <v>0</v>
      </c>
      <c r="X46" s="184">
        <f t="shared" si="45"/>
        <v>9500</v>
      </c>
      <c r="Y46" s="184">
        <f t="shared" si="45"/>
        <v>0</v>
      </c>
      <c r="Z46" s="184">
        <f t="shared" si="45"/>
        <v>0</v>
      </c>
      <c r="AA46" s="184">
        <f t="shared" si="45"/>
        <v>9500</v>
      </c>
      <c r="AB46" s="184">
        <f t="shared" si="45"/>
        <v>0</v>
      </c>
      <c r="AC46" s="184">
        <f t="shared" si="45"/>
        <v>0</v>
      </c>
      <c r="AD46" s="184">
        <f t="shared" si="45"/>
        <v>0</v>
      </c>
      <c r="AE46" s="184">
        <f t="shared" si="45"/>
        <v>0</v>
      </c>
    </row>
    <row r="47" spans="1:31" ht="132" customHeight="1">
      <c r="A47" s="185">
        <v>10049</v>
      </c>
      <c r="B47" s="19">
        <v>45</v>
      </c>
      <c r="C47" s="189" t="s">
        <v>249</v>
      </c>
      <c r="D47" s="185" t="s">
        <v>41</v>
      </c>
      <c r="E47" s="62">
        <f>'Mapa de Preços'!AA49</f>
        <v>5.86</v>
      </c>
      <c r="F47" s="186"/>
      <c r="G47" s="186"/>
      <c r="H47" s="186"/>
      <c r="I47" s="186"/>
      <c r="J47" s="186">
        <v>200</v>
      </c>
      <c r="K47" s="186"/>
      <c r="L47" s="186"/>
      <c r="M47" s="186"/>
      <c r="N47" s="186"/>
      <c r="O47" s="186"/>
      <c r="P47" s="186"/>
      <c r="Q47" s="186"/>
      <c r="R47" s="182">
        <f t="shared" si="0"/>
        <v>200</v>
      </c>
      <c r="S47" s="183">
        <f t="shared" si="1"/>
        <v>1172</v>
      </c>
      <c r="T47" s="184">
        <f t="shared" ref="T47:AE47" si="46">SUM($E47*F47)</f>
        <v>0</v>
      </c>
      <c r="U47" s="184">
        <f t="shared" si="46"/>
        <v>0</v>
      </c>
      <c r="V47" s="184">
        <f t="shared" si="46"/>
        <v>0</v>
      </c>
      <c r="W47" s="184">
        <f t="shared" si="46"/>
        <v>0</v>
      </c>
      <c r="X47" s="184">
        <f t="shared" si="46"/>
        <v>1172</v>
      </c>
      <c r="Y47" s="184">
        <f t="shared" si="46"/>
        <v>0</v>
      </c>
      <c r="Z47" s="184">
        <f t="shared" si="46"/>
        <v>0</v>
      </c>
      <c r="AA47" s="184">
        <f t="shared" si="46"/>
        <v>0</v>
      </c>
      <c r="AB47" s="184">
        <f t="shared" si="46"/>
        <v>0</v>
      </c>
      <c r="AC47" s="184">
        <f t="shared" si="46"/>
        <v>0</v>
      </c>
      <c r="AD47" s="184">
        <f t="shared" si="46"/>
        <v>0</v>
      </c>
      <c r="AE47" s="184">
        <f t="shared" si="46"/>
        <v>0</v>
      </c>
    </row>
    <row r="48" spans="1:31" ht="109.5" customHeight="1">
      <c r="A48" s="185">
        <v>12882</v>
      </c>
      <c r="B48" s="19">
        <v>46</v>
      </c>
      <c r="C48" s="189" t="s">
        <v>221</v>
      </c>
      <c r="D48" s="185" t="s">
        <v>225</v>
      </c>
      <c r="E48" s="62">
        <f>'Mapa de Preços'!AA50</f>
        <v>172.33</v>
      </c>
      <c r="F48" s="186"/>
      <c r="G48" s="186"/>
      <c r="H48" s="186"/>
      <c r="I48" s="186"/>
      <c r="J48" s="186">
        <v>5</v>
      </c>
      <c r="K48" s="186"/>
      <c r="L48" s="186"/>
      <c r="M48" s="186"/>
      <c r="N48" s="186"/>
      <c r="O48" s="186"/>
      <c r="P48" s="186"/>
      <c r="Q48" s="186"/>
      <c r="R48" s="182">
        <f t="shared" si="0"/>
        <v>5</v>
      </c>
      <c r="S48" s="183">
        <f t="shared" si="1"/>
        <v>861.65000000000009</v>
      </c>
      <c r="T48" s="184">
        <f t="shared" ref="T48:AE48" si="47">SUM($E48*F48)</f>
        <v>0</v>
      </c>
      <c r="U48" s="184">
        <f t="shared" si="47"/>
        <v>0</v>
      </c>
      <c r="V48" s="184">
        <f t="shared" si="47"/>
        <v>0</v>
      </c>
      <c r="W48" s="184">
        <f t="shared" si="47"/>
        <v>0</v>
      </c>
      <c r="X48" s="184">
        <f t="shared" si="47"/>
        <v>861.65000000000009</v>
      </c>
      <c r="Y48" s="184">
        <f t="shared" si="47"/>
        <v>0</v>
      </c>
      <c r="Z48" s="184">
        <f t="shared" si="47"/>
        <v>0</v>
      </c>
      <c r="AA48" s="184">
        <f t="shared" si="47"/>
        <v>0</v>
      </c>
      <c r="AB48" s="184">
        <f t="shared" si="47"/>
        <v>0</v>
      </c>
      <c r="AC48" s="184">
        <f t="shared" si="47"/>
        <v>0</v>
      </c>
      <c r="AD48" s="184">
        <f t="shared" si="47"/>
        <v>0</v>
      </c>
      <c r="AE48" s="184">
        <f t="shared" si="47"/>
        <v>0</v>
      </c>
    </row>
    <row r="49" spans="1:31" ht="88.5" customHeight="1">
      <c r="A49" s="186">
        <v>22039</v>
      </c>
      <c r="B49" s="19">
        <v>47</v>
      </c>
      <c r="C49" s="186" t="s">
        <v>238</v>
      </c>
      <c r="D49" s="185" t="s">
        <v>225</v>
      </c>
      <c r="E49" s="62">
        <f>'Mapa de Preços'!AA51</f>
        <v>52.5</v>
      </c>
      <c r="F49" s="186"/>
      <c r="G49" s="186"/>
      <c r="H49" s="186"/>
      <c r="I49" s="186">
        <v>30</v>
      </c>
      <c r="J49" s="186"/>
      <c r="K49" s="186"/>
      <c r="L49" s="186"/>
      <c r="M49" s="186"/>
      <c r="N49" s="186"/>
      <c r="O49" s="186"/>
      <c r="P49" s="186"/>
      <c r="Q49" s="186"/>
      <c r="R49" s="182">
        <f t="shared" si="0"/>
        <v>30</v>
      </c>
      <c r="S49" s="183">
        <f t="shared" si="1"/>
        <v>1575</v>
      </c>
      <c r="T49" s="184">
        <f t="shared" ref="T49:AE49" si="48">SUM($E49*F49)</f>
        <v>0</v>
      </c>
      <c r="U49" s="184">
        <f t="shared" si="48"/>
        <v>0</v>
      </c>
      <c r="V49" s="184">
        <f t="shared" si="48"/>
        <v>0</v>
      </c>
      <c r="W49" s="184">
        <f t="shared" si="48"/>
        <v>1575</v>
      </c>
      <c r="X49" s="184">
        <f t="shared" si="48"/>
        <v>0</v>
      </c>
      <c r="Y49" s="184">
        <f t="shared" si="48"/>
        <v>0</v>
      </c>
      <c r="Z49" s="184">
        <f t="shared" si="48"/>
        <v>0</v>
      </c>
      <c r="AA49" s="184">
        <f t="shared" si="48"/>
        <v>0</v>
      </c>
      <c r="AB49" s="184">
        <f t="shared" si="48"/>
        <v>0</v>
      </c>
      <c r="AC49" s="184">
        <f t="shared" si="48"/>
        <v>0</v>
      </c>
      <c r="AD49" s="184">
        <f t="shared" si="48"/>
        <v>0</v>
      </c>
      <c r="AE49" s="184">
        <f t="shared" si="48"/>
        <v>0</v>
      </c>
    </row>
    <row r="50" spans="1:31" ht="88.5" customHeight="1">
      <c r="A50" s="186">
        <v>22039</v>
      </c>
      <c r="B50" s="19">
        <v>48</v>
      </c>
      <c r="C50" s="186" t="s">
        <v>239</v>
      </c>
      <c r="D50" s="185" t="s">
        <v>225</v>
      </c>
      <c r="E50" s="62">
        <f>'Mapa de Preços'!AA52</f>
        <v>104</v>
      </c>
      <c r="F50" s="186"/>
      <c r="G50" s="186"/>
      <c r="H50" s="186"/>
      <c r="I50" s="186">
        <v>15</v>
      </c>
      <c r="J50" s="186"/>
      <c r="K50" s="186"/>
      <c r="L50" s="186"/>
      <c r="M50" s="186"/>
      <c r="N50" s="186"/>
      <c r="O50" s="186"/>
      <c r="P50" s="186"/>
      <c r="Q50" s="186"/>
      <c r="R50" s="182">
        <f t="shared" si="0"/>
        <v>15</v>
      </c>
      <c r="S50" s="183">
        <f t="shared" si="1"/>
        <v>1560</v>
      </c>
      <c r="T50" s="184">
        <f t="shared" ref="T50:AE50" si="49">SUM($E50*F50)</f>
        <v>0</v>
      </c>
      <c r="U50" s="184">
        <f t="shared" si="49"/>
        <v>0</v>
      </c>
      <c r="V50" s="184">
        <f t="shared" si="49"/>
        <v>0</v>
      </c>
      <c r="W50" s="184">
        <f t="shared" si="49"/>
        <v>1560</v>
      </c>
      <c r="X50" s="184">
        <f t="shared" si="49"/>
        <v>0</v>
      </c>
      <c r="Y50" s="184">
        <f t="shared" si="49"/>
        <v>0</v>
      </c>
      <c r="Z50" s="184">
        <f t="shared" si="49"/>
        <v>0</v>
      </c>
      <c r="AA50" s="184">
        <f t="shared" si="49"/>
        <v>0</v>
      </c>
      <c r="AB50" s="184">
        <f t="shared" si="49"/>
        <v>0</v>
      </c>
      <c r="AC50" s="184">
        <f t="shared" si="49"/>
        <v>0</v>
      </c>
      <c r="AD50" s="184">
        <f t="shared" si="49"/>
        <v>0</v>
      </c>
      <c r="AE50" s="184">
        <f t="shared" si="49"/>
        <v>0</v>
      </c>
    </row>
    <row r="51" spans="1:31" ht="88.5" customHeight="1">
      <c r="A51" s="186">
        <v>22039</v>
      </c>
      <c r="B51" s="19">
        <v>49</v>
      </c>
      <c r="C51" s="186" t="s">
        <v>240</v>
      </c>
      <c r="D51" s="185" t="s">
        <v>225</v>
      </c>
      <c r="E51" s="62">
        <f>'Mapa de Preços'!AA53</f>
        <v>92</v>
      </c>
      <c r="F51" s="186"/>
      <c r="G51" s="186"/>
      <c r="H51" s="186"/>
      <c r="I51" s="186">
        <v>15</v>
      </c>
      <c r="J51" s="186"/>
      <c r="K51" s="186"/>
      <c r="L51" s="186"/>
      <c r="M51" s="186"/>
      <c r="N51" s="186"/>
      <c r="O51" s="186"/>
      <c r="P51" s="186"/>
      <c r="Q51" s="186"/>
      <c r="R51" s="182">
        <f t="shared" si="0"/>
        <v>15</v>
      </c>
      <c r="S51" s="183">
        <f t="shared" si="1"/>
        <v>1380</v>
      </c>
      <c r="T51" s="184">
        <f t="shared" ref="T51:AE51" si="50">SUM($E51*F51)</f>
        <v>0</v>
      </c>
      <c r="U51" s="184">
        <f t="shared" si="50"/>
        <v>0</v>
      </c>
      <c r="V51" s="184">
        <f t="shared" si="50"/>
        <v>0</v>
      </c>
      <c r="W51" s="184">
        <f t="shared" si="50"/>
        <v>1380</v>
      </c>
      <c r="X51" s="184">
        <f t="shared" si="50"/>
        <v>0</v>
      </c>
      <c r="Y51" s="184">
        <f t="shared" si="50"/>
        <v>0</v>
      </c>
      <c r="Z51" s="184">
        <f t="shared" si="50"/>
        <v>0</v>
      </c>
      <c r="AA51" s="184">
        <f t="shared" si="50"/>
        <v>0</v>
      </c>
      <c r="AB51" s="184">
        <f t="shared" si="50"/>
        <v>0</v>
      </c>
      <c r="AC51" s="184">
        <f t="shared" si="50"/>
        <v>0</v>
      </c>
      <c r="AD51" s="184">
        <f t="shared" si="50"/>
        <v>0</v>
      </c>
      <c r="AE51" s="184">
        <f t="shared" si="50"/>
        <v>0</v>
      </c>
    </row>
    <row r="52" spans="1:31" ht="88.5" customHeight="1">
      <c r="A52" s="186">
        <v>5452</v>
      </c>
      <c r="B52" s="19">
        <v>50</v>
      </c>
      <c r="C52" s="186" t="s">
        <v>189</v>
      </c>
      <c r="D52" s="186" t="s">
        <v>41</v>
      </c>
      <c r="E52" s="62">
        <f>'Mapa de Preços'!AA55</f>
        <v>163.96</v>
      </c>
      <c r="F52" s="186"/>
      <c r="G52" s="186"/>
      <c r="H52" s="186"/>
      <c r="I52" s="186"/>
      <c r="J52" s="186"/>
      <c r="K52" s="186"/>
      <c r="L52" s="186"/>
      <c r="M52" s="186">
        <v>40</v>
      </c>
      <c r="N52" s="186"/>
      <c r="O52" s="186"/>
      <c r="P52" s="186"/>
      <c r="Q52" s="186"/>
      <c r="R52" s="182">
        <f t="shared" si="0"/>
        <v>40</v>
      </c>
      <c r="S52" s="183">
        <f t="shared" si="1"/>
        <v>6558.4000000000005</v>
      </c>
      <c r="T52" s="184">
        <f t="shared" ref="T52:AE52" si="51">SUM($E52*F52)</f>
        <v>0</v>
      </c>
      <c r="U52" s="184">
        <f t="shared" si="51"/>
        <v>0</v>
      </c>
      <c r="V52" s="184">
        <f t="shared" si="51"/>
        <v>0</v>
      </c>
      <c r="W52" s="184">
        <f t="shared" si="51"/>
        <v>0</v>
      </c>
      <c r="X52" s="184">
        <f t="shared" si="51"/>
        <v>0</v>
      </c>
      <c r="Y52" s="184">
        <f t="shared" si="51"/>
        <v>0</v>
      </c>
      <c r="Z52" s="184">
        <f t="shared" si="51"/>
        <v>0</v>
      </c>
      <c r="AA52" s="184">
        <f t="shared" si="51"/>
        <v>6558.4000000000005</v>
      </c>
      <c r="AB52" s="184">
        <f t="shared" si="51"/>
        <v>0</v>
      </c>
      <c r="AC52" s="184">
        <f t="shared" si="51"/>
        <v>0</v>
      </c>
      <c r="AD52" s="184">
        <f t="shared" si="51"/>
        <v>0</v>
      </c>
      <c r="AE52" s="184">
        <f t="shared" si="51"/>
        <v>0</v>
      </c>
    </row>
    <row r="53" spans="1:31" ht="88.5" customHeight="1">
      <c r="A53" s="186">
        <v>5452</v>
      </c>
      <c r="B53" s="19">
        <v>51</v>
      </c>
      <c r="C53" s="186" t="s">
        <v>190</v>
      </c>
      <c r="D53" s="186" t="s">
        <v>41</v>
      </c>
      <c r="E53" s="62">
        <f>'Mapa de Preços'!AA56</f>
        <v>163.69999999999999</v>
      </c>
      <c r="F53" s="186"/>
      <c r="G53" s="186"/>
      <c r="H53" s="186"/>
      <c r="I53" s="186"/>
      <c r="J53" s="186"/>
      <c r="K53" s="186"/>
      <c r="L53" s="186"/>
      <c r="M53" s="186">
        <v>20</v>
      </c>
      <c r="N53" s="186"/>
      <c r="O53" s="186"/>
      <c r="P53" s="186"/>
      <c r="Q53" s="186"/>
      <c r="R53" s="182">
        <f t="shared" si="0"/>
        <v>20</v>
      </c>
      <c r="S53" s="183">
        <f t="shared" si="1"/>
        <v>3274</v>
      </c>
      <c r="T53" s="184">
        <f t="shared" ref="T53:AE53" si="52">SUM($E53*F53)</f>
        <v>0</v>
      </c>
      <c r="U53" s="184">
        <f t="shared" si="52"/>
        <v>0</v>
      </c>
      <c r="V53" s="184">
        <f t="shared" si="52"/>
        <v>0</v>
      </c>
      <c r="W53" s="184">
        <f t="shared" si="52"/>
        <v>0</v>
      </c>
      <c r="X53" s="184">
        <f t="shared" si="52"/>
        <v>0</v>
      </c>
      <c r="Y53" s="184">
        <f t="shared" si="52"/>
        <v>0</v>
      </c>
      <c r="Z53" s="184">
        <f t="shared" si="52"/>
        <v>0</v>
      </c>
      <c r="AA53" s="184">
        <f t="shared" si="52"/>
        <v>3274</v>
      </c>
      <c r="AB53" s="184">
        <f t="shared" si="52"/>
        <v>0</v>
      </c>
      <c r="AC53" s="184">
        <f t="shared" si="52"/>
        <v>0</v>
      </c>
      <c r="AD53" s="184">
        <f t="shared" si="52"/>
        <v>0</v>
      </c>
      <c r="AE53" s="184">
        <f t="shared" si="52"/>
        <v>0</v>
      </c>
    </row>
    <row r="54" spans="1:31" ht="88.5" customHeight="1">
      <c r="A54" s="186">
        <v>5452</v>
      </c>
      <c r="B54" s="19">
        <v>52</v>
      </c>
      <c r="C54" s="186" t="s">
        <v>191</v>
      </c>
      <c r="D54" s="186" t="s">
        <v>41</v>
      </c>
      <c r="E54" s="62">
        <f>'Mapa de Preços'!AA57</f>
        <v>183.09</v>
      </c>
      <c r="F54" s="186"/>
      <c r="G54" s="186"/>
      <c r="H54" s="186"/>
      <c r="I54" s="186"/>
      <c r="J54" s="186"/>
      <c r="K54" s="186"/>
      <c r="L54" s="186"/>
      <c r="M54" s="186">
        <v>10</v>
      </c>
      <c r="N54" s="186"/>
      <c r="O54" s="186"/>
      <c r="P54" s="186"/>
      <c r="Q54" s="186"/>
      <c r="R54" s="182">
        <f t="shared" si="0"/>
        <v>10</v>
      </c>
      <c r="S54" s="183">
        <f t="shared" si="1"/>
        <v>1830.9</v>
      </c>
      <c r="T54" s="184">
        <f t="shared" ref="T54:AE54" si="53">SUM($E54*F54)</f>
        <v>0</v>
      </c>
      <c r="U54" s="184">
        <f t="shared" si="53"/>
        <v>0</v>
      </c>
      <c r="V54" s="184">
        <f t="shared" si="53"/>
        <v>0</v>
      </c>
      <c r="W54" s="184">
        <f t="shared" si="53"/>
        <v>0</v>
      </c>
      <c r="X54" s="184">
        <f t="shared" si="53"/>
        <v>0</v>
      </c>
      <c r="Y54" s="184">
        <f t="shared" si="53"/>
        <v>0</v>
      </c>
      <c r="Z54" s="184">
        <f t="shared" si="53"/>
        <v>0</v>
      </c>
      <c r="AA54" s="184">
        <f t="shared" si="53"/>
        <v>1830.9</v>
      </c>
      <c r="AB54" s="184">
        <f t="shared" si="53"/>
        <v>0</v>
      </c>
      <c r="AC54" s="184">
        <f t="shared" si="53"/>
        <v>0</v>
      </c>
      <c r="AD54" s="184">
        <f t="shared" si="53"/>
        <v>0</v>
      </c>
      <c r="AE54" s="184">
        <f t="shared" si="53"/>
        <v>0</v>
      </c>
    </row>
    <row r="55" spans="1:31" ht="88.5" customHeight="1">
      <c r="A55" s="186">
        <v>5452</v>
      </c>
      <c r="B55" s="19">
        <v>53</v>
      </c>
      <c r="C55" s="186" t="s">
        <v>192</v>
      </c>
      <c r="D55" s="186" t="s">
        <v>41</v>
      </c>
      <c r="E55" s="62">
        <f>'Mapa de Preços'!AA58</f>
        <v>550.91</v>
      </c>
      <c r="F55" s="186"/>
      <c r="G55" s="186"/>
      <c r="H55" s="186"/>
      <c r="I55" s="186"/>
      <c r="J55" s="186"/>
      <c r="K55" s="186"/>
      <c r="L55" s="186"/>
      <c r="M55" s="186">
        <v>1</v>
      </c>
      <c r="N55" s="186"/>
      <c r="O55" s="186"/>
      <c r="P55" s="186"/>
      <c r="Q55" s="186"/>
      <c r="R55" s="182">
        <f t="shared" si="0"/>
        <v>1</v>
      </c>
      <c r="S55" s="183">
        <f t="shared" si="1"/>
        <v>550.91</v>
      </c>
      <c r="T55" s="184">
        <f t="shared" ref="T55:AE55" si="54">SUM($E55*F55)</f>
        <v>0</v>
      </c>
      <c r="U55" s="184">
        <f t="shared" si="54"/>
        <v>0</v>
      </c>
      <c r="V55" s="184">
        <f t="shared" si="54"/>
        <v>0</v>
      </c>
      <c r="W55" s="184">
        <f t="shared" si="54"/>
        <v>0</v>
      </c>
      <c r="X55" s="184">
        <f t="shared" si="54"/>
        <v>0</v>
      </c>
      <c r="Y55" s="184">
        <f t="shared" si="54"/>
        <v>0</v>
      </c>
      <c r="Z55" s="184">
        <f t="shared" si="54"/>
        <v>0</v>
      </c>
      <c r="AA55" s="184">
        <f t="shared" si="54"/>
        <v>550.91</v>
      </c>
      <c r="AB55" s="184">
        <f t="shared" si="54"/>
        <v>0</v>
      </c>
      <c r="AC55" s="184">
        <f t="shared" si="54"/>
        <v>0</v>
      </c>
      <c r="AD55" s="184">
        <f t="shared" si="54"/>
        <v>0</v>
      </c>
      <c r="AE55" s="184">
        <f t="shared" si="54"/>
        <v>0</v>
      </c>
    </row>
    <row r="56" spans="1:31" ht="88.5" customHeight="1">
      <c r="A56" s="186">
        <v>5452</v>
      </c>
      <c r="B56" s="19">
        <v>54</v>
      </c>
      <c r="C56" s="186" t="s">
        <v>193</v>
      </c>
      <c r="D56" s="186" t="s">
        <v>41</v>
      </c>
      <c r="E56" s="62">
        <f>'Mapa de Preços'!AA59</f>
        <v>152.19</v>
      </c>
      <c r="F56" s="186"/>
      <c r="G56" s="186"/>
      <c r="H56" s="186"/>
      <c r="I56" s="186"/>
      <c r="J56" s="186"/>
      <c r="K56" s="186"/>
      <c r="L56" s="186"/>
      <c r="M56" s="186">
        <v>5</v>
      </c>
      <c r="N56" s="186"/>
      <c r="O56" s="186"/>
      <c r="P56" s="186"/>
      <c r="Q56" s="186"/>
      <c r="R56" s="182">
        <f t="shared" si="0"/>
        <v>5</v>
      </c>
      <c r="S56" s="183">
        <f t="shared" si="1"/>
        <v>760.95</v>
      </c>
      <c r="T56" s="184">
        <f t="shared" ref="T56:AE56" si="55">SUM($E56*F56)</f>
        <v>0</v>
      </c>
      <c r="U56" s="184">
        <f t="shared" si="55"/>
        <v>0</v>
      </c>
      <c r="V56" s="184">
        <f t="shared" si="55"/>
        <v>0</v>
      </c>
      <c r="W56" s="184">
        <f t="shared" si="55"/>
        <v>0</v>
      </c>
      <c r="X56" s="184">
        <f t="shared" si="55"/>
        <v>0</v>
      </c>
      <c r="Y56" s="184">
        <f t="shared" si="55"/>
        <v>0</v>
      </c>
      <c r="Z56" s="184">
        <f t="shared" si="55"/>
        <v>0</v>
      </c>
      <c r="AA56" s="184">
        <f t="shared" si="55"/>
        <v>760.95</v>
      </c>
      <c r="AB56" s="184">
        <f t="shared" si="55"/>
        <v>0</v>
      </c>
      <c r="AC56" s="184">
        <f t="shared" si="55"/>
        <v>0</v>
      </c>
      <c r="AD56" s="184">
        <f t="shared" si="55"/>
        <v>0</v>
      </c>
      <c r="AE56" s="184">
        <f t="shared" si="55"/>
        <v>0</v>
      </c>
    </row>
    <row r="57" spans="1:31" ht="88.5" customHeight="1">
      <c r="A57" s="186">
        <v>5452</v>
      </c>
      <c r="B57" s="19">
        <v>55</v>
      </c>
      <c r="C57" s="186" t="s">
        <v>194</v>
      </c>
      <c r="D57" s="186" t="s">
        <v>41</v>
      </c>
      <c r="E57" s="62">
        <f>'Mapa de Preços'!AA60</f>
        <v>218.83</v>
      </c>
      <c r="F57" s="186"/>
      <c r="G57" s="186"/>
      <c r="H57" s="186"/>
      <c r="I57" s="186"/>
      <c r="J57" s="186"/>
      <c r="K57" s="186"/>
      <c r="L57" s="186"/>
      <c r="M57" s="186">
        <v>5</v>
      </c>
      <c r="N57" s="186"/>
      <c r="O57" s="186"/>
      <c r="P57" s="186"/>
      <c r="Q57" s="186"/>
      <c r="R57" s="182">
        <f t="shared" si="0"/>
        <v>5</v>
      </c>
      <c r="S57" s="183">
        <f t="shared" si="1"/>
        <v>1094.1500000000001</v>
      </c>
      <c r="T57" s="184">
        <f t="shared" ref="T57:AE57" si="56">SUM($E57*F57)</f>
        <v>0</v>
      </c>
      <c r="U57" s="184">
        <f t="shared" si="56"/>
        <v>0</v>
      </c>
      <c r="V57" s="184">
        <f t="shared" si="56"/>
        <v>0</v>
      </c>
      <c r="W57" s="184">
        <f t="shared" si="56"/>
        <v>0</v>
      </c>
      <c r="X57" s="184">
        <f t="shared" si="56"/>
        <v>0</v>
      </c>
      <c r="Y57" s="184">
        <f t="shared" si="56"/>
        <v>0</v>
      </c>
      <c r="Z57" s="184">
        <f t="shared" si="56"/>
        <v>0</v>
      </c>
      <c r="AA57" s="184">
        <f t="shared" si="56"/>
        <v>1094.1500000000001</v>
      </c>
      <c r="AB57" s="184">
        <f t="shared" si="56"/>
        <v>0</v>
      </c>
      <c r="AC57" s="184">
        <f t="shared" si="56"/>
        <v>0</v>
      </c>
      <c r="AD57" s="184">
        <f t="shared" si="56"/>
        <v>0</v>
      </c>
      <c r="AE57" s="184">
        <f t="shared" si="56"/>
        <v>0</v>
      </c>
    </row>
    <row r="58" spans="1:31" ht="141.75" customHeight="1">
      <c r="A58" s="186">
        <v>5452</v>
      </c>
      <c r="B58" s="19">
        <v>56</v>
      </c>
      <c r="C58" s="186" t="s">
        <v>195</v>
      </c>
      <c r="D58" s="186" t="s">
        <v>41</v>
      </c>
      <c r="E58" s="62">
        <f>'Mapa de Preços'!AA61</f>
        <v>7179.43</v>
      </c>
      <c r="F58" s="186"/>
      <c r="G58" s="186"/>
      <c r="H58" s="186"/>
      <c r="I58" s="186"/>
      <c r="J58" s="186"/>
      <c r="K58" s="186"/>
      <c r="L58" s="186"/>
      <c r="M58" s="186">
        <v>3</v>
      </c>
      <c r="N58" s="186"/>
      <c r="O58" s="186"/>
      <c r="P58" s="186"/>
      <c r="Q58" s="186"/>
      <c r="R58" s="182">
        <f t="shared" si="0"/>
        <v>3</v>
      </c>
      <c r="S58" s="183">
        <f t="shared" si="1"/>
        <v>21538.29</v>
      </c>
      <c r="T58" s="184">
        <f t="shared" ref="T58:AE58" si="57">SUM($E58*F58)</f>
        <v>0</v>
      </c>
      <c r="U58" s="184">
        <f t="shared" si="57"/>
        <v>0</v>
      </c>
      <c r="V58" s="184">
        <f t="shared" si="57"/>
        <v>0</v>
      </c>
      <c r="W58" s="184">
        <f t="shared" si="57"/>
        <v>0</v>
      </c>
      <c r="X58" s="184">
        <f t="shared" si="57"/>
        <v>0</v>
      </c>
      <c r="Y58" s="184">
        <f t="shared" si="57"/>
        <v>0</v>
      </c>
      <c r="Z58" s="184">
        <f t="shared" si="57"/>
        <v>0</v>
      </c>
      <c r="AA58" s="184">
        <f t="shared" si="57"/>
        <v>21538.29</v>
      </c>
      <c r="AB58" s="184">
        <f t="shared" si="57"/>
        <v>0</v>
      </c>
      <c r="AC58" s="184">
        <f t="shared" si="57"/>
        <v>0</v>
      </c>
      <c r="AD58" s="184">
        <f t="shared" si="57"/>
        <v>0</v>
      </c>
      <c r="AE58" s="184">
        <f t="shared" si="57"/>
        <v>0</v>
      </c>
    </row>
    <row r="59" spans="1:31" ht="300" customHeight="1">
      <c r="A59" s="186">
        <v>18961</v>
      </c>
      <c r="B59" s="19">
        <v>57</v>
      </c>
      <c r="C59" s="186" t="s">
        <v>196</v>
      </c>
      <c r="D59" s="186" t="s">
        <v>250</v>
      </c>
      <c r="E59" s="62">
        <f>'Mapa de Preços'!AA62</f>
        <v>162.11000000000001</v>
      </c>
      <c r="F59" s="186"/>
      <c r="G59" s="186"/>
      <c r="H59" s="186"/>
      <c r="I59" s="186"/>
      <c r="J59" s="186"/>
      <c r="K59" s="186"/>
      <c r="L59" s="186"/>
      <c r="M59" s="186">
        <v>50</v>
      </c>
      <c r="N59" s="186"/>
      <c r="O59" s="186"/>
      <c r="P59" s="186"/>
      <c r="Q59" s="186"/>
      <c r="R59" s="182">
        <f t="shared" si="0"/>
        <v>50</v>
      </c>
      <c r="S59" s="183">
        <f t="shared" si="1"/>
        <v>8105.5000000000009</v>
      </c>
      <c r="T59" s="184">
        <f t="shared" ref="T59:AE59" si="58">SUM($E59*F59)</f>
        <v>0</v>
      </c>
      <c r="U59" s="184">
        <f t="shared" si="58"/>
        <v>0</v>
      </c>
      <c r="V59" s="184">
        <f t="shared" si="58"/>
        <v>0</v>
      </c>
      <c r="W59" s="184">
        <f t="shared" si="58"/>
        <v>0</v>
      </c>
      <c r="X59" s="184">
        <f t="shared" si="58"/>
        <v>0</v>
      </c>
      <c r="Y59" s="184">
        <f t="shared" si="58"/>
        <v>0</v>
      </c>
      <c r="Z59" s="184">
        <f t="shared" si="58"/>
        <v>0</v>
      </c>
      <c r="AA59" s="184">
        <f t="shared" si="58"/>
        <v>8105.5000000000009</v>
      </c>
      <c r="AB59" s="184">
        <f t="shared" si="58"/>
        <v>0</v>
      </c>
      <c r="AC59" s="184">
        <f t="shared" si="58"/>
        <v>0</v>
      </c>
      <c r="AD59" s="184">
        <f t="shared" si="58"/>
        <v>0</v>
      </c>
      <c r="AE59" s="184">
        <f t="shared" si="58"/>
        <v>0</v>
      </c>
    </row>
    <row r="60" spans="1:31" ht="182.25" customHeight="1">
      <c r="A60" s="186">
        <v>5452</v>
      </c>
      <c r="B60" s="19">
        <v>58</v>
      </c>
      <c r="C60" s="186" t="s">
        <v>198</v>
      </c>
      <c r="D60" s="186" t="s">
        <v>41</v>
      </c>
      <c r="E60" s="62">
        <f>'Mapa de Preços'!AA63</f>
        <v>591.41</v>
      </c>
      <c r="F60" s="186"/>
      <c r="G60" s="186"/>
      <c r="H60" s="186"/>
      <c r="I60" s="186"/>
      <c r="J60" s="186"/>
      <c r="K60" s="186"/>
      <c r="L60" s="186"/>
      <c r="M60" s="186">
        <v>50</v>
      </c>
      <c r="N60" s="186"/>
      <c r="O60" s="186"/>
      <c r="P60" s="186"/>
      <c r="Q60" s="186"/>
      <c r="R60" s="182">
        <f t="shared" si="0"/>
        <v>50</v>
      </c>
      <c r="S60" s="183">
        <f t="shared" si="1"/>
        <v>29570.5</v>
      </c>
      <c r="T60" s="184">
        <f t="shared" ref="T60:AE60" si="59">SUM($E60*F60)</f>
        <v>0</v>
      </c>
      <c r="U60" s="184">
        <f t="shared" si="59"/>
        <v>0</v>
      </c>
      <c r="V60" s="184">
        <f t="shared" si="59"/>
        <v>0</v>
      </c>
      <c r="W60" s="184">
        <f t="shared" si="59"/>
        <v>0</v>
      </c>
      <c r="X60" s="184">
        <f t="shared" si="59"/>
        <v>0</v>
      </c>
      <c r="Y60" s="184">
        <f t="shared" si="59"/>
        <v>0</v>
      </c>
      <c r="Z60" s="184">
        <f t="shared" si="59"/>
        <v>0</v>
      </c>
      <c r="AA60" s="184">
        <f t="shared" si="59"/>
        <v>29570.5</v>
      </c>
      <c r="AB60" s="184">
        <f t="shared" si="59"/>
        <v>0</v>
      </c>
      <c r="AC60" s="184">
        <f t="shared" si="59"/>
        <v>0</v>
      </c>
      <c r="AD60" s="184">
        <f t="shared" si="59"/>
        <v>0</v>
      </c>
      <c r="AE60" s="184">
        <f t="shared" si="59"/>
        <v>0</v>
      </c>
    </row>
    <row r="61" spans="1:31" ht="139.5" customHeight="1">
      <c r="A61" s="186">
        <v>5452</v>
      </c>
      <c r="B61" s="19">
        <v>59</v>
      </c>
      <c r="C61" s="186" t="s">
        <v>199</v>
      </c>
      <c r="D61" s="186" t="s">
        <v>41</v>
      </c>
      <c r="E61" s="62">
        <f>'Mapa de Preços'!AA64</f>
        <v>672.16</v>
      </c>
      <c r="F61" s="186"/>
      <c r="G61" s="186"/>
      <c r="H61" s="186"/>
      <c r="I61" s="186"/>
      <c r="J61" s="186"/>
      <c r="K61" s="186"/>
      <c r="L61" s="186"/>
      <c r="M61" s="186">
        <v>30</v>
      </c>
      <c r="N61" s="186"/>
      <c r="O61" s="186"/>
      <c r="P61" s="186"/>
      <c r="Q61" s="186"/>
      <c r="R61" s="182">
        <f t="shared" si="0"/>
        <v>30</v>
      </c>
      <c r="S61" s="183">
        <f t="shared" si="1"/>
        <v>20164.8</v>
      </c>
      <c r="T61" s="184">
        <f t="shared" ref="T61:AE61" si="60">SUM($E61*F61)</f>
        <v>0</v>
      </c>
      <c r="U61" s="184">
        <f t="shared" si="60"/>
        <v>0</v>
      </c>
      <c r="V61" s="184">
        <f t="shared" si="60"/>
        <v>0</v>
      </c>
      <c r="W61" s="184">
        <f t="shared" si="60"/>
        <v>0</v>
      </c>
      <c r="X61" s="184">
        <f t="shared" si="60"/>
        <v>0</v>
      </c>
      <c r="Y61" s="184">
        <f t="shared" si="60"/>
        <v>0</v>
      </c>
      <c r="Z61" s="184">
        <f t="shared" si="60"/>
        <v>0</v>
      </c>
      <c r="AA61" s="184">
        <f t="shared" si="60"/>
        <v>20164.8</v>
      </c>
      <c r="AB61" s="184">
        <f t="shared" si="60"/>
        <v>0</v>
      </c>
      <c r="AC61" s="184">
        <f t="shared" si="60"/>
        <v>0</v>
      </c>
      <c r="AD61" s="184">
        <f t="shared" si="60"/>
        <v>0</v>
      </c>
      <c r="AE61" s="184">
        <f t="shared" si="60"/>
        <v>0</v>
      </c>
    </row>
    <row r="62" spans="1:31" ht="127.5" customHeight="1">
      <c r="A62" s="186">
        <v>19275</v>
      </c>
      <c r="B62" s="19">
        <v>60</v>
      </c>
      <c r="C62" s="186" t="s">
        <v>251</v>
      </c>
      <c r="D62" s="186" t="s">
        <v>225</v>
      </c>
      <c r="E62" s="62">
        <f>'Mapa de Preços'!AA65</f>
        <v>948.6</v>
      </c>
      <c r="F62" s="186"/>
      <c r="G62" s="186"/>
      <c r="H62" s="186"/>
      <c r="I62" s="186"/>
      <c r="J62" s="186"/>
      <c r="K62" s="186"/>
      <c r="L62" s="186"/>
      <c r="M62" s="186">
        <v>5</v>
      </c>
      <c r="N62" s="186"/>
      <c r="O62" s="186"/>
      <c r="P62" s="186"/>
      <c r="Q62" s="186"/>
      <c r="R62" s="182">
        <f t="shared" si="0"/>
        <v>5</v>
      </c>
      <c r="S62" s="183">
        <f t="shared" si="1"/>
        <v>4743</v>
      </c>
      <c r="T62" s="184">
        <f t="shared" ref="T62:AE62" si="61">SUM($E62*F62)</f>
        <v>0</v>
      </c>
      <c r="U62" s="184">
        <f t="shared" si="61"/>
        <v>0</v>
      </c>
      <c r="V62" s="184">
        <f t="shared" si="61"/>
        <v>0</v>
      </c>
      <c r="W62" s="184">
        <f t="shared" si="61"/>
        <v>0</v>
      </c>
      <c r="X62" s="184">
        <f t="shared" si="61"/>
        <v>0</v>
      </c>
      <c r="Y62" s="184">
        <f t="shared" si="61"/>
        <v>0</v>
      </c>
      <c r="Z62" s="184">
        <f t="shared" si="61"/>
        <v>0</v>
      </c>
      <c r="AA62" s="184">
        <f t="shared" si="61"/>
        <v>4743</v>
      </c>
      <c r="AB62" s="184">
        <f t="shared" si="61"/>
        <v>0</v>
      </c>
      <c r="AC62" s="184">
        <f t="shared" si="61"/>
        <v>0</v>
      </c>
      <c r="AD62" s="184">
        <f t="shared" si="61"/>
        <v>0</v>
      </c>
      <c r="AE62" s="184">
        <f t="shared" si="61"/>
        <v>0</v>
      </c>
    </row>
    <row r="63" spans="1:31" ht="156" customHeight="1">
      <c r="A63" s="186">
        <v>18155</v>
      </c>
      <c r="B63" s="19">
        <v>61</v>
      </c>
      <c r="C63" s="186" t="s">
        <v>201</v>
      </c>
      <c r="D63" s="186" t="s">
        <v>41</v>
      </c>
      <c r="E63" s="62">
        <f>'Mapa de Preços'!AA66</f>
        <v>2479.11</v>
      </c>
      <c r="F63" s="186"/>
      <c r="G63" s="186"/>
      <c r="H63" s="186"/>
      <c r="I63" s="186"/>
      <c r="J63" s="186"/>
      <c r="K63" s="186"/>
      <c r="L63" s="186"/>
      <c r="M63" s="186">
        <v>1</v>
      </c>
      <c r="N63" s="186"/>
      <c r="O63" s="186"/>
      <c r="P63" s="186"/>
      <c r="Q63" s="186"/>
      <c r="R63" s="182">
        <f t="shared" si="0"/>
        <v>1</v>
      </c>
      <c r="S63" s="183">
        <f t="shared" si="1"/>
        <v>2479.11</v>
      </c>
      <c r="T63" s="184">
        <f t="shared" ref="T63:AE63" si="62">SUM($E63*F63)</f>
        <v>0</v>
      </c>
      <c r="U63" s="184">
        <f t="shared" si="62"/>
        <v>0</v>
      </c>
      <c r="V63" s="184">
        <f t="shared" si="62"/>
        <v>0</v>
      </c>
      <c r="W63" s="184">
        <f t="shared" si="62"/>
        <v>0</v>
      </c>
      <c r="X63" s="184">
        <f t="shared" si="62"/>
        <v>0</v>
      </c>
      <c r="Y63" s="184">
        <f t="shared" si="62"/>
        <v>0</v>
      </c>
      <c r="Z63" s="184">
        <f t="shared" si="62"/>
        <v>0</v>
      </c>
      <c r="AA63" s="184">
        <f t="shared" si="62"/>
        <v>2479.11</v>
      </c>
      <c r="AB63" s="184">
        <f t="shared" si="62"/>
        <v>0</v>
      </c>
      <c r="AC63" s="184">
        <f t="shared" si="62"/>
        <v>0</v>
      </c>
      <c r="AD63" s="184">
        <f t="shared" si="62"/>
        <v>0</v>
      </c>
      <c r="AE63" s="184">
        <f t="shared" si="62"/>
        <v>0</v>
      </c>
    </row>
    <row r="64" spans="1:31" ht="168.75" customHeight="1">
      <c r="A64" s="186">
        <v>15857</v>
      </c>
      <c r="B64" s="19">
        <v>62</v>
      </c>
      <c r="C64" s="186" t="s">
        <v>252</v>
      </c>
      <c r="D64" s="186" t="s">
        <v>225</v>
      </c>
      <c r="E64" s="62">
        <f>'Mapa de Preços'!AA67</f>
        <v>639.20000000000005</v>
      </c>
      <c r="F64" s="186"/>
      <c r="G64" s="186"/>
      <c r="H64" s="186"/>
      <c r="I64" s="186"/>
      <c r="J64" s="186"/>
      <c r="K64" s="186">
        <v>22</v>
      </c>
      <c r="L64" s="186"/>
      <c r="M64" s="203"/>
      <c r="N64" s="186"/>
      <c r="O64" s="186"/>
      <c r="P64" s="186"/>
      <c r="Q64" s="186"/>
      <c r="R64" s="182">
        <f t="shared" si="0"/>
        <v>22</v>
      </c>
      <c r="S64" s="183">
        <f t="shared" si="1"/>
        <v>14062.400000000001</v>
      </c>
      <c r="T64" s="184">
        <f t="shared" ref="T64:AE64" si="63">SUM($E64*F64)</f>
        <v>0</v>
      </c>
      <c r="U64" s="184">
        <f t="shared" si="63"/>
        <v>0</v>
      </c>
      <c r="V64" s="184">
        <f t="shared" si="63"/>
        <v>0</v>
      </c>
      <c r="W64" s="184">
        <f t="shared" si="63"/>
        <v>0</v>
      </c>
      <c r="X64" s="184">
        <f t="shared" si="63"/>
        <v>0</v>
      </c>
      <c r="Y64" s="184">
        <f t="shared" si="63"/>
        <v>14062.400000000001</v>
      </c>
      <c r="Z64" s="184">
        <f t="shared" si="63"/>
        <v>0</v>
      </c>
      <c r="AA64" s="184">
        <f t="shared" si="63"/>
        <v>0</v>
      </c>
      <c r="AB64" s="184">
        <f t="shared" si="63"/>
        <v>0</v>
      </c>
      <c r="AC64" s="184">
        <f t="shared" si="63"/>
        <v>0</v>
      </c>
      <c r="AD64" s="184">
        <f t="shared" si="63"/>
        <v>0</v>
      </c>
      <c r="AE64" s="184">
        <f t="shared" si="63"/>
        <v>0</v>
      </c>
    </row>
    <row r="65" spans="1:31" ht="30.75" customHeight="1">
      <c r="A65" s="192"/>
      <c r="B65" s="192"/>
      <c r="C65" s="192"/>
      <c r="D65" s="192"/>
      <c r="E65" s="192"/>
      <c r="F65" s="192"/>
      <c r="G65" s="192"/>
      <c r="H65" s="192"/>
      <c r="I65" s="192"/>
      <c r="J65" s="192"/>
      <c r="K65" s="204"/>
      <c r="L65" s="192"/>
      <c r="M65" s="204"/>
      <c r="N65" s="192"/>
      <c r="O65" s="192"/>
      <c r="P65" s="192"/>
      <c r="Q65" s="192"/>
      <c r="R65" s="205" t="s">
        <v>253</v>
      </c>
      <c r="S65" s="206">
        <f t="shared" ref="S65:AE65" si="64">SUM(S3:S64)</f>
        <v>1128673.365</v>
      </c>
      <c r="T65" s="207">
        <f t="shared" si="64"/>
        <v>25767.95</v>
      </c>
      <c r="U65" s="207">
        <f t="shared" si="64"/>
        <v>85534.45</v>
      </c>
      <c r="V65" s="207">
        <f t="shared" si="64"/>
        <v>146908.99</v>
      </c>
      <c r="W65" s="207">
        <f t="shared" si="64"/>
        <v>70569.865000000005</v>
      </c>
      <c r="X65" s="207">
        <f t="shared" si="64"/>
        <v>72092.979999999981</v>
      </c>
      <c r="Y65" s="207">
        <f t="shared" si="64"/>
        <v>247590.52999999997</v>
      </c>
      <c r="Z65" s="207">
        <f t="shared" si="64"/>
        <v>69278.149999999994</v>
      </c>
      <c r="AA65" s="207">
        <f t="shared" si="64"/>
        <v>162068.30999999997</v>
      </c>
      <c r="AB65" s="207">
        <f t="shared" si="64"/>
        <v>64926.58</v>
      </c>
      <c r="AC65" s="207">
        <f t="shared" si="64"/>
        <v>50017.55</v>
      </c>
      <c r="AD65" s="207">
        <f t="shared" si="64"/>
        <v>96661.95</v>
      </c>
      <c r="AE65" s="207">
        <f t="shared" si="64"/>
        <v>37256.060000000005</v>
      </c>
    </row>
    <row r="66" spans="1:31" ht="15.75" customHeight="1"/>
    <row r="67" spans="1:31" ht="13.5" customHeight="1">
      <c r="T67" s="207" t="s">
        <v>241</v>
      </c>
      <c r="U67" s="207">
        <f>SUM(T65:AE65)</f>
        <v>1128673.365</v>
      </c>
    </row>
    <row r="68" spans="1:31" ht="15.75" customHeight="1"/>
    <row r="69" spans="1:31" ht="15.75" customHeight="1">
      <c r="A69" s="192"/>
      <c r="B69" s="192"/>
      <c r="C69" s="208" t="s">
        <v>242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</row>
    <row r="70" spans="1:31" ht="13.5" customHeight="1">
      <c r="A70" s="73" t="s">
        <v>243</v>
      </c>
      <c r="B70" s="73" t="s">
        <v>4</v>
      </c>
      <c r="C70" s="73" t="s">
        <v>210</v>
      </c>
      <c r="D70" s="73" t="s">
        <v>211</v>
      </c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</row>
    <row r="71" spans="1:31" ht="13.5" customHeight="1">
      <c r="A71" s="193">
        <v>19275</v>
      </c>
      <c r="B71" s="193"/>
      <c r="C71" s="194" t="s">
        <v>248</v>
      </c>
      <c r="D71" s="193" t="s">
        <v>41</v>
      </c>
      <c r="E71" s="196"/>
      <c r="F71" s="196"/>
      <c r="G71" s="196"/>
      <c r="H71" s="196"/>
      <c r="I71" s="196"/>
      <c r="J71" s="209">
        <v>500</v>
      </c>
      <c r="K71" s="196"/>
      <c r="L71" s="196"/>
      <c r="M71" s="209">
        <v>500</v>
      </c>
      <c r="N71" s="196"/>
      <c r="O71" s="192"/>
      <c r="P71" s="192"/>
      <c r="Q71" s="192"/>
      <c r="R71" s="192"/>
      <c r="S71" s="192"/>
    </row>
    <row r="72" spans="1:31" ht="13.5" customHeight="1">
      <c r="A72" s="193">
        <v>10049</v>
      </c>
      <c r="B72" s="193"/>
      <c r="C72" s="194" t="s">
        <v>249</v>
      </c>
      <c r="D72" s="193" t="s">
        <v>41</v>
      </c>
      <c r="E72" s="196"/>
      <c r="F72" s="196"/>
      <c r="G72" s="196"/>
      <c r="H72" s="196"/>
      <c r="I72" s="209"/>
      <c r="J72" s="209">
        <v>200</v>
      </c>
      <c r="K72" s="196"/>
      <c r="L72" s="196"/>
      <c r="M72" s="196"/>
      <c r="N72" s="196"/>
      <c r="O72" s="192"/>
      <c r="P72" s="192"/>
      <c r="Q72" s="192"/>
      <c r="R72" s="192"/>
      <c r="S72" s="192"/>
    </row>
    <row r="73" spans="1:31" ht="13.5" customHeight="1">
      <c r="A73" s="193">
        <v>12882</v>
      </c>
      <c r="B73" s="193"/>
      <c r="C73" s="194" t="s">
        <v>221</v>
      </c>
      <c r="D73" s="193" t="s">
        <v>225</v>
      </c>
      <c r="E73" s="196"/>
      <c r="F73" s="196"/>
      <c r="G73" s="196"/>
      <c r="H73" s="196"/>
      <c r="I73" s="209"/>
      <c r="J73" s="209">
        <v>5</v>
      </c>
      <c r="K73" s="196"/>
      <c r="L73" s="196"/>
      <c r="M73" s="196"/>
      <c r="N73" s="196"/>
      <c r="O73" s="192"/>
      <c r="P73" s="192"/>
      <c r="Q73" s="192"/>
      <c r="R73" s="192"/>
      <c r="S73" s="192"/>
    </row>
    <row r="74" spans="1:31" ht="13.5" customHeight="1">
      <c r="A74" s="195">
        <v>22039</v>
      </c>
      <c r="B74" s="195"/>
      <c r="C74" s="195" t="s">
        <v>238</v>
      </c>
      <c r="D74" s="193" t="s">
        <v>225</v>
      </c>
      <c r="E74" s="196"/>
      <c r="F74" s="196"/>
      <c r="G74" s="196"/>
      <c r="H74" s="196"/>
      <c r="I74" s="209">
        <v>30</v>
      </c>
      <c r="J74" s="209"/>
      <c r="K74" s="196"/>
      <c r="L74" s="196"/>
      <c r="M74" s="196"/>
      <c r="N74" s="196"/>
      <c r="O74" s="192"/>
      <c r="P74" s="192"/>
      <c r="Q74" s="192"/>
      <c r="R74" s="192"/>
      <c r="S74" s="192"/>
    </row>
    <row r="75" spans="1:31" ht="13.5" customHeight="1">
      <c r="A75" s="195">
        <v>22039</v>
      </c>
      <c r="B75" s="195"/>
      <c r="C75" s="195" t="s">
        <v>239</v>
      </c>
      <c r="D75" s="193" t="s">
        <v>225</v>
      </c>
      <c r="E75" s="196"/>
      <c r="F75" s="196"/>
      <c r="G75" s="196"/>
      <c r="H75" s="196"/>
      <c r="I75" s="209">
        <v>15</v>
      </c>
      <c r="J75" s="209"/>
      <c r="K75" s="196"/>
      <c r="L75" s="196"/>
      <c r="M75" s="196"/>
      <c r="N75" s="196"/>
      <c r="O75" s="192"/>
      <c r="P75" s="192"/>
      <c r="Q75" s="192"/>
      <c r="R75" s="192"/>
      <c r="S75" s="192"/>
    </row>
    <row r="76" spans="1:31" ht="13.5" customHeight="1">
      <c r="A76" s="195">
        <v>22039</v>
      </c>
      <c r="B76" s="210"/>
      <c r="C76" s="195" t="s">
        <v>240</v>
      </c>
      <c r="D76" s="193" t="s">
        <v>225</v>
      </c>
      <c r="E76" s="196"/>
      <c r="F76" s="196"/>
      <c r="G76" s="196"/>
      <c r="H76" s="196"/>
      <c r="I76" s="209">
        <v>15</v>
      </c>
      <c r="J76" s="209"/>
      <c r="K76" s="196"/>
      <c r="L76" s="196"/>
      <c r="M76" s="196"/>
      <c r="N76" s="196"/>
      <c r="O76" s="192"/>
      <c r="P76" s="192"/>
      <c r="Q76" s="192"/>
      <c r="R76" s="192"/>
      <c r="S76" s="192"/>
    </row>
    <row r="77" spans="1:31" ht="13.5" customHeight="1">
      <c r="A77" s="195">
        <v>5452</v>
      </c>
      <c r="B77" s="195"/>
      <c r="C77" s="195" t="s">
        <v>254</v>
      </c>
      <c r="D77" s="195" t="s">
        <v>41</v>
      </c>
      <c r="E77" s="195"/>
      <c r="F77" s="196"/>
      <c r="G77" s="196"/>
      <c r="H77" s="209">
        <v>50</v>
      </c>
      <c r="I77" s="196"/>
      <c r="J77" s="196"/>
      <c r="K77" s="196"/>
      <c r="L77" s="196"/>
      <c r="M77" s="196"/>
      <c r="N77" s="196"/>
      <c r="O77" s="192"/>
      <c r="P77" s="192"/>
      <c r="Q77" s="192"/>
      <c r="R77" s="192"/>
      <c r="S77" s="192"/>
    </row>
    <row r="78" spans="1:31" ht="13.5" customHeight="1">
      <c r="A78" s="196">
        <v>5452</v>
      </c>
      <c r="B78" s="196"/>
      <c r="C78" s="196" t="s">
        <v>189</v>
      </c>
      <c r="D78" s="196" t="s">
        <v>41</v>
      </c>
      <c r="E78" s="196"/>
      <c r="F78" s="196"/>
      <c r="G78" s="196"/>
      <c r="H78" s="196"/>
      <c r="I78" s="196"/>
      <c r="J78" s="196"/>
      <c r="K78" s="196"/>
      <c r="L78" s="196"/>
      <c r="M78" s="209">
        <v>40</v>
      </c>
      <c r="N78" s="196"/>
      <c r="O78" s="192"/>
      <c r="P78" s="192"/>
      <c r="Q78" s="192"/>
      <c r="R78" s="192"/>
      <c r="S78" s="192"/>
    </row>
    <row r="79" spans="1:31" ht="13.5" customHeight="1">
      <c r="A79" s="196">
        <v>5242</v>
      </c>
      <c r="B79" s="196"/>
      <c r="C79" s="196" t="s">
        <v>190</v>
      </c>
      <c r="D79" s="196" t="s">
        <v>41</v>
      </c>
      <c r="E79" s="196"/>
      <c r="F79" s="196"/>
      <c r="G79" s="196"/>
      <c r="H79" s="196"/>
      <c r="I79" s="196"/>
      <c r="J79" s="196"/>
      <c r="K79" s="196"/>
      <c r="L79" s="196"/>
      <c r="M79" s="209">
        <v>20</v>
      </c>
      <c r="N79" s="196"/>
      <c r="O79" s="192"/>
      <c r="P79" s="192"/>
      <c r="Q79" s="192"/>
      <c r="R79" s="192"/>
      <c r="S79" s="192"/>
    </row>
    <row r="80" spans="1:31" ht="13.5" customHeight="1">
      <c r="A80" s="196">
        <v>5242</v>
      </c>
      <c r="B80" s="196"/>
      <c r="C80" s="196" t="s">
        <v>191</v>
      </c>
      <c r="D80" s="196" t="s">
        <v>41</v>
      </c>
      <c r="E80" s="196"/>
      <c r="F80" s="196"/>
      <c r="G80" s="196"/>
      <c r="H80" s="196"/>
      <c r="I80" s="196"/>
      <c r="J80" s="196"/>
      <c r="K80" s="196"/>
      <c r="L80" s="196"/>
      <c r="M80" s="209">
        <v>10</v>
      </c>
      <c r="N80" s="196"/>
      <c r="O80" s="192"/>
      <c r="P80" s="192"/>
      <c r="Q80" s="192"/>
      <c r="R80" s="192"/>
      <c r="S80" s="192"/>
    </row>
    <row r="81" spans="1:19" ht="13.5" customHeight="1">
      <c r="A81" s="196">
        <v>5242</v>
      </c>
      <c r="B81" s="196"/>
      <c r="C81" s="196" t="s">
        <v>192</v>
      </c>
      <c r="D81" s="196" t="s">
        <v>41</v>
      </c>
      <c r="E81" s="196"/>
      <c r="F81" s="196"/>
      <c r="G81" s="196"/>
      <c r="H81" s="196"/>
      <c r="I81" s="196"/>
      <c r="J81" s="196"/>
      <c r="K81" s="196"/>
      <c r="L81" s="196"/>
      <c r="M81" s="209">
        <v>1</v>
      </c>
      <c r="N81" s="196"/>
      <c r="O81" s="192"/>
      <c r="P81" s="192"/>
      <c r="Q81" s="192"/>
      <c r="R81" s="192"/>
      <c r="S81" s="192"/>
    </row>
    <row r="82" spans="1:19" ht="13.5" customHeight="1">
      <c r="A82" s="196">
        <v>5242</v>
      </c>
      <c r="B82" s="196"/>
      <c r="C82" s="196" t="s">
        <v>193</v>
      </c>
      <c r="D82" s="196" t="s">
        <v>41</v>
      </c>
      <c r="E82" s="196"/>
      <c r="F82" s="196"/>
      <c r="G82" s="196"/>
      <c r="H82" s="196"/>
      <c r="I82" s="196"/>
      <c r="J82" s="196"/>
      <c r="K82" s="196"/>
      <c r="L82" s="196"/>
      <c r="M82" s="209">
        <v>5</v>
      </c>
      <c r="N82" s="196"/>
      <c r="O82" s="192"/>
      <c r="P82" s="192"/>
      <c r="Q82" s="192"/>
      <c r="R82" s="192"/>
      <c r="S82" s="192"/>
    </row>
    <row r="83" spans="1:19" ht="13.5" customHeight="1">
      <c r="A83" s="196">
        <v>5242</v>
      </c>
      <c r="B83" s="196"/>
      <c r="C83" s="196" t="s">
        <v>194</v>
      </c>
      <c r="D83" s="196" t="s">
        <v>41</v>
      </c>
      <c r="E83" s="196"/>
      <c r="F83" s="196"/>
      <c r="G83" s="196"/>
      <c r="H83" s="196"/>
      <c r="I83" s="196"/>
      <c r="J83" s="196"/>
      <c r="K83" s="196"/>
      <c r="L83" s="196"/>
      <c r="M83" s="209">
        <v>5</v>
      </c>
      <c r="N83" s="196"/>
      <c r="O83" s="192"/>
      <c r="P83" s="192"/>
      <c r="Q83" s="192"/>
      <c r="R83" s="192"/>
      <c r="S83" s="192"/>
    </row>
    <row r="84" spans="1:19" ht="13.5" customHeight="1">
      <c r="A84" s="196">
        <v>5242</v>
      </c>
      <c r="B84" s="196"/>
      <c r="C84" s="196" t="s">
        <v>195</v>
      </c>
      <c r="D84" s="196" t="s">
        <v>41</v>
      </c>
      <c r="E84" s="196"/>
      <c r="F84" s="196"/>
      <c r="G84" s="196"/>
      <c r="H84" s="196"/>
      <c r="I84" s="196"/>
      <c r="J84" s="196"/>
      <c r="K84" s="196"/>
      <c r="L84" s="196"/>
      <c r="M84" s="209">
        <v>3</v>
      </c>
      <c r="N84" s="196"/>
      <c r="O84" s="192"/>
      <c r="P84" s="192"/>
      <c r="Q84" s="192"/>
      <c r="R84" s="192"/>
      <c r="S84" s="192"/>
    </row>
    <row r="85" spans="1:19" ht="13.5" customHeight="1">
      <c r="A85" s="196">
        <v>18961</v>
      </c>
      <c r="B85" s="196"/>
      <c r="C85" s="196" t="s">
        <v>196</v>
      </c>
      <c r="D85" s="196" t="s">
        <v>250</v>
      </c>
      <c r="E85" s="196"/>
      <c r="F85" s="196"/>
      <c r="G85" s="196"/>
      <c r="H85" s="196"/>
      <c r="I85" s="196"/>
      <c r="J85" s="196"/>
      <c r="K85" s="196"/>
      <c r="L85" s="196"/>
      <c r="M85" s="209">
        <v>50</v>
      </c>
      <c r="N85" s="196"/>
      <c r="O85" s="192"/>
      <c r="P85" s="192"/>
      <c r="Q85" s="192"/>
      <c r="R85" s="192"/>
      <c r="S85" s="192"/>
    </row>
    <row r="86" spans="1:19" ht="13.5" customHeight="1">
      <c r="A86" s="196">
        <v>3395</v>
      </c>
      <c r="B86" s="196"/>
      <c r="C86" s="196" t="s">
        <v>198</v>
      </c>
      <c r="D86" s="196" t="s">
        <v>41</v>
      </c>
      <c r="E86" s="196"/>
      <c r="F86" s="196"/>
      <c r="G86" s="196"/>
      <c r="H86" s="196"/>
      <c r="I86" s="196"/>
      <c r="J86" s="196"/>
      <c r="K86" s="196"/>
      <c r="L86" s="196"/>
      <c r="M86" s="209">
        <v>50</v>
      </c>
      <c r="N86" s="196"/>
      <c r="O86" s="192"/>
      <c r="P86" s="192"/>
      <c r="Q86" s="192"/>
      <c r="R86" s="192"/>
      <c r="S86" s="192"/>
    </row>
    <row r="87" spans="1:19" ht="13.5" customHeight="1">
      <c r="A87" s="196">
        <v>3395</v>
      </c>
      <c r="B87" s="196"/>
      <c r="C87" s="196" t="s">
        <v>199</v>
      </c>
      <c r="D87" s="196" t="s">
        <v>41</v>
      </c>
      <c r="E87" s="196"/>
      <c r="F87" s="196"/>
      <c r="G87" s="196"/>
      <c r="H87" s="196"/>
      <c r="I87" s="196"/>
      <c r="J87" s="196"/>
      <c r="K87" s="196"/>
      <c r="L87" s="196"/>
      <c r="M87" s="209">
        <v>30</v>
      </c>
      <c r="N87" s="196"/>
      <c r="O87" s="192"/>
      <c r="P87" s="192"/>
      <c r="Q87" s="192"/>
      <c r="R87" s="192"/>
      <c r="S87" s="192"/>
    </row>
    <row r="88" spans="1:19" ht="13.5" customHeight="1">
      <c r="A88" s="196">
        <v>19275</v>
      </c>
      <c r="B88" s="196"/>
      <c r="C88" s="196" t="s">
        <v>251</v>
      </c>
      <c r="D88" s="196" t="s">
        <v>225</v>
      </c>
      <c r="E88" s="196"/>
      <c r="F88" s="196"/>
      <c r="G88" s="196"/>
      <c r="H88" s="196"/>
      <c r="I88" s="196"/>
      <c r="J88" s="196"/>
      <c r="K88" s="196"/>
      <c r="L88" s="196"/>
      <c r="M88" s="209">
        <v>5</v>
      </c>
      <c r="N88" s="196"/>
      <c r="O88" s="192"/>
      <c r="P88" s="192"/>
      <c r="Q88" s="192"/>
      <c r="R88" s="192"/>
      <c r="S88" s="192"/>
    </row>
    <row r="89" spans="1:19" ht="13.5" customHeight="1">
      <c r="A89" s="196">
        <v>68705</v>
      </c>
      <c r="B89" s="196"/>
      <c r="C89" s="196" t="s">
        <v>201</v>
      </c>
      <c r="D89" s="196" t="s">
        <v>41</v>
      </c>
      <c r="E89" s="196"/>
      <c r="F89" s="196"/>
      <c r="G89" s="196"/>
      <c r="H89" s="196"/>
      <c r="I89" s="196"/>
      <c r="J89" s="196"/>
      <c r="K89" s="196"/>
      <c r="L89" s="196"/>
      <c r="M89" s="209">
        <v>1</v>
      </c>
      <c r="N89" s="196"/>
      <c r="O89" s="192"/>
      <c r="P89" s="192"/>
      <c r="Q89" s="192"/>
      <c r="R89" s="192"/>
      <c r="S89" s="192"/>
    </row>
    <row r="90" spans="1:19" ht="13.5" customHeight="1">
      <c r="A90" s="196">
        <v>15857</v>
      </c>
      <c r="B90" s="196"/>
      <c r="C90" s="196" t="s">
        <v>255</v>
      </c>
      <c r="D90" s="196" t="s">
        <v>225</v>
      </c>
      <c r="E90" s="196"/>
      <c r="F90" s="196"/>
      <c r="G90" s="196"/>
      <c r="H90" s="196"/>
      <c r="I90" s="196"/>
      <c r="J90" s="196"/>
      <c r="K90" s="209">
        <v>22</v>
      </c>
      <c r="L90" s="196"/>
      <c r="M90" s="209"/>
      <c r="N90" s="196"/>
      <c r="O90" s="192"/>
      <c r="P90" s="192"/>
      <c r="Q90" s="192"/>
      <c r="R90" s="192"/>
      <c r="S90" s="192"/>
    </row>
    <row r="91" spans="1:19" ht="13.5" customHeight="1"/>
    <row r="92" spans="1:19" ht="13.5" customHeight="1"/>
    <row r="93" spans="1:19" ht="13.5" customHeight="1"/>
    <row r="94" spans="1:19" ht="13.5" customHeight="1"/>
    <row r="95" spans="1:19" ht="13.5" customHeight="1"/>
    <row r="96" spans="1:19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78749999999999998" right="0.78749999999999998" top="0" bottom="0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80"/>
    <pageSetUpPr fitToPage="1"/>
  </sheetPr>
  <dimension ref="A1:AH1000"/>
  <sheetViews>
    <sheetView workbookViewId="0"/>
  </sheetViews>
  <sheetFormatPr defaultColWidth="14.42578125" defaultRowHeight="15" customHeight="1"/>
  <cols>
    <col min="1" max="1" width="4.85546875" customWidth="1"/>
    <col min="2" max="2" width="35.85546875" customWidth="1"/>
    <col min="3" max="3" width="5.28515625" customWidth="1"/>
    <col min="4" max="4" width="5.85546875" customWidth="1"/>
    <col min="5" max="5" width="15.85546875" customWidth="1"/>
    <col min="6" max="6" width="14" customWidth="1"/>
    <col min="7" max="7" width="16" customWidth="1"/>
    <col min="8" max="8" width="12.85546875" customWidth="1"/>
    <col min="9" max="9" width="12.5703125" customWidth="1"/>
    <col min="10" max="10" width="13.140625" customWidth="1"/>
    <col min="11" max="11" width="13.85546875" customWidth="1"/>
    <col min="12" max="12" width="12.42578125" customWidth="1"/>
    <col min="13" max="13" width="11.28515625" customWidth="1"/>
    <col min="14" max="14" width="17.28515625" customWidth="1"/>
    <col min="15" max="34" width="8" customWidth="1"/>
  </cols>
  <sheetData>
    <row r="1" spans="1:34">
      <c r="A1" s="75"/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0.25" customHeight="1">
      <c r="A2" s="79"/>
      <c r="B2" s="8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20.25" customHeight="1">
      <c r="A3" s="79"/>
      <c r="B3" s="8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8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>
      <c r="A4" s="79"/>
      <c r="B4" s="8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1.75" customHeight="1">
      <c r="A5" s="79"/>
      <c r="B5" s="8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8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8" customHeight="1">
      <c r="B6" s="84"/>
      <c r="C6" s="85" t="s">
        <v>256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>
      <c r="B7" s="87"/>
      <c r="C7" s="88" t="s">
        <v>257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9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>
      <c r="A8" s="90"/>
      <c r="B8" s="8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8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23.25" customHeight="1">
      <c r="A9" s="91"/>
      <c r="B9" s="92"/>
      <c r="C9" s="91" t="s">
        <v>258</v>
      </c>
      <c r="D9" s="92"/>
      <c r="E9" s="92"/>
      <c r="F9" s="92"/>
      <c r="G9" s="92"/>
      <c r="H9" s="92"/>
      <c r="I9" s="92"/>
      <c r="J9" s="92"/>
      <c r="K9" s="92"/>
      <c r="L9" s="92"/>
      <c r="M9" s="92"/>
      <c r="N9" s="9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160" t="s">
        <v>259</v>
      </c>
      <c r="B10" s="145"/>
      <c r="C10" s="161" t="e">
        <f>#REF!</f>
        <v>#REF!</v>
      </c>
      <c r="D10" s="144"/>
      <c r="E10" s="144"/>
      <c r="F10" s="162"/>
      <c r="G10" s="94"/>
      <c r="H10" s="94"/>
      <c r="I10" s="94"/>
      <c r="J10" s="94"/>
      <c r="K10" s="94"/>
      <c r="L10" s="94"/>
      <c r="M10" s="94"/>
      <c r="N10" s="9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>
      <c r="A11" s="163" t="s">
        <v>260</v>
      </c>
      <c r="B11" s="145"/>
      <c r="C11" s="161"/>
      <c r="D11" s="144"/>
      <c r="E11" s="162"/>
      <c r="F11" s="94"/>
      <c r="G11" s="94"/>
      <c r="H11" s="94"/>
      <c r="I11" s="94"/>
      <c r="J11" s="94"/>
      <c r="K11" s="94"/>
      <c r="L11" s="94"/>
      <c r="M11" s="94"/>
      <c r="N11" s="9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>
      <c r="A12" s="9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8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" customHeight="1">
      <c r="A13" s="164" t="s">
        <v>4</v>
      </c>
      <c r="B13" s="167" t="s">
        <v>261</v>
      </c>
      <c r="C13" s="167" t="s">
        <v>262</v>
      </c>
      <c r="D13" s="151" t="s">
        <v>6</v>
      </c>
      <c r="E13" s="97" t="s">
        <v>263</v>
      </c>
      <c r="F13" s="97" t="s">
        <v>264</v>
      </c>
      <c r="G13" s="97" t="s">
        <v>265</v>
      </c>
      <c r="H13" s="97" t="s">
        <v>266</v>
      </c>
      <c r="I13" s="97" t="s">
        <v>267</v>
      </c>
      <c r="J13" s="97" t="s">
        <v>268</v>
      </c>
      <c r="K13" s="97" t="s">
        <v>269</v>
      </c>
      <c r="L13" s="97" t="s">
        <v>270</v>
      </c>
      <c r="M13" s="154" t="s">
        <v>271</v>
      </c>
      <c r="N13" s="157" t="s">
        <v>272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4">
      <c r="A14" s="165"/>
      <c r="B14" s="168"/>
      <c r="C14" s="168"/>
      <c r="D14" s="152"/>
      <c r="E14" s="99"/>
      <c r="F14" s="100"/>
      <c r="G14" s="100"/>
      <c r="H14" s="101"/>
      <c r="I14" s="101"/>
      <c r="J14" s="101"/>
      <c r="K14" s="101"/>
      <c r="L14" s="101"/>
      <c r="M14" s="155"/>
      <c r="N14" s="15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4">
      <c r="A15" s="165"/>
      <c r="B15" s="168"/>
      <c r="C15" s="168"/>
      <c r="D15" s="152"/>
      <c r="E15" s="99"/>
      <c r="F15" s="100"/>
      <c r="G15" s="100"/>
      <c r="H15" s="101"/>
      <c r="I15" s="102"/>
      <c r="J15" s="102"/>
      <c r="K15" s="103"/>
      <c r="L15" s="103"/>
      <c r="M15" s="155"/>
      <c r="N15" s="15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</row>
    <row r="16" spans="1:34">
      <c r="A16" s="166"/>
      <c r="B16" s="169"/>
      <c r="C16" s="169"/>
      <c r="D16" s="153"/>
      <c r="E16" s="104"/>
      <c r="F16" s="105"/>
      <c r="G16" s="105"/>
      <c r="H16" s="106"/>
      <c r="I16" s="107"/>
      <c r="J16" s="107"/>
      <c r="K16" s="108"/>
      <c r="L16" s="108"/>
      <c r="M16" s="156"/>
      <c r="N16" s="159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</row>
    <row r="17" spans="1:34">
      <c r="A17" s="109">
        <v>1</v>
      </c>
      <c r="B17" s="110"/>
      <c r="C17" s="111"/>
      <c r="D17" s="111" t="s">
        <v>273</v>
      </c>
      <c r="E17" s="112"/>
      <c r="F17" s="112"/>
      <c r="G17" s="112"/>
      <c r="H17" s="112"/>
      <c r="I17" s="113"/>
      <c r="J17" s="112"/>
      <c r="K17" s="112"/>
      <c r="L17" s="112"/>
      <c r="M17" s="114" t="e">
        <f>ROUND(AVERAGE(E17:L17),2)</f>
        <v>#DIV/0!</v>
      </c>
      <c r="N17" s="115" t="e">
        <f>M17*C17</f>
        <v>#DIV/0!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3.5" customHeight="1">
      <c r="A18" s="171">
        <v>2</v>
      </c>
      <c r="B18" s="172"/>
      <c r="C18" s="111"/>
      <c r="D18" s="170" t="s">
        <v>273</v>
      </c>
      <c r="E18" s="97"/>
      <c r="F18" s="97"/>
      <c r="G18" s="97"/>
      <c r="H18" s="97"/>
      <c r="I18" s="97"/>
      <c r="J18" s="97"/>
      <c r="K18" s="97"/>
      <c r="L18" s="97"/>
      <c r="M18" s="114"/>
      <c r="N18" s="115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>
      <c r="A19" s="165"/>
      <c r="B19" s="168"/>
      <c r="C19" s="111"/>
      <c r="D19" s="168"/>
      <c r="E19" s="112"/>
      <c r="F19" s="112"/>
      <c r="G19" s="112"/>
      <c r="H19" s="112"/>
      <c r="I19" s="112"/>
      <c r="J19" s="112"/>
      <c r="K19" s="112"/>
      <c r="L19" s="112"/>
      <c r="M19" s="114"/>
      <c r="N19" s="115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>
      <c r="A20" s="166"/>
      <c r="B20" s="169"/>
      <c r="C20" s="111"/>
      <c r="D20" s="169"/>
      <c r="E20" s="117"/>
      <c r="F20" s="117"/>
      <c r="G20" s="117"/>
      <c r="H20" s="117"/>
      <c r="I20" s="118"/>
      <c r="J20" s="117"/>
      <c r="K20" s="117"/>
      <c r="L20" s="117"/>
      <c r="M20" s="114" t="e">
        <f>ROUND(AVERAGE(E20:L20),2)</f>
        <v>#DIV/0!</v>
      </c>
      <c r="N20" s="115" t="e">
        <f>M20*C20</f>
        <v>#DIV/0!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3.5" customHeight="1">
      <c r="A21" s="171">
        <v>3</v>
      </c>
      <c r="B21" s="172"/>
      <c r="C21" s="111"/>
      <c r="D21" s="170" t="s">
        <v>273</v>
      </c>
      <c r="E21" s="97"/>
      <c r="F21" s="97"/>
      <c r="G21" s="97"/>
      <c r="H21" s="97"/>
      <c r="I21" s="97"/>
      <c r="J21" s="97"/>
      <c r="K21" s="97"/>
      <c r="L21" s="97"/>
      <c r="M21" s="114"/>
      <c r="N21" s="115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.75" customHeight="1">
      <c r="A22" s="165"/>
      <c r="B22" s="168"/>
      <c r="C22" s="111"/>
      <c r="D22" s="168"/>
      <c r="E22" s="117"/>
      <c r="F22" s="117"/>
      <c r="G22" s="117"/>
      <c r="H22" s="117"/>
      <c r="I22" s="117"/>
      <c r="J22" s="117"/>
      <c r="K22" s="117"/>
      <c r="L22" s="117"/>
      <c r="M22" s="114"/>
      <c r="N22" s="11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.75" customHeight="1">
      <c r="A23" s="166"/>
      <c r="B23" s="169"/>
      <c r="C23" s="111"/>
      <c r="D23" s="169"/>
      <c r="E23" s="117"/>
      <c r="F23" s="117"/>
      <c r="G23" s="117"/>
      <c r="H23" s="117"/>
      <c r="I23" s="118"/>
      <c r="J23" s="118"/>
      <c r="K23" s="117"/>
      <c r="L23" s="117"/>
      <c r="M23" s="114" t="e">
        <f>ROUND(AVERAGE(E23:L23),2)</f>
        <v>#DIV/0!</v>
      </c>
      <c r="N23" s="115" t="e">
        <f>M23*C23</f>
        <v>#DIV/0!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3.5" customHeight="1">
      <c r="A24" s="171">
        <v>4</v>
      </c>
      <c r="B24" s="172"/>
      <c r="C24" s="111"/>
      <c r="D24" s="170" t="s">
        <v>273</v>
      </c>
      <c r="E24" s="97"/>
      <c r="F24" s="97"/>
      <c r="G24" s="97"/>
      <c r="H24" s="97"/>
      <c r="I24" s="97"/>
      <c r="J24" s="97"/>
      <c r="K24" s="97"/>
      <c r="L24" s="97"/>
      <c r="M24" s="114"/>
      <c r="N24" s="11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.75" customHeight="1">
      <c r="A25" s="165"/>
      <c r="B25" s="168"/>
      <c r="C25" s="111"/>
      <c r="D25" s="168"/>
      <c r="E25" s="112"/>
      <c r="F25" s="117"/>
      <c r="G25" s="117"/>
      <c r="H25" s="117"/>
      <c r="I25" s="117"/>
      <c r="J25" s="117"/>
      <c r="K25" s="117"/>
      <c r="L25" s="117"/>
      <c r="M25" s="114"/>
      <c r="N25" s="11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.75" customHeight="1">
      <c r="A26" s="166"/>
      <c r="B26" s="169"/>
      <c r="C26" s="111"/>
      <c r="D26" s="169"/>
      <c r="E26" s="117"/>
      <c r="F26" s="117"/>
      <c r="G26" s="117"/>
      <c r="H26" s="117"/>
      <c r="I26" s="118"/>
      <c r="J26" s="118"/>
      <c r="K26" s="117"/>
      <c r="L26" s="117"/>
      <c r="M26" s="114" t="e">
        <f t="shared" ref="M26:M27" si="0">ROUND(AVERAGE(E26:L26),2)</f>
        <v>#DIV/0!</v>
      </c>
      <c r="N26" s="115" t="e">
        <f t="shared" ref="N26:N27" si="1">M26*C26</f>
        <v>#DIV/0!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.75" customHeight="1">
      <c r="A27" s="109">
        <v>5</v>
      </c>
      <c r="B27" s="110"/>
      <c r="C27" s="111"/>
      <c r="D27" s="111" t="s">
        <v>273</v>
      </c>
      <c r="E27" s="117"/>
      <c r="F27" s="117"/>
      <c r="G27" s="117"/>
      <c r="H27" s="117"/>
      <c r="I27" s="117"/>
      <c r="J27" s="117"/>
      <c r="K27" s="117"/>
      <c r="L27" s="117"/>
      <c r="M27" s="114" t="e">
        <f t="shared" si="0"/>
        <v>#DIV/0!</v>
      </c>
      <c r="N27" s="115" t="e">
        <f t="shared" si="1"/>
        <v>#DIV/0!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.75" customHeight="1">
      <c r="A28" s="171">
        <v>6</v>
      </c>
      <c r="B28" s="172"/>
      <c r="C28" s="111"/>
      <c r="D28" s="111"/>
      <c r="E28" s="97"/>
      <c r="F28" s="97"/>
      <c r="G28" s="97"/>
      <c r="H28" s="97"/>
      <c r="I28" s="97"/>
      <c r="J28" s="97"/>
      <c r="K28" s="97"/>
      <c r="L28" s="97"/>
      <c r="M28" s="114"/>
      <c r="N28" s="11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.75" customHeight="1">
      <c r="A29" s="165"/>
      <c r="B29" s="168"/>
      <c r="C29" s="111"/>
      <c r="D29" s="111"/>
      <c r="E29" s="117"/>
      <c r="F29" s="117"/>
      <c r="G29" s="117"/>
      <c r="H29" s="117"/>
      <c r="I29" s="118"/>
      <c r="J29" s="118"/>
      <c r="K29" s="117"/>
      <c r="L29" s="117"/>
      <c r="M29" s="114"/>
      <c r="N29" s="11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.75" customHeight="1">
      <c r="A30" s="166"/>
      <c r="B30" s="169"/>
      <c r="C30" s="111"/>
      <c r="D30" s="111" t="s">
        <v>273</v>
      </c>
      <c r="E30" s="117"/>
      <c r="F30" s="117"/>
      <c r="G30" s="117"/>
      <c r="H30" s="117"/>
      <c r="I30" s="118"/>
      <c r="J30" s="118"/>
      <c r="K30" s="117"/>
      <c r="L30" s="117"/>
      <c r="M30" s="114" t="e">
        <f>ROUND(AVERAGE(E30:L30),2)</f>
        <v>#DIV/0!</v>
      </c>
      <c r="N30" s="115" t="e">
        <f>M30*C30</f>
        <v>#DIV/0!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53.25" customHeight="1">
      <c r="A31" s="171">
        <v>7</v>
      </c>
      <c r="B31" s="172"/>
      <c r="C31" s="111"/>
      <c r="D31" s="111"/>
      <c r="E31" s="97"/>
      <c r="F31" s="97"/>
      <c r="G31" s="97"/>
      <c r="H31" s="97"/>
      <c r="I31" s="97"/>
      <c r="J31" s="97"/>
      <c r="K31" s="97"/>
      <c r="L31" s="97"/>
      <c r="M31" s="114"/>
      <c r="N31" s="115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.75" customHeight="1">
      <c r="A32" s="165"/>
      <c r="B32" s="168"/>
      <c r="C32" s="111"/>
      <c r="D32" s="111"/>
      <c r="E32" s="117"/>
      <c r="F32" s="117"/>
      <c r="G32" s="117"/>
      <c r="H32" s="117"/>
      <c r="I32" s="117"/>
      <c r="J32" s="117"/>
      <c r="K32" s="117"/>
      <c r="L32" s="117"/>
      <c r="M32" s="114"/>
      <c r="N32" s="115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34.5" customHeight="1">
      <c r="A33" s="166"/>
      <c r="B33" s="169"/>
      <c r="C33" s="111"/>
      <c r="D33" s="111" t="s">
        <v>273</v>
      </c>
      <c r="E33" s="117"/>
      <c r="F33" s="117"/>
      <c r="G33" s="117"/>
      <c r="H33" s="117"/>
      <c r="I33" s="117"/>
      <c r="J33" s="117"/>
      <c r="K33" s="117"/>
      <c r="L33" s="117"/>
      <c r="M33" s="114" t="e">
        <f>ROUND(AVERAGE(E33:L33),2)</f>
        <v>#DIV/0!</v>
      </c>
      <c r="N33" s="115" t="e">
        <f>M33*C33</f>
        <v>#DIV/0!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5.75" customHeight="1">
      <c r="A34" s="171">
        <v>8</v>
      </c>
      <c r="B34" s="172"/>
      <c r="C34" s="111"/>
      <c r="D34" s="111"/>
      <c r="E34" s="97"/>
      <c r="F34" s="97"/>
      <c r="G34" s="97"/>
      <c r="H34" s="97"/>
      <c r="I34" s="97"/>
      <c r="J34" s="97"/>
      <c r="K34" s="97"/>
      <c r="L34" s="97"/>
      <c r="M34" s="114"/>
      <c r="N34" s="11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26.25" customHeight="1">
      <c r="A35" s="165"/>
      <c r="B35" s="168"/>
      <c r="C35" s="111"/>
      <c r="D35" s="111"/>
      <c r="E35" s="118"/>
      <c r="F35" s="118"/>
      <c r="G35" s="117"/>
      <c r="H35" s="117"/>
      <c r="I35" s="117"/>
      <c r="J35" s="117"/>
      <c r="K35" s="117"/>
      <c r="L35" s="117"/>
      <c r="M35" s="114"/>
      <c r="N35" s="115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5.75" customHeight="1">
      <c r="A36" s="166"/>
      <c r="B36" s="169"/>
      <c r="C36" s="111"/>
      <c r="D36" s="111" t="s">
        <v>273</v>
      </c>
      <c r="E36" s="118"/>
      <c r="F36" s="118"/>
      <c r="G36" s="117"/>
      <c r="H36" s="117"/>
      <c r="I36" s="117"/>
      <c r="J36" s="118"/>
      <c r="K36" s="117"/>
      <c r="L36" s="117"/>
      <c r="M36" s="114" t="e">
        <f t="shared" ref="M36:M37" si="2">ROUND(AVERAGE(E36:L36),2)</f>
        <v>#DIV/0!</v>
      </c>
      <c r="N36" s="115" t="e">
        <f t="shared" ref="N36:N37" si="3">M36*C36</f>
        <v>#DIV/0!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.75" customHeight="1">
      <c r="A37" s="109">
        <v>9</v>
      </c>
      <c r="B37" s="110"/>
      <c r="C37" s="111"/>
      <c r="D37" s="111" t="s">
        <v>273</v>
      </c>
      <c r="E37" s="117"/>
      <c r="F37" s="117"/>
      <c r="G37" s="117"/>
      <c r="H37" s="117"/>
      <c r="I37" s="118"/>
      <c r="J37" s="117"/>
      <c r="K37" s="117"/>
      <c r="L37" s="117"/>
      <c r="M37" s="114" t="e">
        <f t="shared" si="2"/>
        <v>#DIV/0!</v>
      </c>
      <c r="N37" s="115" t="e">
        <f t="shared" si="3"/>
        <v>#DIV/0!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.75" customHeight="1">
      <c r="A38" s="171">
        <v>10</v>
      </c>
      <c r="B38" s="172"/>
      <c r="C38" s="111"/>
      <c r="D38" s="111"/>
      <c r="E38" s="97"/>
      <c r="F38" s="97"/>
      <c r="G38" s="97"/>
      <c r="H38" s="97"/>
      <c r="I38" s="97"/>
      <c r="J38" s="97"/>
      <c r="K38" s="97"/>
      <c r="L38" s="97"/>
      <c r="M38" s="114"/>
      <c r="N38" s="115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.75" customHeight="1">
      <c r="A39" s="165"/>
      <c r="B39" s="168"/>
      <c r="C39" s="111"/>
      <c r="D39" s="111"/>
      <c r="E39" s="117"/>
      <c r="F39" s="117"/>
      <c r="G39" s="117"/>
      <c r="H39" s="117"/>
      <c r="I39" s="117"/>
      <c r="J39" s="117"/>
      <c r="K39" s="117"/>
      <c r="L39" s="117"/>
      <c r="M39" s="114"/>
      <c r="N39" s="115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5.75" customHeight="1">
      <c r="A40" s="166"/>
      <c r="B40" s="169"/>
      <c r="C40" s="111"/>
      <c r="D40" s="111" t="s">
        <v>273</v>
      </c>
      <c r="E40" s="117"/>
      <c r="F40" s="117"/>
      <c r="G40" s="117"/>
      <c r="H40" s="117"/>
      <c r="I40" s="117"/>
      <c r="J40" s="117"/>
      <c r="K40" s="117"/>
      <c r="L40" s="117"/>
      <c r="M40" s="114" t="e">
        <f>ROUND(AVERAGE(E40:L40),2)</f>
        <v>#DIV/0!</v>
      </c>
      <c r="N40" s="115" t="e">
        <f>M40*C40</f>
        <v>#DIV/0!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5.75" customHeight="1">
      <c r="A41" s="171">
        <v>11</v>
      </c>
      <c r="B41" s="172"/>
      <c r="C41" s="111"/>
      <c r="D41" s="111"/>
      <c r="E41" s="97"/>
      <c r="F41" s="97"/>
      <c r="G41" s="97"/>
      <c r="H41" s="97"/>
      <c r="I41" s="97"/>
      <c r="J41" s="97"/>
      <c r="K41" s="97"/>
      <c r="L41" s="97"/>
      <c r="M41" s="114"/>
      <c r="N41" s="115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5.75" customHeight="1">
      <c r="A42" s="165"/>
      <c r="B42" s="168"/>
      <c r="C42" s="111"/>
      <c r="D42" s="111"/>
      <c r="E42" s="117"/>
      <c r="F42" s="117"/>
      <c r="G42" s="117"/>
      <c r="H42" s="117"/>
      <c r="I42" s="117"/>
      <c r="J42" s="117"/>
      <c r="K42" s="117"/>
      <c r="L42" s="117"/>
      <c r="M42" s="114"/>
      <c r="N42" s="115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.75" customHeight="1">
      <c r="A43" s="166"/>
      <c r="B43" s="169"/>
      <c r="C43" s="111"/>
      <c r="D43" s="111" t="s">
        <v>273</v>
      </c>
      <c r="E43" s="117"/>
      <c r="F43" s="117"/>
      <c r="G43" s="117"/>
      <c r="H43" s="117"/>
      <c r="I43" s="117"/>
      <c r="J43" s="117"/>
      <c r="K43" s="117"/>
      <c r="L43" s="117"/>
      <c r="M43" s="114" t="e">
        <f>ROUND(AVERAGE(E43:L43),2)</f>
        <v>#DIV/0!</v>
      </c>
      <c r="N43" s="115" t="e">
        <f>M43*C43</f>
        <v>#DIV/0!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75" customHeight="1">
      <c r="A44" s="171">
        <v>12</v>
      </c>
      <c r="B44" s="172"/>
      <c r="C44" s="111"/>
      <c r="D44" s="111"/>
      <c r="E44" s="97"/>
      <c r="F44" s="97"/>
      <c r="G44" s="97"/>
      <c r="H44" s="97"/>
      <c r="I44" s="97"/>
      <c r="J44" s="97"/>
      <c r="K44" s="97"/>
      <c r="L44" s="97"/>
      <c r="M44" s="114"/>
      <c r="N44" s="115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5.75" customHeight="1">
      <c r="A45" s="165"/>
      <c r="B45" s="168"/>
      <c r="C45" s="111"/>
      <c r="D45" s="111"/>
      <c r="E45" s="117"/>
      <c r="F45" s="118"/>
      <c r="G45" s="117"/>
      <c r="H45" s="117"/>
      <c r="I45" s="117"/>
      <c r="J45" s="117"/>
      <c r="K45" s="117"/>
      <c r="L45" s="117"/>
      <c r="M45" s="114"/>
      <c r="N45" s="115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.75" customHeight="1">
      <c r="A46" s="166"/>
      <c r="B46" s="169"/>
      <c r="C46" s="111"/>
      <c r="D46" s="111" t="s">
        <v>273</v>
      </c>
      <c r="E46" s="117"/>
      <c r="F46" s="118"/>
      <c r="G46" s="117"/>
      <c r="H46" s="117"/>
      <c r="I46" s="117"/>
      <c r="J46" s="117"/>
      <c r="K46" s="117"/>
      <c r="L46" s="117"/>
      <c r="M46" s="114" t="e">
        <f>ROUND(AVERAGE(E46:L46),2)</f>
        <v>#DIV/0!</v>
      </c>
      <c r="N46" s="115" t="e">
        <f>M46*C46</f>
        <v>#DIV/0!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30.75" customHeight="1">
      <c r="A47" s="171">
        <v>13</v>
      </c>
      <c r="B47" s="172"/>
      <c r="C47" s="111"/>
      <c r="D47" s="111"/>
      <c r="E47" s="97"/>
      <c r="F47" s="97"/>
      <c r="G47" s="97"/>
      <c r="H47" s="97"/>
      <c r="I47" s="97"/>
      <c r="J47" s="97"/>
      <c r="K47" s="97"/>
      <c r="L47" s="97"/>
      <c r="M47" s="114"/>
      <c r="N47" s="115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67.5" customHeight="1">
      <c r="A48" s="165"/>
      <c r="B48" s="168"/>
      <c r="C48" s="111"/>
      <c r="D48" s="111"/>
      <c r="E48" s="117"/>
      <c r="F48" s="117"/>
      <c r="G48" s="117"/>
      <c r="H48" s="117"/>
      <c r="I48" s="117"/>
      <c r="J48" s="117"/>
      <c r="K48" s="117"/>
      <c r="L48" s="117"/>
      <c r="M48" s="114"/>
      <c r="N48" s="115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30" customHeight="1">
      <c r="A49" s="166"/>
      <c r="B49" s="169"/>
      <c r="C49" s="111"/>
      <c r="D49" s="111" t="s">
        <v>273</v>
      </c>
      <c r="E49" s="117"/>
      <c r="F49" s="117"/>
      <c r="G49" s="117"/>
      <c r="H49" s="117"/>
      <c r="I49" s="117"/>
      <c r="J49" s="117"/>
      <c r="K49" s="117"/>
      <c r="L49" s="117"/>
      <c r="M49" s="114" t="e">
        <f>ROUND(AVERAGE(E49:L49),2)</f>
        <v>#DIV/0!</v>
      </c>
      <c r="N49" s="115" t="e">
        <f>M49*C49</f>
        <v>#DIV/0!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21.75" customHeight="1">
      <c r="A50" s="171">
        <v>14</v>
      </c>
      <c r="B50" s="172"/>
      <c r="C50" s="111"/>
      <c r="D50" s="111"/>
      <c r="E50" s="97"/>
      <c r="F50" s="97"/>
      <c r="G50" s="97"/>
      <c r="H50" s="97"/>
      <c r="I50" s="97"/>
      <c r="J50" s="97"/>
      <c r="K50" s="97"/>
      <c r="L50" s="97"/>
      <c r="M50" s="114"/>
      <c r="N50" s="115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.75" customHeight="1">
      <c r="A51" s="165"/>
      <c r="B51" s="168"/>
      <c r="C51" s="111"/>
      <c r="D51" s="111"/>
      <c r="E51" s="117"/>
      <c r="F51" s="117"/>
      <c r="G51" s="117"/>
      <c r="H51" s="117"/>
      <c r="I51" s="117"/>
      <c r="J51" s="117"/>
      <c r="K51" s="117"/>
      <c r="L51" s="117"/>
      <c r="M51" s="114"/>
      <c r="N51" s="115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21.75" customHeight="1">
      <c r="A52" s="166"/>
      <c r="B52" s="169"/>
      <c r="C52" s="111"/>
      <c r="D52" s="111" t="s">
        <v>273</v>
      </c>
      <c r="E52" s="117"/>
      <c r="F52" s="117"/>
      <c r="G52" s="117"/>
      <c r="H52" s="117"/>
      <c r="I52" s="117"/>
      <c r="J52" s="117"/>
      <c r="K52" s="117"/>
      <c r="L52" s="117"/>
      <c r="M52" s="114" t="e">
        <f>ROUND(AVERAGE(E52:L52),2)</f>
        <v>#DIV/0!</v>
      </c>
      <c r="N52" s="115" t="e">
        <f>M52*C52</f>
        <v>#DIV/0!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45" customHeight="1">
      <c r="A53" s="171">
        <v>15</v>
      </c>
      <c r="B53" s="172"/>
      <c r="C53" s="116"/>
      <c r="D53" s="111"/>
      <c r="E53" s="97"/>
      <c r="F53" s="97"/>
      <c r="G53" s="97"/>
      <c r="H53" s="97"/>
      <c r="I53" s="97"/>
      <c r="J53" s="97"/>
      <c r="K53" s="97"/>
      <c r="L53" s="97"/>
      <c r="M53" s="114"/>
      <c r="N53" s="115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.75" customHeight="1">
      <c r="A54" s="165"/>
      <c r="B54" s="168"/>
      <c r="C54" s="119"/>
      <c r="D54" s="120"/>
      <c r="E54" s="117"/>
      <c r="F54" s="118"/>
      <c r="G54" s="117"/>
      <c r="H54" s="117"/>
      <c r="I54" s="117"/>
      <c r="J54" s="117"/>
      <c r="K54" s="117"/>
      <c r="L54" s="117"/>
      <c r="M54" s="114"/>
      <c r="N54" s="115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27" customHeight="1">
      <c r="A55" s="166"/>
      <c r="B55" s="169"/>
      <c r="C55" s="111"/>
      <c r="D55" s="111" t="s">
        <v>273</v>
      </c>
      <c r="E55" s="117"/>
      <c r="F55" s="118"/>
      <c r="G55" s="117"/>
      <c r="H55" s="117"/>
      <c r="I55" s="117"/>
      <c r="J55" s="117"/>
      <c r="K55" s="117"/>
      <c r="L55" s="117"/>
      <c r="M55" s="114" t="e">
        <f>ROUND(AVERAGE(E55:L55),2)</f>
        <v>#DIV/0!</v>
      </c>
      <c r="N55" s="115" t="e">
        <f>M55*C55</f>
        <v>#DIV/0!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3.5" customHeight="1">
      <c r="A56" s="171">
        <v>16</v>
      </c>
      <c r="B56" s="172"/>
      <c r="C56" s="116"/>
      <c r="D56" s="170" t="s">
        <v>273</v>
      </c>
      <c r="E56" s="97"/>
      <c r="F56" s="97"/>
      <c r="G56" s="97"/>
      <c r="H56" s="97"/>
      <c r="I56" s="97"/>
      <c r="J56" s="97"/>
      <c r="K56" s="97"/>
      <c r="L56" s="97"/>
      <c r="M56" s="114"/>
      <c r="N56" s="115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.75" customHeight="1">
      <c r="A57" s="165"/>
      <c r="B57" s="168"/>
      <c r="C57" s="119"/>
      <c r="D57" s="168"/>
      <c r="E57" s="117"/>
      <c r="F57" s="118"/>
      <c r="G57" s="117"/>
      <c r="H57" s="117"/>
      <c r="I57" s="117"/>
      <c r="J57" s="117"/>
      <c r="K57" s="117"/>
      <c r="L57" s="117"/>
      <c r="M57" s="114"/>
      <c r="N57" s="115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.75" customHeight="1">
      <c r="A58" s="166"/>
      <c r="B58" s="169"/>
      <c r="C58" s="111"/>
      <c r="D58" s="169"/>
      <c r="E58" s="117"/>
      <c r="F58" s="118"/>
      <c r="G58" s="117"/>
      <c r="H58" s="117"/>
      <c r="I58" s="118"/>
      <c r="J58" s="118"/>
      <c r="K58" s="117"/>
      <c r="L58" s="117"/>
      <c r="M58" s="114" t="e">
        <f>ROUND(AVERAGE(E58:L58),2)</f>
        <v>#DIV/0!</v>
      </c>
      <c r="N58" s="115" t="e">
        <f>M58*C58</f>
        <v>#DIV/0!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.75" customHeight="1">
      <c r="A59" s="171">
        <v>17</v>
      </c>
      <c r="B59" s="172"/>
      <c r="C59" s="116"/>
      <c r="D59" s="111"/>
      <c r="E59" s="97"/>
      <c r="F59" s="97"/>
      <c r="G59" s="97"/>
      <c r="H59" s="97"/>
      <c r="I59" s="97"/>
      <c r="J59" s="97"/>
      <c r="K59" s="97"/>
      <c r="L59" s="97"/>
      <c r="M59" s="114"/>
      <c r="N59" s="115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.75" customHeight="1">
      <c r="A60" s="165"/>
      <c r="B60" s="168"/>
      <c r="C60" s="119"/>
      <c r="D60" s="120"/>
      <c r="E60" s="117"/>
      <c r="F60" s="117"/>
      <c r="G60" s="118"/>
      <c r="H60" s="117"/>
      <c r="I60" s="117"/>
      <c r="J60" s="117"/>
      <c r="K60" s="117"/>
      <c r="L60" s="117"/>
      <c r="M60" s="114"/>
      <c r="N60" s="115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75" customHeight="1">
      <c r="A61" s="166"/>
      <c r="B61" s="169"/>
      <c r="C61" s="111"/>
      <c r="D61" s="111" t="s">
        <v>273</v>
      </c>
      <c r="E61" s="117"/>
      <c r="F61" s="117"/>
      <c r="G61" s="118"/>
      <c r="H61" s="117"/>
      <c r="I61" s="117"/>
      <c r="J61" s="118"/>
      <c r="K61" s="117"/>
      <c r="L61" s="117"/>
      <c r="M61" s="114" t="e">
        <f>ROUND(AVERAGE(E61:L61),2)</f>
        <v>#DIV/0!</v>
      </c>
      <c r="N61" s="115" t="e">
        <f>M61*C61</f>
        <v>#DIV/0!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.75" customHeight="1">
      <c r="A62" s="171">
        <v>18</v>
      </c>
      <c r="B62" s="172"/>
      <c r="C62" s="116"/>
      <c r="D62" s="111"/>
      <c r="E62" s="97"/>
      <c r="F62" s="97"/>
      <c r="G62" s="97"/>
      <c r="H62" s="97"/>
      <c r="I62" s="97"/>
      <c r="J62" s="97"/>
      <c r="K62" s="97"/>
      <c r="L62" s="97"/>
      <c r="M62" s="114"/>
      <c r="N62" s="115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.75" customHeight="1">
      <c r="A63" s="165"/>
      <c r="B63" s="168"/>
      <c r="C63" s="119"/>
      <c r="D63" s="120"/>
      <c r="E63" s="117"/>
      <c r="F63" s="117"/>
      <c r="G63" s="117"/>
      <c r="H63" s="117"/>
      <c r="I63" s="117"/>
      <c r="J63" s="117"/>
      <c r="K63" s="117"/>
      <c r="L63" s="117"/>
      <c r="M63" s="114"/>
      <c r="N63" s="115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.75" customHeight="1">
      <c r="A64" s="166"/>
      <c r="B64" s="169"/>
      <c r="C64" s="121"/>
      <c r="D64" s="122" t="s">
        <v>273</v>
      </c>
      <c r="E64" s="117"/>
      <c r="F64" s="117"/>
      <c r="G64" s="117"/>
      <c r="H64" s="117"/>
      <c r="I64" s="118"/>
      <c r="J64" s="118"/>
      <c r="K64" s="117"/>
      <c r="L64" s="117"/>
      <c r="M64" s="114" t="e">
        <f>ROUND(AVERAGE(E64:L64),2)</f>
        <v>#DIV/0!</v>
      </c>
      <c r="N64" s="115" t="e">
        <f>M64*C64</f>
        <v>#DIV/0!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.75" customHeight="1">
      <c r="A65" s="171">
        <v>19</v>
      </c>
      <c r="B65" s="172"/>
      <c r="C65" s="121"/>
      <c r="D65" s="111"/>
      <c r="E65" s="97"/>
      <c r="F65" s="97"/>
      <c r="G65" s="97"/>
      <c r="H65" s="97"/>
      <c r="I65" s="97"/>
      <c r="J65" s="97"/>
      <c r="K65" s="97"/>
      <c r="L65" s="97"/>
      <c r="M65" s="114"/>
      <c r="N65" s="115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5.75" customHeight="1">
      <c r="A66" s="165"/>
      <c r="B66" s="168"/>
      <c r="C66" s="121"/>
      <c r="D66" s="111"/>
      <c r="E66" s="117"/>
      <c r="F66" s="117"/>
      <c r="G66" s="117"/>
      <c r="H66" s="117"/>
      <c r="I66" s="117"/>
      <c r="J66" s="117"/>
      <c r="K66" s="117"/>
      <c r="L66" s="117"/>
      <c r="M66" s="114"/>
      <c r="N66" s="115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5.75" customHeight="1">
      <c r="A67" s="166"/>
      <c r="B67" s="169"/>
      <c r="C67" s="111"/>
      <c r="D67" s="111" t="s">
        <v>273</v>
      </c>
      <c r="E67" s="117"/>
      <c r="F67" s="117"/>
      <c r="G67" s="117"/>
      <c r="H67" s="117"/>
      <c r="I67" s="117"/>
      <c r="J67" s="117"/>
      <c r="K67" s="117"/>
      <c r="L67" s="117"/>
      <c r="M67" s="114" t="e">
        <f>ROUND(AVERAGE(E67:L67),2)</f>
        <v>#DIV/0!</v>
      </c>
      <c r="N67" s="115" t="e">
        <f>M67*C67</f>
        <v>#DIV/0!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5.75" customHeight="1">
      <c r="A68" s="171">
        <v>20</v>
      </c>
      <c r="B68" s="172"/>
      <c r="C68" s="111"/>
      <c r="D68" s="111"/>
      <c r="E68" s="97"/>
      <c r="F68" s="97"/>
      <c r="G68" s="97"/>
      <c r="H68" s="97"/>
      <c r="I68" s="97"/>
      <c r="J68" s="97"/>
      <c r="K68" s="97"/>
      <c r="L68" s="97"/>
      <c r="M68" s="114"/>
      <c r="N68" s="115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5.75" customHeight="1">
      <c r="A69" s="165"/>
      <c r="B69" s="168"/>
      <c r="C69" s="111"/>
      <c r="D69" s="111"/>
      <c r="E69" s="117"/>
      <c r="F69" s="117"/>
      <c r="G69" s="117"/>
      <c r="H69" s="117"/>
      <c r="I69" s="117"/>
      <c r="J69" s="117"/>
      <c r="K69" s="117"/>
      <c r="L69" s="117"/>
      <c r="M69" s="114"/>
      <c r="N69" s="115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5.75" customHeight="1">
      <c r="A70" s="166"/>
      <c r="B70" s="169"/>
      <c r="C70" s="111"/>
      <c r="D70" s="111" t="s">
        <v>273</v>
      </c>
      <c r="E70" s="117"/>
      <c r="F70" s="117"/>
      <c r="G70" s="117"/>
      <c r="H70" s="117"/>
      <c r="I70" s="117"/>
      <c r="J70" s="117"/>
      <c r="K70" s="118"/>
      <c r="L70" s="117"/>
      <c r="M70" s="114" t="e">
        <f>ROUND(AVERAGE(E70:L70),2)</f>
        <v>#DIV/0!</v>
      </c>
      <c r="N70" s="115" t="e">
        <f>M70*C70</f>
        <v>#DIV/0!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5.75" customHeight="1">
      <c r="A71" s="171">
        <v>21</v>
      </c>
      <c r="B71" s="172"/>
      <c r="C71" s="111"/>
      <c r="D71" s="111"/>
      <c r="E71" s="97"/>
      <c r="F71" s="97"/>
      <c r="G71" s="97"/>
      <c r="H71" s="97"/>
      <c r="I71" s="97"/>
      <c r="J71" s="97"/>
      <c r="K71" s="97"/>
      <c r="L71" s="97"/>
      <c r="M71" s="114"/>
      <c r="N71" s="115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5.75" customHeight="1">
      <c r="A72" s="165"/>
      <c r="B72" s="168"/>
      <c r="C72" s="111"/>
      <c r="D72" s="111"/>
      <c r="E72" s="117"/>
      <c r="F72" s="117"/>
      <c r="G72" s="117"/>
      <c r="H72" s="117"/>
      <c r="I72" s="117"/>
      <c r="J72" s="117"/>
      <c r="K72" s="117"/>
      <c r="L72" s="117"/>
      <c r="M72" s="114"/>
      <c r="N72" s="115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30" customHeight="1">
      <c r="A73" s="166"/>
      <c r="B73" s="169"/>
      <c r="C73" s="111"/>
      <c r="D73" s="111" t="s">
        <v>273</v>
      </c>
      <c r="E73" s="117"/>
      <c r="F73" s="117"/>
      <c r="G73" s="117"/>
      <c r="H73" s="117"/>
      <c r="I73" s="117"/>
      <c r="J73" s="117"/>
      <c r="K73" s="118"/>
      <c r="L73" s="117"/>
      <c r="M73" s="114" t="e">
        <f>ROUND(AVERAGE(E73:L73),2)</f>
        <v>#DIV/0!</v>
      </c>
      <c r="N73" s="115" t="e">
        <f>M73*C73</f>
        <v>#DIV/0!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5.75" customHeight="1">
      <c r="A74" s="171">
        <v>22</v>
      </c>
      <c r="B74" s="172"/>
      <c r="C74" s="111"/>
      <c r="D74" s="111"/>
      <c r="E74" s="97"/>
      <c r="F74" s="97"/>
      <c r="G74" s="97"/>
      <c r="H74" s="97"/>
      <c r="I74" s="97"/>
      <c r="J74" s="97"/>
      <c r="K74" s="97"/>
      <c r="L74" s="97"/>
      <c r="M74" s="114"/>
      <c r="N74" s="115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5.75" customHeight="1">
      <c r="A75" s="165"/>
      <c r="B75" s="168"/>
      <c r="C75" s="111"/>
      <c r="D75" s="111"/>
      <c r="E75" s="117"/>
      <c r="F75" s="117"/>
      <c r="G75" s="117"/>
      <c r="H75" s="117"/>
      <c r="I75" s="117"/>
      <c r="J75" s="117"/>
      <c r="K75" s="117"/>
      <c r="L75" s="117"/>
      <c r="M75" s="114"/>
      <c r="N75" s="115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5.75" customHeight="1">
      <c r="A76" s="166"/>
      <c r="B76" s="169"/>
      <c r="C76" s="111"/>
      <c r="D76" s="111" t="s">
        <v>273</v>
      </c>
      <c r="E76" s="118"/>
      <c r="F76" s="117"/>
      <c r="G76" s="117"/>
      <c r="H76" s="117"/>
      <c r="I76" s="117"/>
      <c r="J76" s="117"/>
      <c r="K76" s="118"/>
      <c r="L76" s="117"/>
      <c r="M76" s="114" t="e">
        <f>ROUND(AVERAGE(E76:L76),2)</f>
        <v>#DIV/0!</v>
      </c>
      <c r="N76" s="115" t="e">
        <f>M76*C76</f>
        <v>#DIV/0!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5.75" customHeight="1">
      <c r="A77" s="171">
        <v>23</v>
      </c>
      <c r="B77" s="172"/>
      <c r="C77" s="111"/>
      <c r="D77" s="111"/>
      <c r="E77" s="97"/>
      <c r="F77" s="97"/>
      <c r="G77" s="97"/>
      <c r="H77" s="97"/>
      <c r="I77" s="97"/>
      <c r="J77" s="97"/>
      <c r="K77" s="97"/>
      <c r="L77" s="97"/>
      <c r="M77" s="114"/>
      <c r="N77" s="115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5.75" customHeight="1">
      <c r="A78" s="165"/>
      <c r="B78" s="168"/>
      <c r="C78" s="111"/>
      <c r="D78" s="111"/>
      <c r="E78" s="117"/>
      <c r="F78" s="117"/>
      <c r="G78" s="117"/>
      <c r="H78" s="117"/>
      <c r="I78" s="117"/>
      <c r="J78" s="117"/>
      <c r="K78" s="117"/>
      <c r="L78" s="117"/>
      <c r="M78" s="114"/>
      <c r="N78" s="115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5.75" customHeight="1">
      <c r="A79" s="166"/>
      <c r="B79" s="169"/>
      <c r="C79" s="111"/>
      <c r="D79" s="111" t="s">
        <v>273</v>
      </c>
      <c r="E79" s="117"/>
      <c r="F79" s="117"/>
      <c r="G79" s="117"/>
      <c r="H79" s="117"/>
      <c r="I79" s="117"/>
      <c r="J79" s="117"/>
      <c r="K79" s="117"/>
      <c r="L79" s="117"/>
      <c r="M79" s="114" t="e">
        <f>ROUND(AVERAGE(E79:L79),2)</f>
        <v>#DIV/0!</v>
      </c>
      <c r="N79" s="115" t="e">
        <f>M79*C79</f>
        <v>#DIV/0!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5.75" customHeight="1">
      <c r="A80" s="171">
        <v>24</v>
      </c>
      <c r="B80" s="172"/>
      <c r="C80" s="111"/>
      <c r="D80" s="111"/>
      <c r="E80" s="97"/>
      <c r="F80" s="97"/>
      <c r="G80" s="97"/>
      <c r="H80" s="97"/>
      <c r="I80" s="97"/>
      <c r="J80" s="97"/>
      <c r="K80" s="97"/>
      <c r="L80" s="97"/>
      <c r="M80" s="114"/>
      <c r="N80" s="115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5.75" customHeight="1">
      <c r="A81" s="165"/>
      <c r="B81" s="168"/>
      <c r="C81" s="111"/>
      <c r="D81" s="111"/>
      <c r="E81" s="117"/>
      <c r="F81" s="117"/>
      <c r="G81" s="117"/>
      <c r="H81" s="117"/>
      <c r="I81" s="117"/>
      <c r="J81" s="117"/>
      <c r="K81" s="117"/>
      <c r="L81" s="117"/>
      <c r="M81" s="114"/>
      <c r="N81" s="115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5.75" customHeight="1">
      <c r="A82" s="166"/>
      <c r="B82" s="169"/>
      <c r="C82" s="111"/>
      <c r="D82" s="111" t="s">
        <v>273</v>
      </c>
      <c r="E82" s="117"/>
      <c r="F82" s="117"/>
      <c r="G82" s="117"/>
      <c r="H82" s="117"/>
      <c r="I82" s="118"/>
      <c r="J82" s="117"/>
      <c r="K82" s="117"/>
      <c r="L82" s="118"/>
      <c r="M82" s="114" t="e">
        <f>ROUND(AVERAGE(E82:L82),2)</f>
        <v>#DIV/0!</v>
      </c>
      <c r="N82" s="115" t="e">
        <f>M82*C82</f>
        <v>#DIV/0!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5.75" customHeight="1">
      <c r="A83" s="171">
        <v>25</v>
      </c>
      <c r="B83" s="172"/>
      <c r="C83" s="111"/>
      <c r="D83" s="111"/>
      <c r="E83" s="97"/>
      <c r="F83" s="97"/>
      <c r="G83" s="97"/>
      <c r="H83" s="97"/>
      <c r="I83" s="97"/>
      <c r="J83" s="97"/>
      <c r="K83" s="97"/>
      <c r="L83" s="97"/>
      <c r="M83" s="114"/>
      <c r="N83" s="115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5.75" customHeight="1">
      <c r="A84" s="165"/>
      <c r="B84" s="168"/>
      <c r="C84" s="111"/>
      <c r="D84" s="111"/>
      <c r="E84" s="117"/>
      <c r="F84" s="118"/>
      <c r="G84" s="118"/>
      <c r="H84" s="117"/>
      <c r="I84" s="117"/>
      <c r="J84" s="117"/>
      <c r="K84" s="117"/>
      <c r="L84" s="117"/>
      <c r="M84" s="114"/>
      <c r="N84" s="115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5.75" customHeight="1">
      <c r="A85" s="166"/>
      <c r="B85" s="169"/>
      <c r="C85" s="111"/>
      <c r="D85" s="111" t="s">
        <v>273</v>
      </c>
      <c r="E85" s="117"/>
      <c r="F85" s="118"/>
      <c r="G85" s="118"/>
      <c r="H85" s="117"/>
      <c r="I85" s="117"/>
      <c r="J85" s="117"/>
      <c r="K85" s="118"/>
      <c r="L85" s="117"/>
      <c r="M85" s="114" t="e">
        <f>ROUND(AVERAGE(E85:L85),2)</f>
        <v>#DIV/0!</v>
      </c>
      <c r="N85" s="115" t="e">
        <f>M85*C85</f>
        <v>#DIV/0!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5.75" customHeight="1">
      <c r="A86" s="171">
        <v>26</v>
      </c>
      <c r="B86" s="172"/>
      <c r="C86" s="111"/>
      <c r="D86" s="111"/>
      <c r="E86" s="97"/>
      <c r="F86" s="97"/>
      <c r="G86" s="97"/>
      <c r="H86" s="97"/>
      <c r="I86" s="97"/>
      <c r="J86" s="97"/>
      <c r="K86" s="97"/>
      <c r="L86" s="97"/>
      <c r="M86" s="114"/>
      <c r="N86" s="115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5.75" customHeight="1">
      <c r="A87" s="165"/>
      <c r="B87" s="168"/>
      <c r="C87" s="111"/>
      <c r="D87" s="111"/>
      <c r="E87" s="117"/>
      <c r="F87" s="117"/>
      <c r="G87" s="117"/>
      <c r="H87" s="117"/>
      <c r="I87" s="117"/>
      <c r="J87" s="117"/>
      <c r="K87" s="117"/>
      <c r="L87" s="117"/>
      <c r="M87" s="114"/>
      <c r="N87" s="115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5.75" customHeight="1">
      <c r="A88" s="166"/>
      <c r="B88" s="169"/>
      <c r="C88" s="111"/>
      <c r="D88" s="111" t="s">
        <v>273</v>
      </c>
      <c r="E88" s="117"/>
      <c r="F88" s="117"/>
      <c r="G88" s="117"/>
      <c r="H88" s="117"/>
      <c r="I88" s="118"/>
      <c r="J88" s="117"/>
      <c r="K88" s="117"/>
      <c r="L88" s="117"/>
      <c r="M88" s="114" t="e">
        <f>ROUND(AVERAGE(E88:L88),2)</f>
        <v>#DIV/0!</v>
      </c>
      <c r="N88" s="115" t="e">
        <f>M88*C88</f>
        <v>#DIV/0!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5.75" customHeight="1">
      <c r="A89" s="171">
        <v>27</v>
      </c>
      <c r="B89" s="172"/>
      <c r="C89" s="111"/>
      <c r="D89" s="111"/>
      <c r="E89" s="97"/>
      <c r="F89" s="97"/>
      <c r="G89" s="97"/>
      <c r="H89" s="97"/>
      <c r="I89" s="97"/>
      <c r="J89" s="97"/>
      <c r="K89" s="97"/>
      <c r="L89" s="97"/>
      <c r="M89" s="114"/>
      <c r="N89" s="115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5.75" customHeight="1">
      <c r="A90" s="165"/>
      <c r="B90" s="168"/>
      <c r="C90" s="111"/>
      <c r="D90" s="111"/>
      <c r="E90" s="117"/>
      <c r="F90" s="117"/>
      <c r="G90" s="117"/>
      <c r="H90" s="117"/>
      <c r="I90" s="117"/>
      <c r="J90" s="117"/>
      <c r="K90" s="117"/>
      <c r="L90" s="117"/>
      <c r="M90" s="114"/>
      <c r="N90" s="115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5.75" customHeight="1">
      <c r="A91" s="166"/>
      <c r="B91" s="169"/>
      <c r="C91" s="111"/>
      <c r="D91" s="111" t="s">
        <v>273</v>
      </c>
      <c r="E91" s="117"/>
      <c r="F91" s="117"/>
      <c r="G91" s="117"/>
      <c r="H91" s="117"/>
      <c r="I91" s="117"/>
      <c r="J91" s="117"/>
      <c r="K91" s="117"/>
      <c r="L91" s="117"/>
      <c r="M91" s="114" t="e">
        <f>ROUND(AVERAGE(E91:L91),2)</f>
        <v>#DIV/0!</v>
      </c>
      <c r="N91" s="115" t="e">
        <f>M91*C91</f>
        <v>#DIV/0!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5.75" customHeight="1">
      <c r="A92" s="171">
        <v>28</v>
      </c>
      <c r="B92" s="172"/>
      <c r="C92" s="111"/>
      <c r="D92" s="111"/>
      <c r="E92" s="97"/>
      <c r="F92" s="97"/>
      <c r="G92" s="97"/>
      <c r="H92" s="97"/>
      <c r="I92" s="97"/>
      <c r="J92" s="97"/>
      <c r="K92" s="97"/>
      <c r="L92" s="97"/>
      <c r="M92" s="114"/>
      <c r="N92" s="115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5.75" customHeight="1">
      <c r="A93" s="165"/>
      <c r="B93" s="168"/>
      <c r="C93" s="111"/>
      <c r="D93" s="111"/>
      <c r="E93" s="117"/>
      <c r="F93" s="117"/>
      <c r="G93" s="117"/>
      <c r="H93" s="117"/>
      <c r="I93" s="117"/>
      <c r="J93" s="117"/>
      <c r="K93" s="117"/>
      <c r="L93" s="117"/>
      <c r="M93" s="114"/>
      <c r="N93" s="115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5.75" customHeight="1">
      <c r="A94" s="166"/>
      <c r="B94" s="169"/>
      <c r="C94" s="111"/>
      <c r="D94" s="111" t="s">
        <v>273</v>
      </c>
      <c r="E94" s="117"/>
      <c r="F94" s="117"/>
      <c r="G94" s="117"/>
      <c r="H94" s="117"/>
      <c r="I94" s="117"/>
      <c r="J94" s="117"/>
      <c r="K94" s="117"/>
      <c r="L94" s="117"/>
      <c r="M94" s="114" t="e">
        <f t="shared" ref="M94:M97" si="4">ROUND(AVERAGE(E94:L94),2)</f>
        <v>#DIV/0!</v>
      </c>
      <c r="N94" s="115" t="e">
        <f t="shared" ref="N94:N97" si="5">M94*C94</f>
        <v>#DIV/0!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5.75" customHeight="1">
      <c r="A95" s="109">
        <v>29</v>
      </c>
      <c r="B95" s="110"/>
      <c r="C95" s="111"/>
      <c r="D95" s="111" t="s">
        <v>273</v>
      </c>
      <c r="E95" s="117"/>
      <c r="F95" s="117"/>
      <c r="G95" s="117"/>
      <c r="H95" s="117"/>
      <c r="I95" s="117"/>
      <c r="J95" s="117"/>
      <c r="K95" s="117"/>
      <c r="L95" s="117"/>
      <c r="M95" s="114" t="e">
        <f t="shared" si="4"/>
        <v>#DIV/0!</v>
      </c>
      <c r="N95" s="115" t="e">
        <f t="shared" si="5"/>
        <v>#DIV/0!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5.75" customHeight="1">
      <c r="A96" s="109">
        <v>30</v>
      </c>
      <c r="B96" s="110"/>
      <c r="C96" s="111"/>
      <c r="D96" s="111" t="s">
        <v>273</v>
      </c>
      <c r="E96" s="117"/>
      <c r="F96" s="117"/>
      <c r="G96" s="117"/>
      <c r="H96" s="117"/>
      <c r="I96" s="117"/>
      <c r="J96" s="117"/>
      <c r="K96" s="117"/>
      <c r="L96" s="117"/>
      <c r="M96" s="114" t="e">
        <f t="shared" si="4"/>
        <v>#DIV/0!</v>
      </c>
      <c r="N96" s="115" t="e">
        <f t="shared" si="5"/>
        <v>#DIV/0!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5.75" customHeight="1">
      <c r="A97" s="109">
        <v>31</v>
      </c>
      <c r="B97" s="110"/>
      <c r="C97" s="111"/>
      <c r="D97" s="111" t="s">
        <v>273</v>
      </c>
      <c r="E97" s="117"/>
      <c r="F97" s="117"/>
      <c r="G97" s="117"/>
      <c r="H97" s="117"/>
      <c r="I97" s="118"/>
      <c r="J97" s="117"/>
      <c r="K97" s="117"/>
      <c r="L97" s="117"/>
      <c r="M97" s="114" t="e">
        <f t="shared" si="4"/>
        <v>#DIV/0!</v>
      </c>
      <c r="N97" s="115" t="e">
        <f t="shared" si="5"/>
        <v>#DIV/0!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5.75" customHeight="1">
      <c r="A98" s="171">
        <v>32</v>
      </c>
      <c r="B98" s="172"/>
      <c r="C98" s="111"/>
      <c r="D98" s="111"/>
      <c r="E98" s="97"/>
      <c r="F98" s="97"/>
      <c r="G98" s="97"/>
      <c r="H98" s="97"/>
      <c r="I98" s="97"/>
      <c r="J98" s="97"/>
      <c r="K98" s="97"/>
      <c r="L98" s="97"/>
      <c r="M98" s="114"/>
      <c r="N98" s="115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5.75" customHeight="1">
      <c r="A99" s="165"/>
      <c r="B99" s="168"/>
      <c r="C99" s="111"/>
      <c r="D99" s="111"/>
      <c r="E99" s="117"/>
      <c r="F99" s="117"/>
      <c r="G99" s="117"/>
      <c r="H99" s="117"/>
      <c r="I99" s="117"/>
      <c r="J99" s="117"/>
      <c r="K99" s="117"/>
      <c r="L99" s="117"/>
      <c r="M99" s="114"/>
      <c r="N99" s="115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5.75" customHeight="1">
      <c r="A100" s="166"/>
      <c r="B100" s="169"/>
      <c r="C100" s="111"/>
      <c r="D100" s="111" t="s">
        <v>273</v>
      </c>
      <c r="E100" s="117"/>
      <c r="F100" s="117"/>
      <c r="G100" s="117"/>
      <c r="H100" s="117"/>
      <c r="I100" s="117"/>
      <c r="J100" s="118"/>
      <c r="K100" s="117"/>
      <c r="L100" s="117"/>
      <c r="M100" s="114" t="e">
        <f>ROUND(AVERAGE(E100:L100),2)</f>
        <v>#DIV/0!</v>
      </c>
      <c r="N100" s="115" t="e">
        <f>M100*C100</f>
        <v>#DIV/0!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34.5" customHeight="1">
      <c r="A101" s="171">
        <v>33</v>
      </c>
      <c r="B101" s="172"/>
      <c r="C101" s="111"/>
      <c r="D101" s="111"/>
      <c r="E101" s="97"/>
      <c r="F101" s="97"/>
      <c r="G101" s="97"/>
      <c r="H101" s="97"/>
      <c r="I101" s="97"/>
      <c r="J101" s="97"/>
      <c r="K101" s="97"/>
      <c r="L101" s="97"/>
      <c r="M101" s="114"/>
      <c r="N101" s="115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41.25" customHeight="1">
      <c r="A102" s="165"/>
      <c r="B102" s="168"/>
      <c r="C102" s="111"/>
      <c r="D102" s="111"/>
      <c r="E102" s="117"/>
      <c r="F102" s="117"/>
      <c r="G102" s="117"/>
      <c r="H102" s="117"/>
      <c r="I102" s="117"/>
      <c r="J102" s="117"/>
      <c r="K102" s="117"/>
      <c r="L102" s="117"/>
      <c r="M102" s="114"/>
      <c r="N102" s="115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30" customHeight="1">
      <c r="A103" s="166"/>
      <c r="B103" s="169"/>
      <c r="C103" s="111"/>
      <c r="D103" s="111" t="s">
        <v>273</v>
      </c>
      <c r="E103" s="117"/>
      <c r="F103" s="117"/>
      <c r="G103" s="117"/>
      <c r="H103" s="117"/>
      <c r="I103" s="118"/>
      <c r="J103" s="118"/>
      <c r="K103" s="117"/>
      <c r="L103" s="117"/>
      <c r="M103" s="114" t="e">
        <f>ROUND(AVERAGE(E103:L103),2)</f>
        <v>#DIV/0!</v>
      </c>
      <c r="N103" s="115" t="e">
        <f>M103*C103</f>
        <v>#DIV/0!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5.75" customHeight="1">
      <c r="A104" s="171">
        <v>34</v>
      </c>
      <c r="B104" s="172"/>
      <c r="C104" s="111"/>
      <c r="D104" s="111"/>
      <c r="E104" s="97"/>
      <c r="F104" s="97"/>
      <c r="G104" s="97"/>
      <c r="H104" s="97"/>
      <c r="I104" s="97"/>
      <c r="J104" s="97"/>
      <c r="K104" s="97"/>
      <c r="L104" s="97"/>
      <c r="M104" s="114"/>
      <c r="N104" s="115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5.75" customHeight="1">
      <c r="A105" s="165"/>
      <c r="B105" s="168"/>
      <c r="C105" s="111"/>
      <c r="D105" s="111"/>
      <c r="E105" s="117"/>
      <c r="F105" s="117"/>
      <c r="G105" s="117"/>
      <c r="H105" s="117"/>
      <c r="I105" s="117"/>
      <c r="J105" s="117"/>
      <c r="K105" s="117"/>
      <c r="L105" s="117"/>
      <c r="M105" s="114"/>
      <c r="N105" s="115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5.75" customHeight="1">
      <c r="A106" s="166"/>
      <c r="B106" s="169"/>
      <c r="C106" s="111"/>
      <c r="D106" s="111" t="s">
        <v>273</v>
      </c>
      <c r="E106" s="117"/>
      <c r="F106" s="117"/>
      <c r="G106" s="117"/>
      <c r="H106" s="117"/>
      <c r="I106" s="118"/>
      <c r="J106" s="118"/>
      <c r="K106" s="117"/>
      <c r="L106" s="117"/>
      <c r="M106" s="114" t="e">
        <f>ROUND(AVERAGE(E106:L106),2)</f>
        <v>#DIV/0!</v>
      </c>
      <c r="N106" s="115" t="e">
        <f>M106*C106</f>
        <v>#DIV/0!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5.75" customHeight="1">
      <c r="A107" s="171">
        <v>35</v>
      </c>
      <c r="B107" s="172"/>
      <c r="C107" s="111"/>
      <c r="D107" s="111"/>
      <c r="E107" s="97"/>
      <c r="F107" s="97"/>
      <c r="G107" s="97"/>
      <c r="H107" s="97"/>
      <c r="I107" s="97"/>
      <c r="J107" s="97"/>
      <c r="K107" s="97"/>
      <c r="L107" s="97"/>
      <c r="M107" s="114"/>
      <c r="N107" s="115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5.75" customHeight="1">
      <c r="A108" s="165"/>
      <c r="B108" s="168"/>
      <c r="C108" s="111"/>
      <c r="D108" s="111"/>
      <c r="E108" s="117"/>
      <c r="F108" s="117"/>
      <c r="G108" s="117"/>
      <c r="H108" s="117"/>
      <c r="I108" s="117"/>
      <c r="J108" s="117"/>
      <c r="K108" s="117"/>
      <c r="L108" s="117"/>
      <c r="M108" s="114"/>
      <c r="N108" s="115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5.75" customHeight="1">
      <c r="A109" s="166"/>
      <c r="B109" s="169"/>
      <c r="C109" s="111"/>
      <c r="D109" s="111" t="s">
        <v>273</v>
      </c>
      <c r="E109" s="117"/>
      <c r="F109" s="117"/>
      <c r="G109" s="117"/>
      <c r="H109" s="117"/>
      <c r="I109" s="118"/>
      <c r="J109" s="117"/>
      <c r="K109" s="117"/>
      <c r="L109" s="117"/>
      <c r="M109" s="114" t="e">
        <f>ROUND(AVERAGE(E109:L109),2)</f>
        <v>#DIV/0!</v>
      </c>
      <c r="N109" s="115" t="e">
        <f>M109*C109</f>
        <v>#DIV/0!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5.75" customHeight="1">
      <c r="A110" s="171">
        <v>36</v>
      </c>
      <c r="B110" s="172"/>
      <c r="C110" s="111"/>
      <c r="D110" s="123"/>
      <c r="E110" s="97"/>
      <c r="F110" s="97"/>
      <c r="G110" s="97"/>
      <c r="H110" s="97"/>
      <c r="I110" s="97"/>
      <c r="J110" s="97"/>
      <c r="K110" s="97"/>
      <c r="L110" s="97"/>
      <c r="M110" s="114"/>
      <c r="N110" s="115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5.75" customHeight="1">
      <c r="A111" s="165"/>
      <c r="B111" s="168"/>
      <c r="C111" s="111"/>
      <c r="D111" s="123"/>
      <c r="E111" s="117"/>
      <c r="F111" s="117"/>
      <c r="G111" s="117"/>
      <c r="H111" s="117"/>
      <c r="I111" s="117"/>
      <c r="J111" s="117"/>
      <c r="K111" s="117"/>
      <c r="L111" s="117"/>
      <c r="M111" s="114"/>
      <c r="N111" s="115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5.75" customHeight="1">
      <c r="A112" s="166"/>
      <c r="B112" s="169"/>
      <c r="C112" s="111"/>
      <c r="D112" s="111" t="s">
        <v>273</v>
      </c>
      <c r="E112" s="117"/>
      <c r="F112" s="117"/>
      <c r="G112" s="117"/>
      <c r="H112" s="117"/>
      <c r="I112" s="118"/>
      <c r="J112" s="117"/>
      <c r="K112" s="117"/>
      <c r="L112" s="117"/>
      <c r="M112" s="114" t="e">
        <f>ROUND(AVERAGE(E112:L112),2)</f>
        <v>#DIV/0!</v>
      </c>
      <c r="N112" s="115" t="e">
        <f>M112*C112</f>
        <v>#DIV/0!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5.75" customHeight="1">
      <c r="A113" s="171">
        <v>37</v>
      </c>
      <c r="B113" s="172"/>
      <c r="C113" s="111"/>
      <c r="D113" s="111"/>
      <c r="E113" s="97"/>
      <c r="F113" s="97"/>
      <c r="G113" s="97"/>
      <c r="H113" s="97"/>
      <c r="I113" s="97"/>
      <c r="J113" s="97"/>
      <c r="K113" s="97"/>
      <c r="L113" s="97"/>
      <c r="M113" s="114"/>
      <c r="N113" s="115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5.75" customHeight="1">
      <c r="A114" s="165"/>
      <c r="B114" s="168"/>
      <c r="C114" s="111"/>
      <c r="D114" s="111"/>
      <c r="E114" s="117"/>
      <c r="F114" s="117"/>
      <c r="G114" s="117"/>
      <c r="H114" s="117"/>
      <c r="I114" s="118"/>
      <c r="J114" s="117"/>
      <c r="K114" s="117"/>
      <c r="L114" s="117"/>
      <c r="M114" s="114"/>
      <c r="N114" s="115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5.75" customHeight="1">
      <c r="A115" s="166"/>
      <c r="B115" s="169"/>
      <c r="C115" s="111"/>
      <c r="D115" s="111" t="s">
        <v>273</v>
      </c>
      <c r="E115" s="117"/>
      <c r="F115" s="117"/>
      <c r="G115" s="117"/>
      <c r="H115" s="117"/>
      <c r="I115" s="118"/>
      <c r="J115" s="117"/>
      <c r="K115" s="117"/>
      <c r="L115" s="117"/>
      <c r="M115" s="114" t="e">
        <f t="shared" ref="M115:M116" si="6">ROUND(AVERAGE(E115:L115),2)</f>
        <v>#DIV/0!</v>
      </c>
      <c r="N115" s="115" t="e">
        <f t="shared" ref="N115:N116" si="7">M115*C115</f>
        <v>#DIV/0!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5.75" customHeight="1">
      <c r="A116" s="109">
        <v>38</v>
      </c>
      <c r="B116" s="110"/>
      <c r="C116" s="111"/>
      <c r="D116" s="111" t="s">
        <v>273</v>
      </c>
      <c r="E116" s="117"/>
      <c r="F116" s="117"/>
      <c r="G116" s="117"/>
      <c r="H116" s="117"/>
      <c r="I116" s="117"/>
      <c r="J116" s="117"/>
      <c r="K116" s="117"/>
      <c r="L116" s="117"/>
      <c r="M116" s="114" t="e">
        <f t="shared" si="6"/>
        <v>#DIV/0!</v>
      </c>
      <c r="N116" s="115" t="e">
        <f t="shared" si="7"/>
        <v>#DIV/0!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5.75" customHeight="1">
      <c r="A117" s="171">
        <v>39</v>
      </c>
      <c r="B117" s="172"/>
      <c r="C117" s="111"/>
      <c r="D117" s="111"/>
      <c r="E117" s="97"/>
      <c r="F117" s="97"/>
      <c r="G117" s="97"/>
      <c r="H117" s="97"/>
      <c r="I117" s="97"/>
      <c r="J117" s="97"/>
      <c r="K117" s="97"/>
      <c r="L117" s="97"/>
      <c r="M117" s="114"/>
      <c r="N117" s="115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5.75" customHeight="1">
      <c r="A118" s="165"/>
      <c r="B118" s="168"/>
      <c r="C118" s="111"/>
      <c r="D118" s="111"/>
      <c r="E118" s="117"/>
      <c r="F118" s="117"/>
      <c r="G118" s="117"/>
      <c r="H118" s="117"/>
      <c r="I118" s="117"/>
      <c r="J118" s="117"/>
      <c r="K118" s="117"/>
      <c r="L118" s="117"/>
      <c r="M118" s="114"/>
      <c r="N118" s="115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5.75" customHeight="1">
      <c r="A119" s="166"/>
      <c r="B119" s="169"/>
      <c r="C119" s="111"/>
      <c r="D119" s="111" t="s">
        <v>273</v>
      </c>
      <c r="E119" s="117"/>
      <c r="F119" s="117"/>
      <c r="G119" s="117"/>
      <c r="H119" s="117"/>
      <c r="I119" s="117"/>
      <c r="J119" s="117"/>
      <c r="K119" s="117"/>
      <c r="L119" s="117"/>
      <c r="M119" s="114" t="e">
        <f>ROUND(AVERAGE(E119:L119),2)</f>
        <v>#DIV/0!</v>
      </c>
      <c r="N119" s="115" t="e">
        <f>M119*C119</f>
        <v>#DIV/0!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5.75" customHeight="1">
      <c r="A120" s="171">
        <v>40</v>
      </c>
      <c r="B120" s="172"/>
      <c r="C120" s="111"/>
      <c r="D120" s="111"/>
      <c r="E120" s="97"/>
      <c r="F120" s="97"/>
      <c r="G120" s="97"/>
      <c r="H120" s="97"/>
      <c r="I120" s="97"/>
      <c r="J120" s="97"/>
      <c r="K120" s="97"/>
      <c r="L120" s="97"/>
      <c r="M120" s="114"/>
      <c r="N120" s="115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5.75" customHeight="1">
      <c r="A121" s="165"/>
      <c r="B121" s="168"/>
      <c r="C121" s="111"/>
      <c r="D121" s="111"/>
      <c r="E121" s="117"/>
      <c r="F121" s="117"/>
      <c r="G121" s="117"/>
      <c r="H121" s="117"/>
      <c r="I121" s="117"/>
      <c r="J121" s="117"/>
      <c r="K121" s="117"/>
      <c r="L121" s="117"/>
      <c r="M121" s="114"/>
      <c r="N121" s="115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26.25" customHeight="1">
      <c r="A122" s="166"/>
      <c r="B122" s="169"/>
      <c r="C122" s="111"/>
      <c r="D122" s="111" t="s">
        <v>273</v>
      </c>
      <c r="E122" s="117"/>
      <c r="F122" s="117"/>
      <c r="G122" s="117"/>
      <c r="H122" s="117"/>
      <c r="I122" s="117"/>
      <c r="J122" s="117"/>
      <c r="K122" s="117"/>
      <c r="L122" s="118"/>
      <c r="M122" s="114" t="e">
        <f t="shared" ref="M122:M123" si="8">ROUND(AVERAGE(E122:L122),2)</f>
        <v>#DIV/0!</v>
      </c>
      <c r="N122" s="115" t="e">
        <f t="shared" ref="N122:N123" si="9">M122*C122</f>
        <v>#DIV/0!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5.75" customHeight="1">
      <c r="A123" s="109">
        <v>41</v>
      </c>
      <c r="B123" s="110"/>
      <c r="C123" s="111"/>
      <c r="D123" s="111" t="s">
        <v>273</v>
      </c>
      <c r="E123" s="117"/>
      <c r="F123" s="117"/>
      <c r="G123" s="117"/>
      <c r="H123" s="117"/>
      <c r="I123" s="118"/>
      <c r="J123" s="117"/>
      <c r="K123" s="117"/>
      <c r="L123" s="117"/>
      <c r="M123" s="114" t="e">
        <f t="shared" si="8"/>
        <v>#DIV/0!</v>
      </c>
      <c r="N123" s="115" t="e">
        <f t="shared" si="9"/>
        <v>#DIV/0!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5.75" customHeight="1">
      <c r="A124" s="171">
        <v>42</v>
      </c>
      <c r="B124" s="172"/>
      <c r="C124" s="111"/>
      <c r="D124" s="111"/>
      <c r="E124" s="97"/>
      <c r="F124" s="97"/>
      <c r="G124" s="97"/>
      <c r="H124" s="97"/>
      <c r="I124" s="97"/>
      <c r="J124" s="97"/>
      <c r="K124" s="97"/>
      <c r="L124" s="97"/>
      <c r="M124" s="114"/>
      <c r="N124" s="115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5.75" customHeight="1">
      <c r="A125" s="165"/>
      <c r="B125" s="168"/>
      <c r="C125" s="111"/>
      <c r="D125" s="111"/>
      <c r="E125" s="117"/>
      <c r="F125" s="117"/>
      <c r="G125" s="117"/>
      <c r="H125" s="117"/>
      <c r="I125" s="117"/>
      <c r="J125" s="117"/>
      <c r="K125" s="117"/>
      <c r="L125" s="117"/>
      <c r="M125" s="114"/>
      <c r="N125" s="115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5.75" customHeight="1">
      <c r="A126" s="166"/>
      <c r="B126" s="169"/>
      <c r="C126" s="111"/>
      <c r="D126" s="111" t="s">
        <v>273</v>
      </c>
      <c r="E126" s="117"/>
      <c r="F126" s="117"/>
      <c r="G126" s="117"/>
      <c r="H126" s="117"/>
      <c r="I126" s="117"/>
      <c r="J126" s="117"/>
      <c r="K126" s="117"/>
      <c r="L126" s="117"/>
      <c r="M126" s="114" t="e">
        <f>ROUND(AVERAGE(E126:L126),2)</f>
        <v>#DIV/0!</v>
      </c>
      <c r="N126" s="115" t="e">
        <f>M126*C126</f>
        <v>#DIV/0!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5.75" customHeight="1">
      <c r="A127" s="171">
        <v>43</v>
      </c>
      <c r="B127" s="172"/>
      <c r="C127" s="111"/>
      <c r="D127" s="111"/>
      <c r="E127" s="97"/>
      <c r="F127" s="97"/>
      <c r="G127" s="97"/>
      <c r="H127" s="97"/>
      <c r="I127" s="97"/>
      <c r="J127" s="97"/>
      <c r="K127" s="97"/>
      <c r="L127" s="97"/>
      <c r="M127" s="114"/>
      <c r="N127" s="115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5.75" customHeight="1">
      <c r="A128" s="165"/>
      <c r="B128" s="168"/>
      <c r="C128" s="111"/>
      <c r="D128" s="111"/>
      <c r="E128" s="117"/>
      <c r="F128" s="117"/>
      <c r="G128" s="117"/>
      <c r="H128" s="117"/>
      <c r="I128" s="117"/>
      <c r="J128" s="117"/>
      <c r="K128" s="117"/>
      <c r="L128" s="117"/>
      <c r="M128" s="114"/>
      <c r="N128" s="115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5.75" customHeight="1">
      <c r="A129" s="166"/>
      <c r="B129" s="169"/>
      <c r="C129" s="111"/>
      <c r="D129" s="111" t="s">
        <v>273</v>
      </c>
      <c r="E129" s="117"/>
      <c r="F129" s="117"/>
      <c r="G129" s="117"/>
      <c r="H129" s="117"/>
      <c r="I129" s="117"/>
      <c r="J129" s="118"/>
      <c r="K129" s="117"/>
      <c r="L129" s="118"/>
      <c r="M129" s="114" t="e">
        <f>ROUND(AVERAGE(E129:L129),2)</f>
        <v>#DIV/0!</v>
      </c>
      <c r="N129" s="115" t="e">
        <f>M129*C129</f>
        <v>#DIV/0!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5.75" customHeight="1">
      <c r="A130" s="171">
        <v>44</v>
      </c>
      <c r="B130" s="172"/>
      <c r="C130" s="111"/>
      <c r="D130" s="111"/>
      <c r="E130" s="97"/>
      <c r="F130" s="97"/>
      <c r="G130" s="97"/>
      <c r="H130" s="97"/>
      <c r="I130" s="97"/>
      <c r="J130" s="97"/>
      <c r="K130" s="97"/>
      <c r="L130" s="97"/>
      <c r="M130" s="114"/>
      <c r="N130" s="115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5.75" customHeight="1">
      <c r="A131" s="165"/>
      <c r="B131" s="168"/>
      <c r="C131" s="111"/>
      <c r="D131" s="111"/>
      <c r="E131" s="117"/>
      <c r="F131" s="117"/>
      <c r="G131" s="117"/>
      <c r="H131" s="117"/>
      <c r="I131" s="117"/>
      <c r="J131" s="117"/>
      <c r="K131" s="117"/>
      <c r="L131" s="117"/>
      <c r="M131" s="114"/>
      <c r="N131" s="115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.75" customHeight="1">
      <c r="A132" s="166"/>
      <c r="B132" s="169"/>
      <c r="C132" s="111"/>
      <c r="D132" s="111" t="s">
        <v>273</v>
      </c>
      <c r="E132" s="117"/>
      <c r="F132" s="117"/>
      <c r="G132" s="117"/>
      <c r="H132" s="117"/>
      <c r="I132" s="118"/>
      <c r="J132" s="117"/>
      <c r="K132" s="117"/>
      <c r="L132" s="117"/>
      <c r="M132" s="114" t="e">
        <f>ROUND(AVERAGE(E132:L132),2)</f>
        <v>#DIV/0!</v>
      </c>
      <c r="N132" s="115" t="e">
        <f>M132*C132</f>
        <v>#DIV/0!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5.75" customHeight="1">
      <c r="A133" s="171">
        <v>45</v>
      </c>
      <c r="B133" s="172"/>
      <c r="C133" s="111"/>
      <c r="D133" s="111"/>
      <c r="E133" s="97"/>
      <c r="F133" s="97"/>
      <c r="G133" s="97"/>
      <c r="H133" s="97"/>
      <c r="I133" s="97"/>
      <c r="J133" s="97"/>
      <c r="K133" s="97"/>
      <c r="L133" s="97"/>
      <c r="M133" s="114"/>
      <c r="N133" s="115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5.75" customHeight="1">
      <c r="A134" s="165"/>
      <c r="B134" s="168"/>
      <c r="C134" s="111"/>
      <c r="D134" s="111"/>
      <c r="E134" s="117"/>
      <c r="F134" s="117"/>
      <c r="G134" s="117"/>
      <c r="H134" s="117"/>
      <c r="I134" s="117"/>
      <c r="J134" s="117"/>
      <c r="K134" s="117"/>
      <c r="L134" s="117"/>
      <c r="M134" s="114"/>
      <c r="N134" s="115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5.75" customHeight="1">
      <c r="A135" s="166"/>
      <c r="B135" s="169"/>
      <c r="C135" s="111"/>
      <c r="D135" s="111" t="s">
        <v>273</v>
      </c>
      <c r="E135" s="117"/>
      <c r="F135" s="117"/>
      <c r="G135" s="117"/>
      <c r="H135" s="117"/>
      <c r="I135" s="117"/>
      <c r="J135" s="117"/>
      <c r="K135" s="118"/>
      <c r="L135" s="117"/>
      <c r="M135" s="114" t="e">
        <f t="shared" ref="M135:M136" si="10">ROUND(AVERAGE(E135:L135),2)</f>
        <v>#DIV/0!</v>
      </c>
      <c r="N135" s="115" t="e">
        <f t="shared" ref="N135:N136" si="11">M135*C135</f>
        <v>#DIV/0!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42.75" customHeight="1">
      <c r="A136" s="109">
        <v>46</v>
      </c>
      <c r="B136" s="110"/>
      <c r="C136" s="111"/>
      <c r="D136" s="111" t="s">
        <v>273</v>
      </c>
      <c r="E136" s="117"/>
      <c r="F136" s="117"/>
      <c r="G136" s="117"/>
      <c r="H136" s="117"/>
      <c r="I136" s="117"/>
      <c r="J136" s="117"/>
      <c r="K136" s="117"/>
      <c r="L136" s="117"/>
      <c r="M136" s="114" t="e">
        <f t="shared" si="10"/>
        <v>#DIV/0!</v>
      </c>
      <c r="N136" s="115" t="e">
        <f t="shared" si="11"/>
        <v>#DIV/0!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28.5" customHeight="1">
      <c r="A137" s="171">
        <v>47</v>
      </c>
      <c r="B137" s="172"/>
      <c r="C137" s="111"/>
      <c r="D137" s="111"/>
      <c r="E137" s="97"/>
      <c r="F137" s="97"/>
      <c r="G137" s="97"/>
      <c r="H137" s="97"/>
      <c r="I137" s="97"/>
      <c r="J137" s="97"/>
      <c r="K137" s="97"/>
      <c r="L137" s="97"/>
      <c r="M137" s="114"/>
      <c r="N137" s="115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24.75" customHeight="1">
      <c r="A138" s="165"/>
      <c r="B138" s="168"/>
      <c r="C138" s="111"/>
      <c r="D138" s="111"/>
      <c r="E138" s="117"/>
      <c r="F138" s="117"/>
      <c r="G138" s="117"/>
      <c r="H138" s="117"/>
      <c r="I138" s="117"/>
      <c r="J138" s="117"/>
      <c r="K138" s="117"/>
      <c r="L138" s="117"/>
      <c r="M138" s="114"/>
      <c r="N138" s="115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28.5" customHeight="1">
      <c r="A139" s="166"/>
      <c r="B139" s="169"/>
      <c r="C139" s="111"/>
      <c r="D139" s="111" t="s">
        <v>273</v>
      </c>
      <c r="E139" s="117"/>
      <c r="F139" s="117"/>
      <c r="G139" s="117"/>
      <c r="H139" s="117"/>
      <c r="I139" s="117"/>
      <c r="J139" s="117"/>
      <c r="K139" s="117"/>
      <c r="L139" s="117"/>
      <c r="M139" s="114" t="e">
        <f>ROUND(AVERAGE(E139:L139),2)</f>
        <v>#DIV/0!</v>
      </c>
      <c r="N139" s="115" t="e">
        <f>M139*C139</f>
        <v>#DIV/0!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5.75" customHeight="1">
      <c r="A140" s="171">
        <v>48</v>
      </c>
      <c r="B140" s="172"/>
      <c r="C140" s="111"/>
      <c r="D140" s="111"/>
      <c r="E140" s="97"/>
      <c r="F140" s="97"/>
      <c r="G140" s="97"/>
      <c r="H140" s="97"/>
      <c r="I140" s="97"/>
      <c r="J140" s="97"/>
      <c r="K140" s="97"/>
      <c r="L140" s="97"/>
      <c r="M140" s="114"/>
      <c r="N140" s="115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31.5" customHeight="1">
      <c r="A141" s="165"/>
      <c r="B141" s="168"/>
      <c r="C141" s="111"/>
      <c r="D141" s="111"/>
      <c r="E141" s="117"/>
      <c r="F141" s="117"/>
      <c r="G141" s="117"/>
      <c r="H141" s="117"/>
      <c r="I141" s="117"/>
      <c r="J141" s="117"/>
      <c r="K141" s="117"/>
      <c r="L141" s="117"/>
      <c r="M141" s="114"/>
      <c r="N141" s="115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36" customHeight="1">
      <c r="A142" s="166"/>
      <c r="B142" s="169"/>
      <c r="C142" s="111"/>
      <c r="D142" s="111" t="s">
        <v>273</v>
      </c>
      <c r="E142" s="118"/>
      <c r="F142" s="117"/>
      <c r="G142" s="117"/>
      <c r="H142" s="117"/>
      <c r="I142" s="118"/>
      <c r="J142" s="117"/>
      <c r="K142" s="117"/>
      <c r="L142" s="117"/>
      <c r="M142" s="114" t="e">
        <f>ROUND(AVERAGE(E142:L142),2)</f>
        <v>#DIV/0!</v>
      </c>
      <c r="N142" s="115" t="e">
        <f>M142*C142</f>
        <v>#DIV/0!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22.5" customHeight="1">
      <c r="A143" s="171">
        <v>49</v>
      </c>
      <c r="B143" s="172"/>
      <c r="C143" s="111"/>
      <c r="D143" s="111"/>
      <c r="E143" s="97"/>
      <c r="F143" s="97"/>
      <c r="G143" s="97"/>
      <c r="H143" s="97"/>
      <c r="I143" s="97"/>
      <c r="J143" s="97"/>
      <c r="K143" s="97"/>
      <c r="L143" s="97"/>
      <c r="M143" s="114"/>
      <c r="N143" s="115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32.25" customHeight="1">
      <c r="A144" s="165"/>
      <c r="B144" s="168"/>
      <c r="C144" s="111"/>
      <c r="D144" s="111"/>
      <c r="E144" s="117"/>
      <c r="F144" s="117"/>
      <c r="G144" s="117"/>
      <c r="H144" s="117"/>
      <c r="I144" s="117"/>
      <c r="J144" s="117"/>
      <c r="K144" s="117"/>
      <c r="L144" s="117"/>
      <c r="M144" s="114"/>
      <c r="N144" s="115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23.25" customHeight="1">
      <c r="A145" s="166"/>
      <c r="B145" s="169"/>
      <c r="C145" s="111"/>
      <c r="D145" s="111" t="s">
        <v>273</v>
      </c>
      <c r="E145" s="118"/>
      <c r="F145" s="117"/>
      <c r="G145" s="117"/>
      <c r="H145" s="117"/>
      <c r="I145" s="118"/>
      <c r="J145" s="117"/>
      <c r="K145" s="118"/>
      <c r="L145" s="117"/>
      <c r="M145" s="114" t="e">
        <f>ROUND(AVERAGE(E145:L145),2)</f>
        <v>#DIV/0!</v>
      </c>
      <c r="N145" s="115" t="e">
        <f>M145*C145</f>
        <v>#DIV/0!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5.75" customHeight="1">
      <c r="A146" s="124"/>
      <c r="B146" s="125" t="s">
        <v>274</v>
      </c>
      <c r="C146" s="126"/>
      <c r="D146" s="126"/>
      <c r="E146" s="127"/>
      <c r="F146" s="127"/>
      <c r="G146" s="127"/>
      <c r="H146" s="127"/>
      <c r="I146" s="127"/>
      <c r="J146" s="127"/>
      <c r="K146" s="127"/>
      <c r="L146" s="127"/>
      <c r="M146" s="127"/>
      <c r="N146" s="128" t="e">
        <f>SUM(N17:N145)</f>
        <v>#DIV/0!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5.75" customHeight="1">
      <c r="A147" s="9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8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5.75" customHeight="1">
      <c r="A148" s="96"/>
      <c r="B148" s="2"/>
      <c r="C148" s="173" t="s">
        <v>275</v>
      </c>
      <c r="D148" s="144"/>
      <c r="E148" s="145"/>
      <c r="F148" s="174">
        <f ca="1">NOW()</f>
        <v>44986.55767962963</v>
      </c>
      <c r="G148" s="145"/>
      <c r="H148" s="129"/>
      <c r="I148" s="129"/>
      <c r="J148" s="129"/>
      <c r="K148" s="129"/>
      <c r="L148" s="129"/>
      <c r="M148" s="130"/>
      <c r="N148" s="8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5.75" customHeight="1">
      <c r="A149" s="13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3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5.75" customHeight="1">
      <c r="A150" s="133"/>
      <c r="B150" s="2"/>
      <c r="C150" s="175" t="e">
        <f>#REF!</f>
        <v>#REF!</v>
      </c>
      <c r="D150" s="144"/>
      <c r="E150" s="144"/>
      <c r="F150" s="144"/>
      <c r="G150" s="145"/>
      <c r="H150" s="3"/>
      <c r="I150" s="3"/>
      <c r="J150" s="3"/>
      <c r="K150" s="3"/>
      <c r="L150" s="3"/>
      <c r="M150" s="2"/>
      <c r="N150" s="13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5.75" customHeight="1">
      <c r="A151" s="133"/>
      <c r="B151" s="2"/>
      <c r="C151" s="175" t="s">
        <v>276</v>
      </c>
      <c r="D151" s="145"/>
      <c r="E151" s="176" t="s">
        <v>277</v>
      </c>
      <c r="F151" s="145"/>
      <c r="G151" s="2"/>
      <c r="H151" s="2"/>
      <c r="I151" s="2"/>
      <c r="J151" s="2"/>
      <c r="K151" s="2"/>
      <c r="L151" s="2"/>
      <c r="M151" s="2"/>
      <c r="N151" s="8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5.75" customHeight="1">
      <c r="A152" s="134"/>
      <c r="B152" s="2"/>
      <c r="C152" s="2"/>
      <c r="D152" s="2"/>
      <c r="E152" s="17" t="s">
        <v>278</v>
      </c>
      <c r="F152" s="25" t="e">
        <f>#REF!</f>
        <v>#REF!</v>
      </c>
      <c r="G152" s="2"/>
      <c r="H152" s="2"/>
      <c r="I152" s="2"/>
      <c r="J152" s="2"/>
      <c r="K152" s="2"/>
      <c r="L152" s="2"/>
      <c r="M152" s="2"/>
      <c r="N152" s="8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5.75" customHeight="1">
      <c r="A153" s="13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8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5.75" customHeight="1">
      <c r="A154" s="13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8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5.75" customHeight="1">
      <c r="A155" s="96"/>
      <c r="B155" s="2"/>
      <c r="C155" s="2"/>
      <c r="D155" s="2"/>
      <c r="E155" s="136" t="s">
        <v>279</v>
      </c>
      <c r="F155" s="2"/>
      <c r="G155" s="2"/>
      <c r="H155" s="2"/>
      <c r="I155" s="2"/>
      <c r="J155" s="2"/>
      <c r="K155" s="2"/>
      <c r="L155" s="2"/>
      <c r="M155" s="2"/>
      <c r="N155" s="8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5.75" customHeight="1">
      <c r="A156" s="137"/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9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8.75" customHeight="1">
      <c r="A157" s="140" t="s">
        <v>280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5.75" customHeight="1"/>
    <row r="159" spans="1:34" ht="15.75" customHeight="1"/>
    <row r="160" spans="1:34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C148:E148"/>
    <mergeCell ref="F148:G148"/>
    <mergeCell ref="C150:G150"/>
    <mergeCell ref="C151:D151"/>
    <mergeCell ref="E151:F151"/>
    <mergeCell ref="A137:A139"/>
    <mergeCell ref="A140:A142"/>
    <mergeCell ref="A143:A145"/>
    <mergeCell ref="A98:A100"/>
    <mergeCell ref="A101:A103"/>
    <mergeCell ref="A104:A106"/>
    <mergeCell ref="A107:A109"/>
    <mergeCell ref="A110:A112"/>
    <mergeCell ref="A113:A115"/>
    <mergeCell ref="A117:A119"/>
    <mergeCell ref="A120:A122"/>
    <mergeCell ref="A124:A126"/>
    <mergeCell ref="A127:A129"/>
    <mergeCell ref="A130:A132"/>
    <mergeCell ref="A133:A135"/>
    <mergeCell ref="A92:A94"/>
    <mergeCell ref="B77:B79"/>
    <mergeCell ref="B80:B82"/>
    <mergeCell ref="B83:B85"/>
    <mergeCell ref="B86:B88"/>
    <mergeCell ref="B89:B91"/>
    <mergeCell ref="B92:B94"/>
    <mergeCell ref="A77:A79"/>
    <mergeCell ref="A80:A82"/>
    <mergeCell ref="A83:A85"/>
    <mergeCell ref="A86:A88"/>
    <mergeCell ref="A89:A91"/>
    <mergeCell ref="A68:A70"/>
    <mergeCell ref="B68:B70"/>
    <mergeCell ref="A71:A73"/>
    <mergeCell ref="B71:B73"/>
    <mergeCell ref="B74:B76"/>
    <mergeCell ref="A74:A76"/>
    <mergeCell ref="B133:B135"/>
    <mergeCell ref="B137:B139"/>
    <mergeCell ref="B140:B142"/>
    <mergeCell ref="B143:B145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98:B100"/>
    <mergeCell ref="B117:B119"/>
    <mergeCell ref="B120:B122"/>
    <mergeCell ref="B124:B126"/>
    <mergeCell ref="B127:B129"/>
    <mergeCell ref="B130:B132"/>
    <mergeCell ref="B101:B103"/>
    <mergeCell ref="B104:B106"/>
    <mergeCell ref="B107:B109"/>
    <mergeCell ref="B110:B112"/>
    <mergeCell ref="B113:B115"/>
    <mergeCell ref="B38:B40"/>
    <mergeCell ref="A59:A61"/>
    <mergeCell ref="A62:A64"/>
    <mergeCell ref="A65:A67"/>
    <mergeCell ref="A38:A40"/>
    <mergeCell ref="A41:A43"/>
    <mergeCell ref="A44:A46"/>
    <mergeCell ref="A47:A49"/>
    <mergeCell ref="A50:A52"/>
    <mergeCell ref="A53:A55"/>
    <mergeCell ref="A56:A58"/>
    <mergeCell ref="D21:D23"/>
    <mergeCell ref="D24:D26"/>
    <mergeCell ref="D56:D58"/>
    <mergeCell ref="A18:A20"/>
    <mergeCell ref="B18:B20"/>
    <mergeCell ref="D18:D20"/>
    <mergeCell ref="A21:A23"/>
    <mergeCell ref="B21:B23"/>
    <mergeCell ref="A24:A26"/>
    <mergeCell ref="B24:B26"/>
    <mergeCell ref="A28:A30"/>
    <mergeCell ref="B28:B30"/>
    <mergeCell ref="A31:A33"/>
    <mergeCell ref="B31:B33"/>
    <mergeCell ref="A34:A36"/>
    <mergeCell ref="B34:B36"/>
    <mergeCell ref="D13:D16"/>
    <mergeCell ref="M13:M16"/>
    <mergeCell ref="N13:N16"/>
    <mergeCell ref="A10:B10"/>
    <mergeCell ref="C10:F10"/>
    <mergeCell ref="A11:B11"/>
    <mergeCell ref="C11:E11"/>
    <mergeCell ref="A13:A16"/>
    <mergeCell ref="B13:B16"/>
    <mergeCell ref="C13:C16"/>
  </mergeCells>
  <dataValidations count="2">
    <dataValidation type="list" allowBlank="1" showInputMessage="1" showErrorMessage="1" prompt=" - Clicar na seta para escolher a opção correta." sqref="E151">
      <formula1>"Técnico Administrativo,Docente,Professor Substituto,Professor Temporário"</formula1>
    </dataValidation>
    <dataValidation type="list" allowBlank="1" showInputMessage="1" showErrorMessage="1" prompt="Cidade - Clique na seta e escolha o município." sqref="C148">
      <formula1>"Santa Maria - RS,Alegrete - RS,Jaguari - RS,Júlio de Castilhos - RS,Panambi - RS,Santa Rosa - RS,Santo Augusto - RS,São Borja - RS,São Vicente do Sul - RS"</formula1>
    </dataValidation>
  </dataValidations>
  <pageMargins left="0.25" right="0.25" top="0.75" bottom="0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Mapa de Preços</vt:lpstr>
      <vt:lpstr>Itens</vt:lpstr>
      <vt:lpstr>Itens alterados</vt:lpstr>
      <vt:lpstr>B-Mapa de Pesquisa de Preço</vt:lpstr>
      <vt:lpstr>'Itens alterados'!Area_de_impressao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Thomé</dc:creator>
  <cp:lastModifiedBy>thome</cp:lastModifiedBy>
  <cp:lastPrinted>2023-03-01T16:27:23Z</cp:lastPrinted>
  <dcterms:created xsi:type="dcterms:W3CDTF">2023-03-01T16:27:57Z</dcterms:created>
  <dcterms:modified xsi:type="dcterms:W3CDTF">2023-03-01T16:27:57Z</dcterms:modified>
</cp:coreProperties>
</file>