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ana\Documents\CPPD\"/>
    </mc:Choice>
  </mc:AlternateContent>
  <bookViews>
    <workbookView xWindow="240" yWindow="135" windowWidth="15480" windowHeight="7935" tabRatio="703" firstSheet="2" activeTab="9"/>
  </bookViews>
  <sheets>
    <sheet name="Dados Pessoais" sheetId="11" r:id="rId1"/>
    <sheet name="Docência" sheetId="1" r:id="rId2"/>
    <sheet name="Produção" sheetId="4" r:id="rId3"/>
    <sheet name="Eventos" sheetId="5" r:id="rId4"/>
    <sheet name="Orientações" sheetId="6" r:id="rId5"/>
    <sheet name="Palestras e Bancas" sheetId="7" r:id="rId6"/>
    <sheet name="Programas e Projetos" sheetId="8" r:id="rId7"/>
    <sheet name="Capacitação" sheetId="12" r:id="rId8"/>
    <sheet name="Outros" sheetId="13" r:id="rId9"/>
    <sheet name="Resumo" sheetId="9" r:id="rId10"/>
  </sheets>
  <definedNames>
    <definedName name="_xlnm.Print_Area" localSheetId="7">Capacitação!$A$1:$C$25</definedName>
    <definedName name="_xlnm.Print_Area" localSheetId="0">'Dados Pessoais'!$A$1:$C$23</definedName>
    <definedName name="_xlnm.Print_Area" localSheetId="1">Docência!$A$1:$C$38</definedName>
    <definedName name="_xlnm.Print_Area" localSheetId="3">Eventos!$A$1:$C$34</definedName>
    <definedName name="_xlnm.Print_Area" localSheetId="4">Orientações!$A$1:$C$22</definedName>
    <definedName name="_xlnm.Print_Area" localSheetId="8">Outros!$A$1:$C$43</definedName>
    <definedName name="_xlnm.Print_Area" localSheetId="5">'Palestras e Bancas'!$A$1:$C$39</definedName>
    <definedName name="_xlnm.Print_Area" localSheetId="2">Produção!$A$1:$C$44</definedName>
    <definedName name="_xlnm.Print_Area" localSheetId="6">'Programas e Projetos'!$A$1:$C$15</definedName>
    <definedName name="_xlnm.Print_Area" localSheetId="9">Resumo!$A$1:$D$74</definedName>
  </definedNames>
  <calcPr calcId="152511"/>
</workbook>
</file>

<file path=xl/calcChain.xml><?xml version="1.0" encoding="utf-8"?>
<calcChain xmlns="http://schemas.openxmlformats.org/spreadsheetml/2006/main">
  <c r="A18" i="9" l="1"/>
  <c r="A17" i="9"/>
  <c r="B36" i="4"/>
  <c r="D18" i="9" s="1"/>
  <c r="B31" i="4"/>
  <c r="D17" i="9" s="1"/>
  <c r="B17" i="1"/>
  <c r="A54" i="9"/>
  <c r="A53" i="9"/>
  <c r="A52" i="9"/>
  <c r="A51" i="9"/>
  <c r="A50" i="9"/>
  <c r="A49" i="9"/>
  <c r="A48" i="9"/>
  <c r="D47" i="9"/>
  <c r="A47" i="9"/>
  <c r="A46" i="9"/>
  <c r="D45" i="9"/>
  <c r="A45" i="9"/>
  <c r="A44" i="9"/>
  <c r="D43" i="9"/>
  <c r="A43" i="9"/>
  <c r="A42" i="9"/>
  <c r="A41" i="9"/>
  <c r="A40" i="9"/>
  <c r="A39" i="9"/>
  <c r="A38" i="9"/>
  <c r="A37" i="9"/>
  <c r="A36" i="9"/>
  <c r="A35" i="9"/>
  <c r="A34" i="9"/>
  <c r="A33" i="9"/>
  <c r="D31" i="9"/>
  <c r="A32" i="9"/>
  <c r="A31" i="9"/>
  <c r="A30" i="9"/>
  <c r="A29" i="9"/>
  <c r="A28" i="9"/>
  <c r="A27" i="9"/>
  <c r="A26" i="9"/>
  <c r="A25" i="9"/>
  <c r="A24" i="9"/>
  <c r="D23" i="9"/>
  <c r="A23" i="9"/>
  <c r="A22" i="9"/>
  <c r="A21" i="9"/>
  <c r="A20" i="9"/>
  <c r="A19" i="9"/>
  <c r="A16" i="9"/>
  <c r="A15" i="9"/>
  <c r="A14" i="9"/>
  <c r="A13" i="9"/>
  <c r="A12" i="9"/>
  <c r="A11" i="9"/>
  <c r="D8" i="9"/>
  <c r="A9" i="9"/>
  <c r="A8" i="9"/>
  <c r="A10" i="9"/>
  <c r="A7" i="9"/>
  <c r="B40" i="13"/>
  <c r="D54" i="9" s="1"/>
  <c r="B36" i="13"/>
  <c r="D53" i="9" s="1"/>
  <c r="B28" i="13"/>
  <c r="D51" i="9" s="1"/>
  <c r="B23" i="13"/>
  <c r="D50" i="9" s="1"/>
  <c r="B17" i="13"/>
  <c r="D48" i="9" s="1"/>
  <c r="B11" i="13"/>
  <c r="B16" i="12"/>
  <c r="D44" i="9" s="1"/>
  <c r="B22" i="12"/>
  <c r="B6" i="12"/>
  <c r="B10" i="12"/>
  <c r="C14" i="8"/>
  <c r="B11" i="8"/>
  <c r="D40" i="9" s="1"/>
  <c r="B6" i="8"/>
  <c r="D39" i="9" s="1"/>
  <c r="B15" i="7"/>
  <c r="D33" i="9" s="1"/>
  <c r="B9" i="7"/>
  <c r="D32" i="9" s="1"/>
  <c r="B5" i="7"/>
  <c r="B19" i="6"/>
  <c r="C21" i="6" s="1"/>
  <c r="B10" i="6"/>
  <c r="D28" i="9" s="1"/>
  <c r="B14" i="5"/>
  <c r="B41" i="4"/>
  <c r="D19" i="9" s="1"/>
  <c r="B25" i="4"/>
  <c r="D16" i="9" s="1"/>
  <c r="B13" i="4"/>
  <c r="D14" i="9" s="1"/>
  <c r="B35" i="1"/>
  <c r="D12" i="9" s="1"/>
  <c r="B26" i="1"/>
  <c r="D10" i="9" s="1"/>
  <c r="B22" i="1"/>
  <c r="D9" i="9" s="1"/>
  <c r="B30" i="1"/>
  <c r="D11" i="9" s="1"/>
  <c r="B7" i="1"/>
  <c r="D6" i="9" s="1"/>
  <c r="C3" i="9"/>
  <c r="C4" i="9"/>
  <c r="B32" i="13"/>
  <c r="D52" i="9" s="1"/>
  <c r="B6" i="13"/>
  <c r="D46" i="9" s="1"/>
  <c r="B36" i="7"/>
  <c r="D37" i="9" s="1"/>
  <c r="B32" i="7"/>
  <c r="D36" i="9" s="1"/>
  <c r="B26" i="7"/>
  <c r="D35" i="9" s="1"/>
  <c r="B31" i="5"/>
  <c r="D26" i="9" s="1"/>
  <c r="B24" i="5"/>
  <c r="D25" i="9" s="1"/>
  <c r="B20" i="5"/>
  <c r="D24" i="9" s="1"/>
  <c r="B8" i="5"/>
  <c r="D22" i="9" s="1"/>
  <c r="B19" i="4"/>
  <c r="D15" i="9" s="1"/>
  <c r="C23" i="11"/>
  <c r="D3" i="9"/>
  <c r="A3" i="9"/>
  <c r="C38" i="7" l="1"/>
  <c r="D13" i="9"/>
  <c r="C42" i="13"/>
  <c r="D29" i="9"/>
  <c r="C33" i="5"/>
  <c r="C24" i="12"/>
  <c r="D42" i="9"/>
  <c r="C43" i="4"/>
  <c r="D49" i="9"/>
  <c r="D56" i="9" s="1"/>
  <c r="D41" i="9"/>
  <c r="C37" i="1"/>
  <c r="D38" i="9"/>
  <c r="D34" i="9"/>
  <c r="D30" i="9"/>
  <c r="D21" i="9"/>
  <c r="D20" i="9" s="1"/>
  <c r="D27" i="9"/>
  <c r="D7" i="9"/>
</calcChain>
</file>

<file path=xl/sharedStrings.xml><?xml version="1.0" encoding="utf-8"?>
<sst xmlns="http://schemas.openxmlformats.org/spreadsheetml/2006/main" count="352" uniqueCount="237">
  <si>
    <t>Semestres:</t>
  </si>
  <si>
    <t>1 - Número de Horas Aula</t>
  </si>
  <si>
    <t>Pontuação parcial:</t>
  </si>
  <si>
    <t>Pontuação:</t>
  </si>
  <si>
    <t>Conselheiro:</t>
  </si>
  <si>
    <t>Membro do Colegiado:</t>
  </si>
  <si>
    <t>PARTE 1: ATIVIDADES DOCENTES</t>
  </si>
  <si>
    <t>Qualis A1</t>
  </si>
  <si>
    <t>Qualis A2</t>
  </si>
  <si>
    <t>Qualis B1</t>
  </si>
  <si>
    <t>Qualis B2</t>
  </si>
  <si>
    <t>Qualis B3</t>
  </si>
  <si>
    <t>Qualis B4</t>
  </si>
  <si>
    <t>Qualis B5</t>
  </si>
  <si>
    <t>Qualis C</t>
  </si>
  <si>
    <t>Sem Qualis</t>
  </si>
  <si>
    <t>Artigos completos publicados em periódicos</t>
  </si>
  <si>
    <t>Trabalhos completos publicados em eventos</t>
  </si>
  <si>
    <t>Internacionais</t>
  </si>
  <si>
    <t>Nacionais</t>
  </si>
  <si>
    <t>Locais/Regionais</t>
  </si>
  <si>
    <t>Total:</t>
  </si>
  <si>
    <t>Dentro da Propriedade Industrial</t>
  </si>
  <si>
    <t>Locais/Regionais:</t>
  </si>
  <si>
    <t>Nacionais:</t>
  </si>
  <si>
    <t>Internacionais:</t>
  </si>
  <si>
    <t>Apresentação de Trabalhos completos ou comunicação oral em eventos</t>
  </si>
  <si>
    <t>Apresentação de Pôsteres/Painéis/Resumos Expandidos/Resumos em Eventos</t>
  </si>
  <si>
    <t>Palestrante em Eventos</t>
  </si>
  <si>
    <t>B - Como participante</t>
  </si>
  <si>
    <t>Ouvinte:</t>
  </si>
  <si>
    <t>C - Como participante em Comissões de Eventos</t>
  </si>
  <si>
    <t>Qualificação de Dissertação:</t>
  </si>
  <si>
    <t>Dissertação:</t>
  </si>
  <si>
    <t>Estágio ou Projeto de Conclusão de Nível Superior:</t>
  </si>
  <si>
    <t>Trabalho de Conclusão de Curso ou Monografias:</t>
  </si>
  <si>
    <t>Teses:</t>
  </si>
  <si>
    <t>Qualificação de Teses:</t>
  </si>
  <si>
    <t>Estágio ou Projeto de Conclusão de Nível Médio:</t>
  </si>
  <si>
    <t>Temporários:</t>
  </si>
  <si>
    <t>Efetivos:</t>
  </si>
  <si>
    <t>Processos Seletivos de Alunos e Servidores:</t>
  </si>
  <si>
    <t>Resumos Expandidos publicado em anais e/ou eventos</t>
  </si>
  <si>
    <t>RESUMO</t>
  </si>
  <si>
    <t>Nome completo:</t>
  </si>
  <si>
    <t>SIAPE:</t>
  </si>
  <si>
    <t>Nome do Servidor</t>
  </si>
  <si>
    <t>SIAPE</t>
  </si>
  <si>
    <t>Escolaridade:</t>
  </si>
  <si>
    <t>Aperfeiçoamento:</t>
  </si>
  <si>
    <t>Especialização:</t>
  </si>
  <si>
    <t>Mestrado:</t>
  </si>
  <si>
    <t>Doutorado:</t>
  </si>
  <si>
    <t>Lotação:</t>
  </si>
  <si>
    <t>Diretoria:</t>
  </si>
  <si>
    <t>Coordenação/Setor:</t>
  </si>
  <si>
    <t>Chefia Imediata:</t>
  </si>
  <si>
    <t>Período Avaliado:</t>
  </si>
  <si>
    <t>Data/hora emissão:</t>
  </si>
  <si>
    <t>Cargo/Função:</t>
  </si>
  <si>
    <t xml:space="preserve">Nível Capacitação: </t>
  </si>
  <si>
    <r>
      <t xml:space="preserve">FORMULÁRIO PARA AVALIAÇÃO DE DESEMPENHO DO SERVIDOR
</t>
    </r>
    <r>
      <rPr>
        <sz val="12"/>
        <color indexed="8"/>
        <rFont val="Arial"/>
        <family val="2"/>
      </rPr>
      <t>Comissão Permanente de Pessoal Docente (CPPD)</t>
    </r>
  </si>
  <si>
    <t>Data da Progressão:</t>
  </si>
  <si>
    <t>(10 pontos por artigo)</t>
  </si>
  <si>
    <t>(12 pontos por apresentação)</t>
  </si>
  <si>
    <t>(08 pontos por apresentação)</t>
  </si>
  <si>
    <t>(04 pontos por apresentação)</t>
  </si>
  <si>
    <t>(06 pontos por apresentação)</t>
  </si>
  <si>
    <t>(10 pontos por apresentação)</t>
  </si>
  <si>
    <t>(02 pontos por apresentação)</t>
  </si>
  <si>
    <t>(05 pontos por apresentação)</t>
  </si>
  <si>
    <t>(15 pontos por apresentação)</t>
  </si>
  <si>
    <t>(02 pontos por evento)</t>
  </si>
  <si>
    <t>(06 pontos por participação)</t>
  </si>
  <si>
    <t>(04 pontos por participação)</t>
  </si>
  <si>
    <t>(02 pontos por participação)</t>
  </si>
  <si>
    <t>Avaliação de trabalhos acadêmicos e/ou Organização de Eventos</t>
  </si>
  <si>
    <t>(30 pontos por orientação)</t>
  </si>
  <si>
    <t>(20 pontos por orientação)</t>
  </si>
  <si>
    <t>(05 pontos por orientação)</t>
  </si>
  <si>
    <t>Estágio:</t>
  </si>
  <si>
    <t>Iniciação Científica:</t>
  </si>
  <si>
    <t>Monografias (Graduação):</t>
  </si>
  <si>
    <t>Monografias (Especialização):</t>
  </si>
  <si>
    <t>Dissertações de Mestrado:</t>
  </si>
  <si>
    <t>Teses de Doutorado:</t>
  </si>
  <si>
    <t>(15 pontos por co-orientação)</t>
  </si>
  <si>
    <t>(10 pontos por co-orientação)</t>
  </si>
  <si>
    <t>(02 pontos por co-orientação)</t>
  </si>
  <si>
    <t>(10 pontos por participação)</t>
  </si>
  <si>
    <t>(15 pontos por participação)</t>
  </si>
  <si>
    <t>(20 pontos por participação)</t>
  </si>
  <si>
    <t>(10 pontos por projeto)</t>
  </si>
  <si>
    <t>B - Periódicos</t>
  </si>
  <si>
    <t>(08 pontos por participação)</t>
  </si>
  <si>
    <t>(05 pontos por participação)</t>
  </si>
  <si>
    <t>Curso de até 20h:</t>
  </si>
  <si>
    <t>Curso de até 40h:</t>
  </si>
  <si>
    <t>Curso acima de 40 horas:</t>
  </si>
  <si>
    <t>(04 pontos por curso)</t>
  </si>
  <si>
    <t>Até 2 comissões:</t>
  </si>
  <si>
    <t>Acima de 2 comissões:</t>
  </si>
  <si>
    <t>Internos a instituilção:</t>
  </si>
  <si>
    <t>Externos a instituilção:</t>
  </si>
  <si>
    <t>Titular:</t>
  </si>
  <si>
    <t>Substituto:</t>
  </si>
  <si>
    <t>(20 pontos por atividade semestral)</t>
  </si>
  <si>
    <t>(10 pontos por atividade semestral)</t>
  </si>
  <si>
    <t>Ocorrência(s):</t>
  </si>
  <si>
    <t>(30 pontos por semestre)</t>
  </si>
  <si>
    <t>PARTE 1: ATIVIDADES ACADÊMICAS</t>
  </si>
  <si>
    <t>PARTE 3: TREINAMENTOS REGULARMENTE INSTITUÍDOS</t>
  </si>
  <si>
    <t>PARTE 4: OUTRAS ATIVIDADES</t>
  </si>
  <si>
    <t>Resultado final:</t>
  </si>
  <si>
    <t>Data:</t>
  </si>
  <si>
    <t>Assinatura:</t>
  </si>
  <si>
    <t>Assinatura do servidor avaliado:</t>
  </si>
  <si>
    <t>COMISSÃO PERMANENTE DE PESSOAL DOCENTE</t>
  </si>
  <si>
    <t>Nome do Membro:</t>
  </si>
  <si>
    <t>Recebido: ________________________________</t>
  </si>
  <si>
    <t>Assinatura do servidor avaliado</t>
  </si>
  <si>
    <t>______________________________________</t>
  </si>
  <si>
    <t>Número médio de períodos semanais:</t>
  </si>
  <si>
    <t>(01 ponto para cada período de aula)</t>
  </si>
  <si>
    <t>(01 ponto para cada semestre)</t>
  </si>
  <si>
    <t>(01 ponto para cada turma)</t>
  </si>
  <si>
    <t>Período Avaliado</t>
  </si>
  <si>
    <t>Lotação</t>
  </si>
  <si>
    <t>(02 pontos para cada disciplina)</t>
  </si>
  <si>
    <t>Número médio de turmas semestrais:</t>
  </si>
  <si>
    <t>(05 pontos por nível de ensino)</t>
  </si>
  <si>
    <t>(máximo 30 pontos)</t>
  </si>
  <si>
    <t>4 - Atividades extraclasse com alunos</t>
  </si>
  <si>
    <t>Quantidade de atividades:</t>
  </si>
  <si>
    <t>Total de semestres - modalidade PROEJA:</t>
  </si>
  <si>
    <t>Total de semestres - modalidade PROCampo:</t>
  </si>
  <si>
    <t>Total de semestres - modalidade Prisional:</t>
  </si>
  <si>
    <t>Total de semestres - modalidade EAD:</t>
  </si>
  <si>
    <t>Total de semestres - Nível Básico</t>
  </si>
  <si>
    <t>Total de semestres - Nível Superior</t>
  </si>
  <si>
    <t>2 - Atividade regular de docência em diferentes modalidades e níveis de ensino, por semestre</t>
  </si>
  <si>
    <t>(05 pontos por modalidade de Ensino)</t>
  </si>
  <si>
    <t>Total de semestres - modalidade Indígena:</t>
  </si>
  <si>
    <t>(03 pontos por atividade)</t>
  </si>
  <si>
    <t>3 - Desempenho didátio avaliado pelo corpo discente</t>
  </si>
  <si>
    <t>Avaliação discente:</t>
  </si>
  <si>
    <t>(30 pontos por artigo)</t>
  </si>
  <si>
    <t>(25 pontos por artigo)</t>
  </si>
  <si>
    <t>(22 pontos por artigo)</t>
  </si>
  <si>
    <t>(19 pontos por artigo)</t>
  </si>
  <si>
    <t>(16 pontos por artigo)</t>
  </si>
  <si>
    <t>(13 pontos por artigo)</t>
  </si>
  <si>
    <t>(07 pontos por artigo)</t>
  </si>
  <si>
    <t>(04 pontos por artigo)</t>
  </si>
  <si>
    <t>Quantidade</t>
  </si>
  <si>
    <t>(30 pontos por PI)</t>
  </si>
  <si>
    <t>5 - Professor conselheiro ou membro do colegiado</t>
  </si>
  <si>
    <t>6 - Produções Acadêmicas</t>
  </si>
  <si>
    <t>7 - Propriedade Intelectual</t>
  </si>
  <si>
    <t>A - Como Apresentador</t>
  </si>
  <si>
    <t>A - Orientações</t>
  </si>
  <si>
    <t>(12 pontos por orientação)</t>
  </si>
  <si>
    <t>(08 pontos por orientação)</t>
  </si>
  <si>
    <t>(06 pontos por co-orientação)</t>
  </si>
  <si>
    <t>(04 pontos por co-orientação)</t>
  </si>
  <si>
    <t>8 - Participação em Eventos (Palestras, Cursos, Simpósios, etc.)</t>
  </si>
  <si>
    <t>9 - Atividades de Orientação</t>
  </si>
  <si>
    <t>10 - Avaliador</t>
  </si>
  <si>
    <t>A - Projetos de Enisno, Pesquisa, Extensão e/ou Produção</t>
  </si>
  <si>
    <t>(06 pontos por avaliação)</t>
  </si>
  <si>
    <t>Total de Avaliações:</t>
  </si>
  <si>
    <t>(12 pontos por avaliação)</t>
  </si>
  <si>
    <t>Cursos/Disciplinas (até 20 horas):</t>
  </si>
  <si>
    <t>Cursos/Disciplinas (de 21 até 40 horas):</t>
  </si>
  <si>
    <t>Cursos/Disciplinas (acima de 40 horas):</t>
  </si>
  <si>
    <t>11 - Cursos e/ou disciplinas (módulos) ministrados (qualificação ou capacitação profissional em programas oficiais do Governo Federal)</t>
  </si>
  <si>
    <t>(10 pontos por curso/disciplina)</t>
  </si>
  <si>
    <t>(08 pontos por curso/disciplina)</t>
  </si>
  <si>
    <t>(06 pontos por curso/disciplina)</t>
  </si>
  <si>
    <t>12 - Bancas de defesas, concursos ou elaboração de provas (por evento)</t>
  </si>
  <si>
    <t>A - Defesas</t>
  </si>
  <si>
    <t>13 - Projetos de Ensino, Pesquisa, Extensão e/ou Produção</t>
  </si>
  <si>
    <t>A - Projetos de Curta Duração</t>
  </si>
  <si>
    <t>Coordenador de Projeto:</t>
  </si>
  <si>
    <t>Colaborador em Projeto:</t>
  </si>
  <si>
    <t>B - Projetos de Longa Duração</t>
  </si>
  <si>
    <t>Stricto Senso:</t>
  </si>
  <si>
    <t>Lato Senso:</t>
  </si>
  <si>
    <t>A - Pós-Graduação</t>
  </si>
  <si>
    <t xml:space="preserve">Graduação: </t>
  </si>
  <si>
    <t>(20 pontos por semestre)</t>
  </si>
  <si>
    <t>(10 pontos por semestre)</t>
  </si>
  <si>
    <t>A - Modalidades de Ensino</t>
  </si>
  <si>
    <t>B - Níveis de Ensino</t>
  </si>
  <si>
    <t>15 - Cursos de Capacitação</t>
  </si>
  <si>
    <t>(02 pontos por curso)</t>
  </si>
  <si>
    <t>(06 pontos por curso)</t>
  </si>
  <si>
    <t>14 - Cursos de Nível de Graduação e Pós-Graduação</t>
  </si>
  <si>
    <t>16 - Formação Continuada</t>
  </si>
  <si>
    <t>17 - Representações Externas</t>
  </si>
  <si>
    <t>(15 pontos por semestre)</t>
  </si>
  <si>
    <t>18 - Prêmios e Homenagens relacionadas a atividades institucionais</t>
  </si>
  <si>
    <t>(10 pontos por item)</t>
  </si>
  <si>
    <t>(05 pontos por item)</t>
  </si>
  <si>
    <t>Comissões Temporárias:</t>
  </si>
  <si>
    <t>Grupos de Trabalho:</t>
  </si>
  <si>
    <t>Comissões Permanentes:</t>
  </si>
  <si>
    <t>(02 pontos por comissão)</t>
  </si>
  <si>
    <t>(08 pontos por comissão)</t>
  </si>
  <si>
    <t>(06 pontos por GT)</t>
  </si>
  <si>
    <t>19 - Participação em Comissões Internas Permanentes, Temporárias e Grupos de Trabalho (GT)</t>
  </si>
  <si>
    <t>20 - Docentes atuando em Coordenações, Seções, Laboratórios e/ou Setores</t>
  </si>
  <si>
    <t>Docentes representando a Instituição junto a Conselhos, Órgãos, Sindicatos e Comissões Externas ao Insituto, por semestre</t>
  </si>
  <si>
    <t>A - Coordenações</t>
  </si>
  <si>
    <t>B - Seções, Laboratórios e/ou Setores</t>
  </si>
  <si>
    <t>(05 pontos por atividade semestral)</t>
  </si>
  <si>
    <t>21 - Docentes atuando em Cargos de Direção ou em Cedência</t>
  </si>
  <si>
    <t>22 - Afastamentos com base nos incisos VII e VIII do artigo 102 da Lei 8.112/90</t>
  </si>
  <si>
    <t>(05 pontos por mês ou fração superior a 20 dias)</t>
  </si>
  <si>
    <r>
      <t xml:space="preserve">23 - Docentes em afastamento integral para qualificação em Programas de Pós-Graduação </t>
    </r>
    <r>
      <rPr>
        <b/>
        <i/>
        <sz val="11"/>
        <color indexed="8"/>
        <rFont val="Arial"/>
        <family val="2"/>
      </rPr>
      <t xml:space="preserve">stricto sensu </t>
    </r>
    <r>
      <rPr>
        <b/>
        <sz val="11"/>
        <color indexed="8"/>
        <rFont val="Arial"/>
        <family val="2"/>
      </rPr>
      <t>ou de pós-doutorado de que trata o inciso I do artigo 30 da Lei 12.772/2012 (somente receberão a pontuação neste item)</t>
    </r>
  </si>
  <si>
    <t>B - Co-Orientação</t>
  </si>
  <si>
    <t>B - Concursos (por edital)</t>
  </si>
  <si>
    <t>C - Elaboração de Provas</t>
  </si>
  <si>
    <t>B - Graduação</t>
  </si>
  <si>
    <t>Total de semestres - modalidade Quilombola:</t>
  </si>
  <si>
    <t>Número médio de disciplinas semestrais:</t>
  </si>
  <si>
    <t>Resumos simples publicados em anais e ou eventos</t>
  </si>
  <si>
    <t>(03 pontos por apresentação)</t>
  </si>
  <si>
    <t>(01 pontos por apresentação)</t>
  </si>
  <si>
    <t>Livros ou Capítulos de livro publicado, com Conselho Editorial</t>
  </si>
  <si>
    <t>Livro Completo</t>
  </si>
  <si>
    <t>(30 pontos por livro)</t>
  </si>
  <si>
    <t>Capítulo de Livro</t>
  </si>
  <si>
    <t>(12 pontos por capítulo de livro)</t>
  </si>
  <si>
    <t>Monografias/TCCs (Graduação):</t>
  </si>
  <si>
    <t>(02 pontos por semestre)</t>
  </si>
  <si>
    <t>(03 pontos por representação)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</si>
</sst>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i/>
      <sz val="11"/>
      <color indexed="8"/>
      <name val="Arial"/>
      <family val="2"/>
    </font>
    <font>
      <i/>
      <sz val="11"/>
      <color indexed="8"/>
      <name val="Arial"/>
      <family val="2"/>
    </font>
    <font>
      <sz val="9"/>
      <color indexed="8"/>
      <name val="Arial"/>
      <family val="2"/>
    </font>
    <font>
      <sz val="16"/>
      <color indexed="9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/>
    <xf numFmtId="0" fontId="4" fillId="3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/>
    <xf numFmtId="0" fontId="5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Fill="1"/>
    <xf numFmtId="0" fontId="3" fillId="4" borderId="0" xfId="0" applyFont="1" applyFill="1" applyAlignment="1">
      <alignment horizontal="center" vertical="center" wrapText="1"/>
    </xf>
    <xf numFmtId="0" fontId="9" fillId="5" borderId="0" xfId="0" applyFont="1" applyFill="1" applyBorder="1" applyAlignment="1">
      <alignment horizontal="right" vertical="center" wrapText="1"/>
    </xf>
    <xf numFmtId="0" fontId="9" fillId="5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Border="1"/>
    <xf numFmtId="0" fontId="4" fillId="0" borderId="0" xfId="0" applyFont="1" applyFill="1" applyBorder="1"/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22" fontId="3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left" vertical="center"/>
      <protection locked="0"/>
    </xf>
    <xf numFmtId="14" fontId="3" fillId="6" borderId="1" xfId="0" applyNumberFormat="1" applyFont="1" applyFill="1" applyBorder="1" applyAlignment="1" applyProtection="1">
      <alignment horizontal="left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3" xfId="0" applyBorder="1"/>
    <xf numFmtId="22" fontId="3" fillId="0" borderId="0" xfId="0" applyNumberFormat="1" applyFont="1" applyBorder="1" applyAlignment="1">
      <alignment horizontal="right"/>
    </xf>
    <xf numFmtId="22" fontId="10" fillId="0" borderId="0" xfId="0" applyNumberFormat="1" applyFon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top"/>
    </xf>
    <xf numFmtId="0" fontId="3" fillId="0" borderId="1" xfId="0" applyNumberFormat="1" applyFont="1" applyBorder="1" applyAlignment="1">
      <alignment horizontal="center" vertical="center"/>
    </xf>
    <xf numFmtId="49" fontId="3" fillId="6" borderId="1" xfId="0" applyNumberFormat="1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0" fontId="8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3" fillId="0" borderId="0" xfId="0" applyFont="1" applyFill="1" applyBorder="1" applyAlignment="1" applyProtection="1">
      <alignment horizontal="right" vertical="center"/>
    </xf>
    <xf numFmtId="0" fontId="3" fillId="0" borderId="16" xfId="0" applyFont="1" applyBorder="1" applyAlignment="1" applyProtection="1"/>
    <xf numFmtId="0" fontId="4" fillId="0" borderId="0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4" fillId="4" borderId="0" xfId="0" applyFont="1" applyFill="1" applyAlignment="1" applyProtection="1">
      <alignment horizontal="left" vertical="center" wrapText="1"/>
    </xf>
    <xf numFmtId="0" fontId="4" fillId="2" borderId="0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1" fillId="4" borderId="1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1311466</xdr:colOff>
      <xdr:row>0</xdr:row>
      <xdr:rowOff>1134341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31216" cy="1134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view="pageBreakPreview" zoomScale="110" zoomScaleNormal="100" zoomScaleSheetLayoutView="110" workbookViewId="0">
      <selection activeCell="B4" sqref="B4"/>
    </sheetView>
  </sheetViews>
  <sheetFormatPr defaultRowHeight="21.95" customHeight="1" x14ac:dyDescent="0.2"/>
  <cols>
    <col min="1" max="1" width="27.140625" style="2" customWidth="1"/>
    <col min="2" max="2" width="57.140625" style="2" customWidth="1"/>
    <col min="3" max="3" width="21" style="2" customWidth="1"/>
    <col min="4" max="4" width="18" style="2" customWidth="1"/>
    <col min="5" max="16384" width="9.140625" style="2"/>
  </cols>
  <sheetData>
    <row r="1" spans="1:15" s="39" customFormat="1" ht="93.75" customHeight="1" x14ac:dyDescent="0.2">
      <c r="A1" s="96"/>
      <c r="B1" s="96"/>
      <c r="C1" s="96"/>
    </row>
    <row r="2" spans="1:15" ht="123" customHeight="1" x14ac:dyDescent="0.2">
      <c r="A2" s="97" t="s">
        <v>61</v>
      </c>
      <c r="B2" s="98"/>
      <c r="C2" s="98"/>
      <c r="D2" s="16"/>
      <c r="E2" s="16"/>
      <c r="F2" s="22"/>
      <c r="G2" s="22"/>
      <c r="H2" s="22"/>
      <c r="I2" s="22"/>
      <c r="J2" s="22"/>
      <c r="K2" s="22"/>
      <c r="L2" s="8"/>
      <c r="M2" s="8"/>
      <c r="N2" s="8"/>
      <c r="O2" s="8"/>
    </row>
    <row r="3" spans="1:15" ht="30" customHeight="1" x14ac:dyDescent="0.2">
      <c r="A3" s="15"/>
      <c r="B3" s="15"/>
      <c r="C3" s="15"/>
      <c r="D3" s="15"/>
      <c r="E3" s="16"/>
      <c r="F3" s="16"/>
      <c r="G3" s="16"/>
      <c r="H3" s="16"/>
      <c r="I3" s="16"/>
      <c r="J3" s="16"/>
      <c r="K3" s="16"/>
      <c r="L3" s="8"/>
      <c r="M3" s="8"/>
      <c r="N3" s="8"/>
      <c r="O3" s="8"/>
    </row>
    <row r="4" spans="1:15" ht="30" customHeight="1" x14ac:dyDescent="0.25">
      <c r="A4" s="4" t="s">
        <v>44</v>
      </c>
      <c r="B4" s="55"/>
      <c r="C4" s="40"/>
      <c r="D4" s="17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30" customHeight="1" x14ac:dyDescent="0.25">
      <c r="A5" s="4" t="s">
        <v>45</v>
      </c>
      <c r="B5" s="55"/>
      <c r="C5" s="40"/>
      <c r="D5" s="17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30" customHeight="1" x14ac:dyDescent="0.25">
      <c r="A6" s="4" t="s">
        <v>60</v>
      </c>
      <c r="B6" s="55"/>
      <c r="C6" s="40"/>
      <c r="D6" s="17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0" customHeight="1" x14ac:dyDescent="0.25">
      <c r="A7" s="4" t="s">
        <v>62</v>
      </c>
      <c r="B7" s="56"/>
      <c r="C7" s="40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30" customHeight="1" x14ac:dyDescent="0.25">
      <c r="A8" s="4"/>
      <c r="B8" s="12"/>
      <c r="C8" s="40"/>
      <c r="D8" s="17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 customHeight="1" x14ac:dyDescent="0.25">
      <c r="A9" s="4" t="s">
        <v>48</v>
      </c>
      <c r="B9" s="55"/>
      <c r="C9" s="40"/>
      <c r="D9" s="17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s="45" customFormat="1" ht="30" customHeight="1" x14ac:dyDescent="0.25">
      <c r="A10" s="4" t="s">
        <v>49</v>
      </c>
      <c r="B10" s="55"/>
      <c r="C10" s="15"/>
      <c r="D10" s="23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s="45" customFormat="1" ht="30" customHeight="1" x14ac:dyDescent="0.25">
      <c r="A11" s="4" t="s">
        <v>50</v>
      </c>
      <c r="B11" s="55"/>
      <c r="C11" s="15"/>
      <c r="D11" s="15"/>
      <c r="E11" s="16"/>
      <c r="F11" s="16"/>
      <c r="G11" s="16"/>
      <c r="H11" s="16"/>
      <c r="I11" s="16"/>
      <c r="J11" s="16"/>
      <c r="K11" s="16"/>
      <c r="L11" s="31"/>
      <c r="M11" s="31"/>
      <c r="N11" s="31"/>
      <c r="O11" s="31"/>
    </row>
    <row r="12" spans="1:15" s="45" customFormat="1" ht="30" customHeight="1" x14ac:dyDescent="0.25">
      <c r="A12" s="4" t="s">
        <v>51</v>
      </c>
      <c r="B12" s="55"/>
      <c r="C12" s="15"/>
      <c r="D12" s="23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s="45" customFormat="1" ht="30" customHeight="1" x14ac:dyDescent="0.25">
      <c r="A13" s="4" t="s">
        <v>52</v>
      </c>
      <c r="B13" s="55"/>
      <c r="C13" s="15"/>
      <c r="D13" s="23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s="45" customFormat="1" ht="30" customHeight="1" x14ac:dyDescent="0.25">
      <c r="C14" s="15"/>
      <c r="D14" s="23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s="45" customFormat="1" ht="30" customHeight="1" x14ac:dyDescent="0.25">
      <c r="A15" s="4" t="s">
        <v>53</v>
      </c>
      <c r="B15" s="55"/>
      <c r="C15" s="15"/>
      <c r="D15" s="23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5" s="45" customFormat="1" ht="30" customHeight="1" x14ac:dyDescent="0.25">
      <c r="A16" s="4" t="s">
        <v>54</v>
      </c>
      <c r="B16" s="55"/>
      <c r="C16" s="13"/>
      <c r="D16" s="15"/>
      <c r="E16" s="16"/>
      <c r="F16" s="16"/>
      <c r="G16" s="16"/>
      <c r="H16" s="16"/>
      <c r="I16" s="16"/>
      <c r="J16" s="16"/>
      <c r="K16" s="16"/>
      <c r="L16" s="31"/>
      <c r="M16" s="31"/>
      <c r="N16" s="31"/>
      <c r="O16" s="31"/>
    </row>
    <row r="17" spans="1:15" s="45" customFormat="1" ht="30" customHeight="1" x14ac:dyDescent="0.25">
      <c r="A17" s="4" t="s">
        <v>55</v>
      </c>
      <c r="B17" s="55"/>
      <c r="C17" s="12"/>
      <c r="D17" s="23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s="45" customFormat="1" ht="30" customHeight="1" x14ac:dyDescent="0.25">
      <c r="A18" s="4" t="s">
        <v>59</v>
      </c>
      <c r="B18" s="55"/>
      <c r="C18" s="12"/>
      <c r="D18" s="23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s="45" customFormat="1" ht="30" customHeight="1" x14ac:dyDescent="0.25">
      <c r="A19" s="4" t="s">
        <v>56</v>
      </c>
      <c r="B19" s="55"/>
      <c r="C19" s="23"/>
      <c r="D19" s="23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s="45" customFormat="1" ht="30" customHeight="1" x14ac:dyDescent="0.25">
      <c r="A20" s="4" t="s">
        <v>57</v>
      </c>
      <c r="B20" s="76"/>
      <c r="C20" s="23"/>
      <c r="D20" s="23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ht="30" customHeight="1" x14ac:dyDescent="0.2">
      <c r="A21" s="15"/>
      <c r="B21" s="15"/>
      <c r="C21" s="12"/>
      <c r="D21" s="15"/>
      <c r="E21" s="15"/>
      <c r="F21" s="16"/>
      <c r="G21" s="16"/>
      <c r="H21" s="16"/>
      <c r="I21" s="16"/>
      <c r="J21" s="16"/>
      <c r="K21" s="16"/>
      <c r="L21" s="8"/>
      <c r="M21" s="8"/>
      <c r="N21" s="8"/>
      <c r="O21" s="8"/>
    </row>
    <row r="22" spans="1:15" ht="30" customHeight="1" x14ac:dyDescent="0.2">
      <c r="A22" s="17"/>
      <c r="B22" s="17"/>
      <c r="C22" s="17"/>
      <c r="D22" s="17"/>
    </row>
    <row r="23" spans="1:15" ht="30" customHeight="1" x14ac:dyDescent="0.2">
      <c r="A23" s="17"/>
      <c r="B23" s="5" t="s">
        <v>58</v>
      </c>
      <c r="C23" s="46">
        <f ca="1">NOW()</f>
        <v>41599.352810648146</v>
      </c>
      <c r="D23" s="17"/>
    </row>
  </sheetData>
  <sheetProtection algorithmName="SHA-512" hashValue="spZWRqbINaSGLG22IEZv/EekBGtXvMKyocX43qIhzK/gqpYfKtD7WQS/i//Gpa8S2DLx5M69+Om1zoccMWCk+w==" saltValue="PoXor/GbEJ9r0WttpMYvxQ==" spinCount="100000" sheet="1" objects="1" scenarios="1" selectLockedCells="1"/>
  <mergeCells count="2">
    <mergeCell ref="A1:C1"/>
    <mergeCell ref="A2:C2"/>
  </mergeCells>
  <phoneticPr fontId="0" type="noConversion"/>
  <dataValidations count="1">
    <dataValidation type="list" allowBlank="1" showInputMessage="1" showErrorMessage="1" sqref="B9">
      <formula1>"Ensino Fundamental, Ensino Médio, Formação Técnica, Graduação, Pós-Graduação"</formula1>
    </dataValidation>
  </dataValidations>
  <pageMargins left="0.511811024" right="0.511811024" top="0.78740157499999996" bottom="0.78740157499999996" header="0.31496062000000002" footer="0.31496062000000002"/>
  <pageSetup paperSize="9" scale="87" fitToHeight="0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8"/>
  <sheetViews>
    <sheetView tabSelected="1" view="pageBreakPreview" zoomScale="115" zoomScaleNormal="100" zoomScaleSheetLayoutView="115" workbookViewId="0">
      <selection activeCell="D74" sqref="A1:D74"/>
    </sheetView>
  </sheetViews>
  <sheetFormatPr defaultRowHeight="15" x14ac:dyDescent="0.25"/>
  <cols>
    <col min="1" max="1" width="19.140625" customWidth="1"/>
    <col min="2" max="2" width="48.28515625" customWidth="1"/>
    <col min="3" max="3" width="42.85546875" customWidth="1"/>
    <col min="4" max="4" width="22.85546875" style="44" customWidth="1"/>
  </cols>
  <sheetData>
    <row r="1" spans="1:5" ht="36" customHeight="1" x14ac:dyDescent="0.25">
      <c r="A1" s="117" t="s">
        <v>43</v>
      </c>
      <c r="B1" s="117"/>
      <c r="C1" s="117"/>
      <c r="D1" s="117"/>
    </row>
    <row r="2" spans="1:5" ht="17.25" customHeight="1" x14ac:dyDescent="0.25">
      <c r="A2" s="120" t="s">
        <v>46</v>
      </c>
      <c r="B2" s="121"/>
      <c r="C2" s="41" t="s">
        <v>127</v>
      </c>
      <c r="D2" s="41" t="s">
        <v>47</v>
      </c>
    </row>
    <row r="3" spans="1:5" ht="24.75" customHeight="1" x14ac:dyDescent="0.25">
      <c r="A3" s="118">
        <f>'Dados Pessoais'!B4</f>
        <v>0</v>
      </c>
      <c r="B3" s="119"/>
      <c r="C3" s="75">
        <f>'Dados Pessoais'!B15</f>
        <v>0</v>
      </c>
      <c r="D3" s="42">
        <f>'Dados Pessoais'!B5</f>
        <v>0</v>
      </c>
    </row>
    <row r="4" spans="1:5" ht="24.75" customHeight="1" x14ac:dyDescent="0.25">
      <c r="A4" s="123" t="s">
        <v>126</v>
      </c>
      <c r="B4" s="124"/>
      <c r="C4" s="118">
        <f>'Dados Pessoais'!B20</f>
        <v>0</v>
      </c>
      <c r="D4" s="125"/>
    </row>
    <row r="5" spans="1:5" ht="18.75" customHeight="1" x14ac:dyDescent="0.25">
      <c r="A5" s="122"/>
      <c r="B5" s="122"/>
      <c r="C5" s="122"/>
      <c r="D5" s="122"/>
    </row>
    <row r="6" spans="1:5" s="33" customFormat="1" ht="20.100000000000001" customHeight="1" x14ac:dyDescent="0.25">
      <c r="A6" s="126" t="s">
        <v>1</v>
      </c>
      <c r="B6" s="126"/>
      <c r="C6" s="126"/>
      <c r="D6" s="52">
        <f>Docência!B7</f>
        <v>0</v>
      </c>
      <c r="E6" s="16"/>
    </row>
    <row r="7" spans="1:5" s="33" customFormat="1" ht="20.100000000000001" customHeight="1" x14ac:dyDescent="0.25">
      <c r="A7" s="127" t="str">
        <f>Docência!A9</f>
        <v>2 - Atividade regular de docência em diferentes modalidades e níveis de ensino, por semestre</v>
      </c>
      <c r="B7" s="127"/>
      <c r="C7" s="127"/>
      <c r="D7" s="53">
        <f>D8+D9</f>
        <v>0</v>
      </c>
      <c r="E7" s="16"/>
    </row>
    <row r="8" spans="1:5" s="33" customFormat="1" ht="20.100000000000001" customHeight="1" x14ac:dyDescent="0.25">
      <c r="A8" s="128" t="str">
        <f>Docência!A10</f>
        <v>A - Modalidades de Ensino</v>
      </c>
      <c r="B8" s="128"/>
      <c r="C8" s="128"/>
      <c r="D8" s="35">
        <f>Docência!B17</f>
        <v>0</v>
      </c>
      <c r="E8" s="16"/>
    </row>
    <row r="9" spans="1:5" s="33" customFormat="1" ht="20.100000000000001" customHeight="1" x14ac:dyDescent="0.25">
      <c r="A9" s="128" t="str">
        <f>Docência!A19</f>
        <v>B - Níveis de Ensino</v>
      </c>
      <c r="B9" s="128"/>
      <c r="C9" s="128"/>
      <c r="D9" s="35">
        <f>Docência!B22</f>
        <v>0</v>
      </c>
      <c r="E9" s="16"/>
    </row>
    <row r="10" spans="1:5" s="33" customFormat="1" ht="20.100000000000001" customHeight="1" x14ac:dyDescent="0.25">
      <c r="A10" s="127" t="str">
        <f>Docência!A24</f>
        <v>3 - Desempenho didátio avaliado pelo corpo discente</v>
      </c>
      <c r="B10" s="127"/>
      <c r="C10" s="127"/>
      <c r="D10" s="54">
        <f>Docência!B26</f>
        <v>0</v>
      </c>
      <c r="E10" s="34"/>
    </row>
    <row r="11" spans="1:5" s="33" customFormat="1" ht="20.100000000000001" customHeight="1" x14ac:dyDescent="0.25">
      <c r="A11" s="127" t="str">
        <f>Docência!A28</f>
        <v>4 - Atividades extraclasse com alunos</v>
      </c>
      <c r="B11" s="127"/>
      <c r="C11" s="127"/>
      <c r="D11" s="54">
        <f>Docência!B30</f>
        <v>0</v>
      </c>
      <c r="E11" s="34"/>
    </row>
    <row r="12" spans="1:5" s="33" customFormat="1" ht="20.100000000000001" customHeight="1" x14ac:dyDescent="0.25">
      <c r="A12" s="127" t="str">
        <f>Docência!A32</f>
        <v>5 - Professor conselheiro ou membro do colegiado</v>
      </c>
      <c r="B12" s="127"/>
      <c r="C12" s="127"/>
      <c r="D12" s="54">
        <f>Docência!B35</f>
        <v>0</v>
      </c>
      <c r="E12" s="34"/>
    </row>
    <row r="13" spans="1:5" s="33" customFormat="1" ht="20.100000000000001" customHeight="1" x14ac:dyDescent="0.25">
      <c r="A13" s="127" t="str">
        <f>Produção!A2</f>
        <v>6 - Produções Acadêmicas</v>
      </c>
      <c r="B13" s="127"/>
      <c r="C13" s="127"/>
      <c r="D13" s="54">
        <f>SUM(D14:D18)</f>
        <v>0</v>
      </c>
      <c r="E13" s="34"/>
    </row>
    <row r="14" spans="1:5" s="33" customFormat="1" ht="20.100000000000001" customHeight="1" x14ac:dyDescent="0.25">
      <c r="A14" s="128" t="str">
        <f>Produção!A3</f>
        <v>Artigos completos publicados em periódicos</v>
      </c>
      <c r="B14" s="128"/>
      <c r="C14" s="128"/>
      <c r="D14" s="82">
        <f>Produção!B13</f>
        <v>0</v>
      </c>
      <c r="E14" s="34"/>
    </row>
    <row r="15" spans="1:5" s="33" customFormat="1" ht="20.100000000000001" customHeight="1" x14ac:dyDescent="0.25">
      <c r="A15" s="128" t="str">
        <f>Produção!A15</f>
        <v>Trabalhos completos publicados em eventos</v>
      </c>
      <c r="B15" s="128"/>
      <c r="C15" s="128"/>
      <c r="D15" s="82">
        <f>Produção!B19</f>
        <v>0</v>
      </c>
      <c r="E15" s="34"/>
    </row>
    <row r="16" spans="1:5" s="33" customFormat="1" ht="20.100000000000001" customHeight="1" x14ac:dyDescent="0.25">
      <c r="A16" s="128" t="str">
        <f>Produção!A21</f>
        <v>Resumos Expandidos publicado em anais e/ou eventos</v>
      </c>
      <c r="B16" s="128"/>
      <c r="C16" s="128"/>
      <c r="D16" s="82">
        <f>Produção!B25</f>
        <v>0</v>
      </c>
      <c r="E16" s="34"/>
    </row>
    <row r="17" spans="1:5" s="33" customFormat="1" ht="20.100000000000001" customHeight="1" x14ac:dyDescent="0.25">
      <c r="A17" s="128" t="str">
        <f>Produção!A27</f>
        <v>Resumos simples publicados em anais e ou eventos</v>
      </c>
      <c r="B17" s="128"/>
      <c r="C17" s="128"/>
      <c r="D17" s="82">
        <f>Produção!B31</f>
        <v>0</v>
      </c>
      <c r="E17" s="34"/>
    </row>
    <row r="18" spans="1:5" s="33" customFormat="1" ht="20.100000000000001" customHeight="1" x14ac:dyDescent="0.25">
      <c r="A18" s="133" t="str">
        <f>Produção!A33</f>
        <v>Livros ou Capítulos de livro publicado, com Conselho Editorial</v>
      </c>
      <c r="B18" s="133"/>
      <c r="C18" s="133"/>
      <c r="D18" s="82">
        <f>Produção!B36</f>
        <v>0</v>
      </c>
      <c r="E18" s="34"/>
    </row>
    <row r="19" spans="1:5" s="33" customFormat="1" ht="20.100000000000001" customHeight="1" x14ac:dyDescent="0.25">
      <c r="A19" s="127" t="str">
        <f>Produção!A38</f>
        <v>7 - Propriedade Intelectual</v>
      </c>
      <c r="B19" s="127"/>
      <c r="C19" s="127"/>
      <c r="D19" s="54">
        <f>Produção!B41</f>
        <v>0</v>
      </c>
      <c r="E19" s="34"/>
    </row>
    <row r="20" spans="1:5" s="33" customFormat="1" ht="20.100000000000001" customHeight="1" x14ac:dyDescent="0.25">
      <c r="A20" s="127" t="str">
        <f>Eventos!A2</f>
        <v>8 - Participação em Eventos (Palestras, Cursos, Simpósios, etc.)</v>
      </c>
      <c r="B20" s="127"/>
      <c r="C20" s="127"/>
      <c r="D20" s="54">
        <f>D21+D25+D26</f>
        <v>0</v>
      </c>
      <c r="E20" s="34"/>
    </row>
    <row r="21" spans="1:5" s="33" customFormat="1" ht="20.100000000000001" customHeight="1" x14ac:dyDescent="0.25">
      <c r="A21" s="129" t="str">
        <f>Eventos!A3</f>
        <v>A - Como Apresentador</v>
      </c>
      <c r="B21" s="129"/>
      <c r="C21" s="129"/>
      <c r="D21" s="83">
        <f>SUM(D22:D24)</f>
        <v>0</v>
      </c>
      <c r="E21" s="34"/>
    </row>
    <row r="22" spans="1:5" s="33" customFormat="1" ht="20.100000000000001" customHeight="1" x14ac:dyDescent="0.25">
      <c r="A22" s="128" t="str">
        <f>Eventos!A4</f>
        <v>Apresentação de Trabalhos completos ou comunicação oral em eventos</v>
      </c>
      <c r="B22" s="128"/>
      <c r="C22" s="128"/>
      <c r="D22" s="35">
        <f>Eventos!B8</f>
        <v>0</v>
      </c>
      <c r="E22" s="34"/>
    </row>
    <row r="23" spans="1:5" s="33" customFormat="1" ht="20.100000000000001" customHeight="1" x14ac:dyDescent="0.25">
      <c r="A23" s="128" t="str">
        <f>Eventos!A10</f>
        <v>Apresentação de Pôsteres/Painéis/Resumos Expandidos/Resumos em Eventos</v>
      </c>
      <c r="B23" s="128"/>
      <c r="C23" s="128"/>
      <c r="D23" s="35">
        <f>Eventos!B14</f>
        <v>0</v>
      </c>
      <c r="E23" s="34"/>
    </row>
    <row r="24" spans="1:5" s="33" customFormat="1" ht="20.100000000000001" customHeight="1" x14ac:dyDescent="0.25">
      <c r="A24" s="128" t="str">
        <f>Eventos!A16</f>
        <v>Palestrante em Eventos</v>
      </c>
      <c r="B24" s="128"/>
      <c r="C24" s="128"/>
      <c r="D24" s="35">
        <f>Eventos!B20</f>
        <v>0</v>
      </c>
      <c r="E24" s="34"/>
    </row>
    <row r="25" spans="1:5" s="33" customFormat="1" ht="20.100000000000001" customHeight="1" x14ac:dyDescent="0.25">
      <c r="A25" s="129" t="str">
        <f>Eventos!A22</f>
        <v>B - Como participante</v>
      </c>
      <c r="B25" s="129"/>
      <c r="C25" s="129"/>
      <c r="D25" s="83">
        <f>Eventos!B24</f>
        <v>0</v>
      </c>
      <c r="E25" s="34"/>
    </row>
    <row r="26" spans="1:5" s="33" customFormat="1" ht="20.100000000000001" customHeight="1" x14ac:dyDescent="0.25">
      <c r="A26" s="129" t="str">
        <f>Eventos!A26</f>
        <v>C - Como participante em Comissões de Eventos</v>
      </c>
      <c r="B26" s="129"/>
      <c r="C26" s="129"/>
      <c r="D26" s="83">
        <f>Eventos!B31</f>
        <v>0</v>
      </c>
      <c r="E26" s="34"/>
    </row>
    <row r="27" spans="1:5" s="33" customFormat="1" ht="20.100000000000001" customHeight="1" x14ac:dyDescent="0.25">
      <c r="A27" s="127" t="str">
        <f>Orientações!A2</f>
        <v>9 - Atividades de Orientação</v>
      </c>
      <c r="B27" s="127"/>
      <c r="C27" s="127"/>
      <c r="D27" s="54">
        <f>SUM(D28:D29)</f>
        <v>0</v>
      </c>
      <c r="E27" s="34"/>
    </row>
    <row r="28" spans="1:5" s="33" customFormat="1" ht="20.100000000000001" customHeight="1" x14ac:dyDescent="0.25">
      <c r="A28" s="129" t="str">
        <f>Orientações!A3</f>
        <v>A - Orientações</v>
      </c>
      <c r="B28" s="129"/>
      <c r="C28" s="129"/>
      <c r="D28" s="83">
        <f>Orientações!B10</f>
        <v>0</v>
      </c>
      <c r="E28" s="34"/>
    </row>
    <row r="29" spans="1:5" s="33" customFormat="1" ht="20.100000000000001" customHeight="1" x14ac:dyDescent="0.25">
      <c r="A29" s="129" t="str">
        <f>Orientações!A12</f>
        <v>B - Co-Orientação</v>
      </c>
      <c r="B29" s="129"/>
      <c r="C29" s="129"/>
      <c r="D29" s="83">
        <f>Orientações!B19</f>
        <v>0</v>
      </c>
      <c r="E29" s="34"/>
    </row>
    <row r="30" spans="1:5" s="33" customFormat="1" ht="20.100000000000001" customHeight="1" x14ac:dyDescent="0.25">
      <c r="A30" s="127" t="str">
        <f>'Palestras e Bancas'!A2:C2</f>
        <v>10 - Avaliador</v>
      </c>
      <c r="B30" s="127"/>
      <c r="C30" s="127"/>
      <c r="D30" s="54">
        <f>SUM(D31:D32)</f>
        <v>0</v>
      </c>
      <c r="E30" s="34"/>
    </row>
    <row r="31" spans="1:5" s="33" customFormat="1" ht="20.100000000000001" customHeight="1" x14ac:dyDescent="0.25">
      <c r="A31" s="129" t="str">
        <f>'Palestras e Bancas'!A3:C3</f>
        <v>A - Projetos de Enisno, Pesquisa, Extensão e/ou Produção</v>
      </c>
      <c r="B31" s="129"/>
      <c r="C31" s="129"/>
      <c r="D31" s="83">
        <f>'Palestras e Bancas'!B5</f>
        <v>0</v>
      </c>
      <c r="E31" s="34"/>
    </row>
    <row r="32" spans="1:5" s="33" customFormat="1" ht="20.100000000000001" customHeight="1" x14ac:dyDescent="0.25">
      <c r="A32" s="129" t="str">
        <f>'Palestras e Bancas'!A7:C7</f>
        <v>B - Periódicos</v>
      </c>
      <c r="B32" s="129"/>
      <c r="C32" s="129"/>
      <c r="D32" s="83">
        <f>'Palestras e Bancas'!B9</f>
        <v>0</v>
      </c>
      <c r="E32" s="34"/>
    </row>
    <row r="33" spans="1:5" s="33" customFormat="1" ht="20.100000000000001" customHeight="1" x14ac:dyDescent="0.25">
      <c r="A33" s="127" t="str">
        <f>'Palestras e Bancas'!A11:C11</f>
        <v>11 - Cursos e/ou disciplinas (módulos) ministrados (qualificação ou capacitação profissional em programas oficiais do Governo Federal)</v>
      </c>
      <c r="B33" s="127"/>
      <c r="C33" s="127"/>
      <c r="D33" s="54">
        <f>'Palestras e Bancas'!B15</f>
        <v>0</v>
      </c>
      <c r="E33" s="34"/>
    </row>
    <row r="34" spans="1:5" s="33" customFormat="1" ht="20.100000000000001" customHeight="1" x14ac:dyDescent="0.25">
      <c r="A34" s="127" t="str">
        <f>'Palestras e Bancas'!A17:C17</f>
        <v>12 - Bancas de defesas, concursos ou elaboração de provas (por evento)</v>
      </c>
      <c r="B34" s="127"/>
      <c r="C34" s="127"/>
      <c r="D34" s="54">
        <f>SUM(D35:D37)</f>
        <v>0</v>
      </c>
      <c r="E34" s="34"/>
    </row>
    <row r="35" spans="1:5" s="33" customFormat="1" ht="20.100000000000001" customHeight="1" x14ac:dyDescent="0.25">
      <c r="A35" s="129" t="str">
        <f>'Palestras e Bancas'!A18:C18</f>
        <v>A - Defesas</v>
      </c>
      <c r="B35" s="129"/>
      <c r="C35" s="129"/>
      <c r="D35" s="83">
        <f>'Palestras e Bancas'!B26</f>
        <v>0</v>
      </c>
      <c r="E35" s="34"/>
    </row>
    <row r="36" spans="1:5" s="33" customFormat="1" ht="20.100000000000001" customHeight="1" x14ac:dyDescent="0.25">
      <c r="A36" s="129" t="str">
        <f>'Palestras e Bancas'!A29:C29</f>
        <v>B - Concursos (por edital)</v>
      </c>
      <c r="B36" s="129"/>
      <c r="C36" s="129"/>
      <c r="D36" s="83">
        <f>'Palestras e Bancas'!B32</f>
        <v>0</v>
      </c>
      <c r="E36" s="34"/>
    </row>
    <row r="37" spans="1:5" s="33" customFormat="1" ht="20.100000000000001" customHeight="1" x14ac:dyDescent="0.25">
      <c r="A37" s="129" t="str">
        <f>'Palestras e Bancas'!A34:C34</f>
        <v>C - Elaboração de Provas</v>
      </c>
      <c r="B37" s="129"/>
      <c r="C37" s="129"/>
      <c r="D37" s="83">
        <f>'Palestras e Bancas'!B36</f>
        <v>0</v>
      </c>
      <c r="E37" s="34"/>
    </row>
    <row r="38" spans="1:5" s="33" customFormat="1" ht="20.100000000000001" customHeight="1" x14ac:dyDescent="0.25">
      <c r="A38" s="127" t="str">
        <f>'Programas e Projetos'!A2:C2</f>
        <v>13 - Projetos de Ensino, Pesquisa, Extensão e/ou Produção</v>
      </c>
      <c r="B38" s="127"/>
      <c r="C38" s="127"/>
      <c r="D38" s="54">
        <f>SUM(D39:D40)</f>
        <v>0</v>
      </c>
      <c r="E38" s="34"/>
    </row>
    <row r="39" spans="1:5" s="33" customFormat="1" ht="20.100000000000001" customHeight="1" x14ac:dyDescent="0.25">
      <c r="A39" s="129" t="str">
        <f>'Programas e Projetos'!A3:C3</f>
        <v>A - Projetos de Curta Duração</v>
      </c>
      <c r="B39" s="129"/>
      <c r="C39" s="129"/>
      <c r="D39" s="83">
        <f>'Programas e Projetos'!B6</f>
        <v>0</v>
      </c>
      <c r="E39" s="34"/>
    </row>
    <row r="40" spans="1:5" s="33" customFormat="1" ht="20.100000000000001" customHeight="1" x14ac:dyDescent="0.25">
      <c r="A40" s="129" t="str">
        <f>'Programas e Projetos'!A8:C8</f>
        <v>B - Projetos de Longa Duração</v>
      </c>
      <c r="B40" s="129"/>
      <c r="C40" s="129"/>
      <c r="D40" s="83">
        <f>'Programas e Projetos'!B11</f>
        <v>0</v>
      </c>
      <c r="E40" s="34"/>
    </row>
    <row r="41" spans="1:5" s="33" customFormat="1" ht="20.100000000000001" customHeight="1" x14ac:dyDescent="0.25">
      <c r="A41" s="127" t="str">
        <f>Capacitação!A2</f>
        <v>14 - Cursos de Nível de Graduação e Pós-Graduação</v>
      </c>
      <c r="B41" s="127"/>
      <c r="C41" s="127"/>
      <c r="D41" s="54">
        <f>SUM(D42:D43)</f>
        <v>0</v>
      </c>
      <c r="E41" s="34"/>
    </row>
    <row r="42" spans="1:5" s="33" customFormat="1" ht="20.100000000000001" customHeight="1" x14ac:dyDescent="0.25">
      <c r="A42" s="129" t="str">
        <f>Capacitação!A3</f>
        <v>A - Pós-Graduação</v>
      </c>
      <c r="B42" s="129"/>
      <c r="C42" s="129"/>
      <c r="D42" s="83">
        <f>Capacitação!B6</f>
        <v>0</v>
      </c>
      <c r="E42" s="34"/>
    </row>
    <row r="43" spans="1:5" s="33" customFormat="1" ht="20.100000000000001" customHeight="1" x14ac:dyDescent="0.25">
      <c r="A43" s="84" t="str">
        <f>Capacitação!A8</f>
        <v>B - Graduação</v>
      </c>
      <c r="B43" s="84"/>
      <c r="C43" s="84"/>
      <c r="D43" s="83">
        <f>Capacitação!B10</f>
        <v>0</v>
      </c>
      <c r="E43" s="34"/>
    </row>
    <row r="44" spans="1:5" s="33" customFormat="1" ht="20.100000000000001" customHeight="1" x14ac:dyDescent="0.25">
      <c r="A44" s="127" t="str">
        <f>Capacitação!A12</f>
        <v>15 - Cursos de Capacitação</v>
      </c>
      <c r="B44" s="127"/>
      <c r="C44" s="127"/>
      <c r="D44" s="54">
        <f>Capacitação!B16</f>
        <v>0</v>
      </c>
      <c r="E44" s="34"/>
    </row>
    <row r="45" spans="1:5" s="33" customFormat="1" ht="20.100000000000001" customHeight="1" x14ac:dyDescent="0.25">
      <c r="A45" s="127" t="str">
        <f>Capacitação!A18</f>
        <v>16 - Formação Continuada</v>
      </c>
      <c r="B45" s="127"/>
      <c r="C45" s="127"/>
      <c r="D45" s="54">
        <f>Capacitação!B22</f>
        <v>0</v>
      </c>
      <c r="E45" s="34"/>
    </row>
    <row r="46" spans="1:5" s="33" customFormat="1" ht="20.100000000000001" customHeight="1" x14ac:dyDescent="0.25">
      <c r="A46" s="127" t="str">
        <f>Outros!A2</f>
        <v>17 - Representações Externas</v>
      </c>
      <c r="B46" s="127"/>
      <c r="C46" s="127"/>
      <c r="D46" s="54">
        <f>Outros!B6</f>
        <v>0</v>
      </c>
      <c r="E46" s="34"/>
    </row>
    <row r="47" spans="1:5" s="33" customFormat="1" ht="20.100000000000001" customHeight="1" x14ac:dyDescent="0.25">
      <c r="A47" s="127" t="str">
        <f>Outros!A8</f>
        <v>18 - Prêmios e Homenagens relacionadas a atividades institucionais</v>
      </c>
      <c r="B47" s="127"/>
      <c r="C47" s="127"/>
      <c r="D47" s="54">
        <f>Outros!B11</f>
        <v>0</v>
      </c>
      <c r="E47" s="34"/>
    </row>
    <row r="48" spans="1:5" s="33" customFormat="1" ht="20.100000000000001" customHeight="1" x14ac:dyDescent="0.25">
      <c r="A48" s="127" t="str">
        <f>Outros!A13</f>
        <v>19 - Participação em Comissões Internas Permanentes, Temporárias e Grupos de Trabalho (GT)</v>
      </c>
      <c r="B48" s="127"/>
      <c r="C48" s="127"/>
      <c r="D48" s="54">
        <f>Outros!B17</f>
        <v>0</v>
      </c>
      <c r="E48" s="34"/>
    </row>
    <row r="49" spans="1:5" s="33" customFormat="1" ht="20.100000000000001" customHeight="1" x14ac:dyDescent="0.25">
      <c r="A49" s="127" t="str">
        <f>Outros!A19</f>
        <v>20 - Docentes atuando em Coordenações, Seções, Laboratórios e/ou Setores</v>
      </c>
      <c r="B49" s="127"/>
      <c r="C49" s="127"/>
      <c r="D49" s="54">
        <f>SUM(D50:D51)</f>
        <v>0</v>
      </c>
      <c r="E49" s="34"/>
    </row>
    <row r="50" spans="1:5" s="33" customFormat="1" ht="20.100000000000001" customHeight="1" x14ac:dyDescent="0.25">
      <c r="A50" s="132" t="str">
        <f>Outros!A20</f>
        <v>A - Coordenações</v>
      </c>
      <c r="B50" s="132"/>
      <c r="C50" s="132"/>
      <c r="D50" s="83">
        <f>Outros!B23</f>
        <v>0</v>
      </c>
      <c r="E50" s="34"/>
    </row>
    <row r="51" spans="1:5" s="33" customFormat="1" ht="20.100000000000001" customHeight="1" x14ac:dyDescent="0.25">
      <c r="A51" s="129" t="str">
        <f>Outros!A25</f>
        <v>B - Seções, Laboratórios e/ou Setores</v>
      </c>
      <c r="B51" s="129"/>
      <c r="C51" s="129"/>
      <c r="D51" s="83">
        <f>Outros!B28</f>
        <v>0</v>
      </c>
      <c r="E51" s="34"/>
    </row>
    <row r="52" spans="1:5" s="33" customFormat="1" ht="20.100000000000001" customHeight="1" x14ac:dyDescent="0.25">
      <c r="A52" s="127" t="str">
        <f>Outros!A30</f>
        <v>21 - Docentes atuando em Cargos de Direção ou em Cedência</v>
      </c>
      <c r="B52" s="127"/>
      <c r="C52" s="127"/>
      <c r="D52" s="54">
        <f>Outros!B32</f>
        <v>0</v>
      </c>
      <c r="E52" s="34"/>
    </row>
    <row r="53" spans="1:5" s="33" customFormat="1" ht="20.100000000000001" customHeight="1" x14ac:dyDescent="0.25">
      <c r="A53" s="127" t="str">
        <f>Outros!A34</f>
        <v>22 - Afastamentos com base nos incisos VII e VIII do artigo 102 da Lei 8.112/90</v>
      </c>
      <c r="B53" s="127"/>
      <c r="C53" s="127"/>
      <c r="D53" s="54">
        <f>Outros!B36</f>
        <v>0</v>
      </c>
      <c r="E53" s="34"/>
    </row>
    <row r="54" spans="1:5" s="33" customFormat="1" ht="20.100000000000001" customHeight="1" x14ac:dyDescent="0.25">
      <c r="A54" s="127" t="str">
        <f>Outros!A38</f>
        <v>23 - Docentes em afastamento integral para qualificação em Programas de Pós-Graduação stricto sensu ou de pós-doutorado de que trata o inciso I do artigo 30 da Lei 12.772/2012 (somente receberão a pontuação neste item)</v>
      </c>
      <c r="B54" s="127"/>
      <c r="C54" s="127"/>
      <c r="D54" s="54">
        <f>Outros!B40</f>
        <v>0</v>
      </c>
      <c r="E54" s="34"/>
    </row>
    <row r="55" spans="1:5" s="33" customFormat="1" ht="20.100000000000001" customHeight="1" x14ac:dyDescent="0.25">
      <c r="A55"/>
      <c r="B55"/>
      <c r="C55"/>
      <c r="D55" s="32"/>
      <c r="E55" s="16"/>
    </row>
    <row r="56" spans="1:5" ht="20.100000000000001" customHeight="1" x14ac:dyDescent="0.25">
      <c r="A56" s="36" t="s">
        <v>21</v>
      </c>
      <c r="B56" s="36"/>
      <c r="C56" s="36"/>
      <c r="D56" s="37">
        <f>D54+D53+D52+D49+D48+D47+D46+D45+D44+D41+D38+D34+D33+D30+D27+D20+D19+D13+D12+D11+D10+D7+D6</f>
        <v>0</v>
      </c>
      <c r="E56" s="31"/>
    </row>
    <row r="57" spans="1:5" ht="20.100000000000001" customHeight="1" x14ac:dyDescent="0.25">
      <c r="D57" s="32"/>
      <c r="E57" s="31"/>
    </row>
    <row r="58" spans="1:5" ht="20.100000000000001" customHeight="1" x14ac:dyDescent="0.25">
      <c r="B58" s="61" t="s">
        <v>113</v>
      </c>
      <c r="C58" s="59"/>
      <c r="D58" s="32"/>
      <c r="E58" s="31"/>
    </row>
    <row r="59" spans="1:5" s="33" customFormat="1" ht="20.100000000000001" customHeight="1" x14ac:dyDescent="0.25">
      <c r="A59"/>
      <c r="B59" s="61" t="s">
        <v>114</v>
      </c>
      <c r="C59" s="62"/>
      <c r="D59" s="32"/>
      <c r="E59" s="16"/>
    </row>
    <row r="60" spans="1:5" ht="20.100000000000001" customHeight="1" x14ac:dyDescent="0.25">
      <c r="B60" s="61" t="s">
        <v>116</v>
      </c>
      <c r="C60" s="62"/>
      <c r="D60" s="32"/>
      <c r="E60" s="31"/>
    </row>
    <row r="61" spans="1:5" ht="20.100000000000001" customHeight="1" thickBot="1" x14ac:dyDescent="0.3">
      <c r="D61" s="32"/>
      <c r="E61" s="30"/>
    </row>
    <row r="62" spans="1:5" ht="20.100000000000001" customHeight="1" x14ac:dyDescent="0.25">
      <c r="B62" s="130" t="s">
        <v>117</v>
      </c>
      <c r="C62" s="131"/>
      <c r="D62" s="32"/>
      <c r="E62" s="30"/>
    </row>
    <row r="63" spans="1:5" ht="20.100000000000001" customHeight="1" x14ac:dyDescent="0.25">
      <c r="B63" s="65" t="s">
        <v>115</v>
      </c>
      <c r="C63" s="72"/>
      <c r="D63" s="32"/>
      <c r="E63" s="30"/>
    </row>
    <row r="64" spans="1:5" ht="20.100000000000001" customHeight="1" x14ac:dyDescent="0.25">
      <c r="B64" s="65" t="s">
        <v>118</v>
      </c>
      <c r="C64" s="67"/>
      <c r="D64" s="32"/>
      <c r="E64" s="30"/>
    </row>
    <row r="65" spans="1:5" ht="20.100000000000001" customHeight="1" x14ac:dyDescent="0.25">
      <c r="B65" s="68"/>
      <c r="C65" s="69"/>
      <c r="D65" s="32"/>
      <c r="E65" s="30"/>
    </row>
    <row r="66" spans="1:5" ht="20.100000000000001" customHeight="1" x14ac:dyDescent="0.25">
      <c r="B66" s="65" t="s">
        <v>115</v>
      </c>
      <c r="C66" s="66"/>
      <c r="D66" s="32"/>
      <c r="E66" s="30"/>
    </row>
    <row r="67" spans="1:5" ht="20.100000000000001" customHeight="1" x14ac:dyDescent="0.25">
      <c r="B67" s="65" t="s">
        <v>118</v>
      </c>
      <c r="C67" s="67"/>
      <c r="D67" s="32"/>
      <c r="E67" s="23"/>
    </row>
    <row r="68" spans="1:5" ht="20.100000000000001" customHeight="1" x14ac:dyDescent="0.25">
      <c r="B68" s="68"/>
      <c r="C68" s="69"/>
      <c r="D68" s="32"/>
      <c r="E68" s="31"/>
    </row>
    <row r="69" spans="1:5" ht="20.100000000000001" customHeight="1" x14ac:dyDescent="0.25">
      <c r="B69" s="65" t="s">
        <v>115</v>
      </c>
      <c r="C69" s="66"/>
      <c r="D69" s="32"/>
      <c r="E69" s="30"/>
    </row>
    <row r="70" spans="1:5" ht="20.100000000000001" customHeight="1" x14ac:dyDescent="0.25">
      <c r="B70" s="65" t="s">
        <v>118</v>
      </c>
      <c r="C70" s="67"/>
      <c r="D70" s="32"/>
      <c r="E70" s="30"/>
    </row>
    <row r="71" spans="1:5" ht="20.100000000000001" customHeight="1" thickBot="1" x14ac:dyDescent="0.3">
      <c r="B71" s="70"/>
      <c r="C71" s="71"/>
      <c r="D71" s="32"/>
      <c r="E71" s="30"/>
    </row>
    <row r="72" spans="1:5" ht="20.100000000000001" customHeight="1" x14ac:dyDescent="0.25">
      <c r="A72" s="63"/>
      <c r="B72" s="64"/>
      <c r="C72" s="63"/>
      <c r="D72" s="63"/>
      <c r="E72" s="31"/>
    </row>
    <row r="73" spans="1:5" ht="20.100000000000001" customHeight="1" x14ac:dyDescent="0.25">
      <c r="B73" s="73" t="s">
        <v>119</v>
      </c>
      <c r="C73" s="73" t="s">
        <v>121</v>
      </c>
      <c r="D73" s="32"/>
      <c r="E73" s="30"/>
    </row>
    <row r="74" spans="1:5" ht="20.100000000000001" customHeight="1" x14ac:dyDescent="0.25">
      <c r="B74" s="2"/>
      <c r="C74" s="74" t="s">
        <v>120</v>
      </c>
      <c r="E74" s="30"/>
    </row>
    <row r="75" spans="1:5" ht="20.100000000000001" customHeight="1" x14ac:dyDescent="0.25">
      <c r="E75" s="31"/>
    </row>
    <row r="76" spans="1:5" ht="20.100000000000001" customHeight="1" x14ac:dyDescent="0.25">
      <c r="E76" s="31"/>
    </row>
    <row r="77" spans="1:5" ht="20.100000000000001" customHeight="1" x14ac:dyDescent="0.25">
      <c r="E77" s="30"/>
    </row>
    <row r="78" spans="1:5" ht="20.100000000000001" customHeight="1" x14ac:dyDescent="0.25">
      <c r="E78" s="30"/>
    </row>
    <row r="79" spans="1:5" ht="20.100000000000001" customHeight="1" x14ac:dyDescent="0.25">
      <c r="E79" s="30"/>
    </row>
    <row r="80" spans="1:5" ht="20.100000000000001" customHeight="1" x14ac:dyDescent="0.25">
      <c r="E80" s="30"/>
    </row>
    <row r="81" spans="5:5" ht="20.100000000000001" customHeight="1" x14ac:dyDescent="0.25">
      <c r="E81" s="30"/>
    </row>
    <row r="82" spans="5:5" ht="20.100000000000001" customHeight="1" x14ac:dyDescent="0.25">
      <c r="E82" s="31"/>
    </row>
    <row r="83" spans="5:5" ht="20.100000000000001" customHeight="1" x14ac:dyDescent="0.25">
      <c r="E83" s="30"/>
    </row>
    <row r="84" spans="5:5" ht="20.100000000000001" customHeight="1" x14ac:dyDescent="0.25">
      <c r="E84" s="30"/>
    </row>
    <row r="85" spans="5:5" ht="20.100000000000001" customHeight="1" x14ac:dyDescent="0.25">
      <c r="E85" s="31"/>
    </row>
    <row r="86" spans="5:5" ht="20.100000000000001" customHeight="1" x14ac:dyDescent="0.25">
      <c r="E86" s="31"/>
    </row>
    <row r="87" spans="5:5" ht="20.100000000000001" customHeight="1" x14ac:dyDescent="0.25">
      <c r="E87" s="30"/>
    </row>
    <row r="88" spans="5:5" ht="20.100000000000001" customHeight="1" x14ac:dyDescent="0.25">
      <c r="E88" s="30"/>
    </row>
    <row r="89" spans="5:5" ht="20.100000000000001" customHeight="1" x14ac:dyDescent="0.25">
      <c r="E89" s="31"/>
    </row>
    <row r="90" spans="5:5" ht="20.100000000000001" customHeight="1" x14ac:dyDescent="0.25">
      <c r="E90" s="30"/>
    </row>
    <row r="91" spans="5:5" ht="20.100000000000001" customHeight="1" x14ac:dyDescent="0.25">
      <c r="E91" s="30"/>
    </row>
    <row r="92" spans="5:5" ht="20.100000000000001" customHeight="1" x14ac:dyDescent="0.25">
      <c r="E92" s="31"/>
    </row>
    <row r="93" spans="5:5" ht="20.100000000000001" customHeight="1" x14ac:dyDescent="0.25">
      <c r="E93" s="30"/>
    </row>
    <row r="94" spans="5:5" ht="20.100000000000001" customHeight="1" x14ac:dyDescent="0.25">
      <c r="E94" s="31"/>
    </row>
    <row r="95" spans="5:5" ht="20.100000000000001" customHeight="1" x14ac:dyDescent="0.25">
      <c r="E95" s="31"/>
    </row>
    <row r="96" spans="5:5" ht="20.100000000000001" customHeight="1" x14ac:dyDescent="0.25">
      <c r="E96" s="30"/>
    </row>
    <row r="97" spans="5:5" ht="20.100000000000001" customHeight="1" x14ac:dyDescent="0.25">
      <c r="E97" s="30"/>
    </row>
    <row r="98" spans="5:5" ht="20.100000000000001" customHeight="1" x14ac:dyDescent="0.25">
      <c r="E98" s="31"/>
    </row>
    <row r="99" spans="5:5" ht="20.100000000000001" customHeight="1" x14ac:dyDescent="0.25">
      <c r="E99" s="31"/>
    </row>
    <row r="103" spans="5:5" ht="30" customHeight="1" x14ac:dyDescent="0.25"/>
    <row r="104" spans="5:5" ht="30" customHeight="1" x14ac:dyDescent="0.25"/>
    <row r="105" spans="5:5" ht="30" customHeight="1" x14ac:dyDescent="0.25"/>
    <row r="106" spans="5:5" ht="21.75" customHeight="1" x14ac:dyDescent="0.25"/>
    <row r="107" spans="5:5" ht="21.75" customHeight="1" x14ac:dyDescent="0.25"/>
    <row r="108" spans="5:5" ht="30" customHeight="1" x14ac:dyDescent="0.25"/>
    <row r="109" spans="5:5" ht="30" customHeight="1" x14ac:dyDescent="0.25"/>
    <row r="110" spans="5:5" ht="21.75" customHeight="1" x14ac:dyDescent="0.25"/>
    <row r="111" spans="5:5" ht="30" customHeight="1" x14ac:dyDescent="0.25"/>
    <row r="112" spans="5:5" ht="30" customHeight="1" x14ac:dyDescent="0.25"/>
    <row r="113" spans="1:4" ht="21.75" customHeight="1" x14ac:dyDescent="0.25"/>
    <row r="114" spans="1:4" ht="30" customHeight="1" x14ac:dyDescent="0.25"/>
    <row r="115" spans="1:4" ht="30" customHeight="1" x14ac:dyDescent="0.25"/>
    <row r="116" spans="1:4" ht="21.75" customHeight="1" x14ac:dyDescent="0.25"/>
    <row r="117" spans="1:4" s="60" customFormat="1" ht="39.75" customHeight="1" x14ac:dyDescent="0.25">
      <c r="A117"/>
      <c r="B117"/>
      <c r="C117"/>
      <c r="D117" s="44"/>
    </row>
    <row r="118" spans="1:4" ht="30" customHeight="1" x14ac:dyDescent="0.25"/>
  </sheetData>
  <sheetProtection algorithmName="SHA-512" hashValue="F1HId58ew2bDZUoUOwWViMlBgtCFof8GhmhS7WItcMDD8vvQA8o/DKWt7npWEnFIYyKihaxrspDqSEx8zwOLnw==" saltValue="lUJ/5NU7TLXCtakvNfGx/g==" spinCount="100000" sheet="1" objects="1" scenarios="1" selectLockedCells="1"/>
  <mergeCells count="55">
    <mergeCell ref="A17:C17"/>
    <mergeCell ref="A18:C18"/>
    <mergeCell ref="A40:C40"/>
    <mergeCell ref="A41:C41"/>
    <mergeCell ref="A42:C42"/>
    <mergeCell ref="A29:C29"/>
    <mergeCell ref="A31:C31"/>
    <mergeCell ref="A32:C32"/>
    <mergeCell ref="A24:C24"/>
    <mergeCell ref="A25:C25"/>
    <mergeCell ref="A26:C26"/>
    <mergeCell ref="A27:C27"/>
    <mergeCell ref="A33:C33"/>
    <mergeCell ref="A30:C30"/>
    <mergeCell ref="A28:C28"/>
    <mergeCell ref="A37:C37"/>
    <mergeCell ref="A38:C38"/>
    <mergeCell ref="A39:C39"/>
    <mergeCell ref="A35:C35"/>
    <mergeCell ref="A34:C34"/>
    <mergeCell ref="A36:C36"/>
    <mergeCell ref="B62:C62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6:C6"/>
    <mergeCell ref="A7:C7"/>
    <mergeCell ref="A10:C10"/>
    <mergeCell ref="A23:C23"/>
    <mergeCell ref="A19:C19"/>
    <mergeCell ref="A13:C13"/>
    <mergeCell ref="A14:C14"/>
    <mergeCell ref="A15:C15"/>
    <mergeCell ref="A16:C16"/>
    <mergeCell ref="A21:C21"/>
    <mergeCell ref="A22:C22"/>
    <mergeCell ref="A8:C8"/>
    <mergeCell ref="A9:C9"/>
    <mergeCell ref="A11:C11"/>
    <mergeCell ref="A12:C12"/>
    <mergeCell ref="A20:C20"/>
    <mergeCell ref="A1:D1"/>
    <mergeCell ref="A3:B3"/>
    <mergeCell ref="A2:B2"/>
    <mergeCell ref="A5:D5"/>
    <mergeCell ref="A4:B4"/>
    <mergeCell ref="C4:D4"/>
  </mergeCells>
  <phoneticPr fontId="0" type="noConversion"/>
  <pageMargins left="0.25" right="0.25" top="0.75" bottom="0.75" header="0.3" footer="0.3"/>
  <pageSetup paperSize="9" scale="74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topLeftCell="A3" zoomScale="130" zoomScaleNormal="100" zoomScaleSheetLayoutView="130" workbookViewId="0">
      <selection activeCell="B3" sqref="B3"/>
    </sheetView>
  </sheetViews>
  <sheetFormatPr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18" style="2" customWidth="1"/>
    <col min="5" max="16384" width="9.140625" style="2"/>
  </cols>
  <sheetData>
    <row r="1" spans="1:15" ht="51" customHeight="1" x14ac:dyDescent="0.2">
      <c r="A1" s="102" t="s">
        <v>6</v>
      </c>
      <c r="B1" s="102"/>
      <c r="C1" s="102"/>
      <c r="D1" s="16"/>
      <c r="E1" s="16"/>
      <c r="F1" s="22"/>
      <c r="G1" s="22"/>
      <c r="H1" s="22"/>
      <c r="I1" s="22"/>
      <c r="J1" s="22"/>
      <c r="K1" s="22"/>
      <c r="L1" s="8"/>
      <c r="M1" s="8"/>
      <c r="N1" s="8"/>
      <c r="O1" s="8"/>
    </row>
    <row r="2" spans="1:15" ht="27.75" customHeight="1" x14ac:dyDescent="0.2">
      <c r="A2" s="99" t="s">
        <v>1</v>
      </c>
      <c r="B2" s="99"/>
      <c r="C2" s="99"/>
      <c r="D2" s="16"/>
      <c r="E2" s="16"/>
      <c r="F2" s="16"/>
      <c r="G2" s="16"/>
      <c r="H2" s="16"/>
      <c r="I2" s="16"/>
      <c r="J2" s="16"/>
      <c r="K2" s="16"/>
      <c r="L2" s="8"/>
      <c r="M2" s="8"/>
      <c r="N2" s="8"/>
      <c r="O2" s="8"/>
    </row>
    <row r="3" spans="1:15" ht="21.95" customHeight="1" x14ac:dyDescent="0.2">
      <c r="A3" s="86" t="s">
        <v>122</v>
      </c>
      <c r="B3" s="57">
        <v>0</v>
      </c>
      <c r="C3" s="87" t="s">
        <v>123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21.95" customHeight="1" x14ac:dyDescent="0.2">
      <c r="A4" s="86" t="s">
        <v>225</v>
      </c>
      <c r="B4" s="57">
        <v>0</v>
      </c>
      <c r="C4" s="87" t="s">
        <v>128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21.95" customHeight="1" x14ac:dyDescent="0.2">
      <c r="A5" s="86" t="s">
        <v>129</v>
      </c>
      <c r="B5" s="57">
        <v>0</v>
      </c>
      <c r="C5" s="87" t="s">
        <v>125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21.95" customHeight="1" x14ac:dyDescent="0.2">
      <c r="A6" s="86" t="s">
        <v>0</v>
      </c>
      <c r="B6" s="57">
        <v>0</v>
      </c>
      <c r="C6" s="87" t="s">
        <v>124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1.95" customHeight="1" x14ac:dyDescent="0.2">
      <c r="A7" s="88" t="s">
        <v>3</v>
      </c>
      <c r="B7" s="89">
        <f>((B3+(B4*2)+B5)*B6)</f>
        <v>0</v>
      </c>
      <c r="C7" s="90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21.95" customHeight="1" x14ac:dyDescent="0.2">
      <c r="A8" s="88"/>
      <c r="B8" s="89"/>
      <c r="C8" s="90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21.95" customHeight="1" x14ac:dyDescent="0.2">
      <c r="A9" s="100" t="s">
        <v>140</v>
      </c>
      <c r="B9" s="100"/>
      <c r="C9" s="100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s="8" customFormat="1" ht="27.75" customHeight="1" x14ac:dyDescent="0.2">
      <c r="A10" s="103" t="s">
        <v>192</v>
      </c>
      <c r="B10" s="103"/>
      <c r="C10" s="103"/>
      <c r="D10" s="19"/>
      <c r="E10" s="19"/>
      <c r="F10" s="10"/>
      <c r="G10" s="10"/>
      <c r="H10" s="10"/>
      <c r="I10" s="10"/>
      <c r="J10" s="10"/>
      <c r="K10" s="10"/>
    </row>
    <row r="11" spans="1:15" ht="21.95" customHeight="1" x14ac:dyDescent="0.2">
      <c r="A11" s="91" t="s">
        <v>134</v>
      </c>
      <c r="B11" s="95">
        <v>0</v>
      </c>
      <c r="C11" s="92" t="s">
        <v>141</v>
      </c>
      <c r="D11" s="1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21.95" customHeight="1" x14ac:dyDescent="0.2">
      <c r="A12" s="91" t="s">
        <v>135</v>
      </c>
      <c r="B12" s="95"/>
      <c r="C12" s="92" t="s">
        <v>141</v>
      </c>
      <c r="D12" s="1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21.95" customHeight="1" x14ac:dyDescent="0.2">
      <c r="A13" s="91" t="s">
        <v>136</v>
      </c>
      <c r="B13" s="95"/>
      <c r="C13" s="92" t="s">
        <v>141</v>
      </c>
      <c r="D13" s="1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21.95" customHeight="1" x14ac:dyDescent="0.2">
      <c r="A14" s="91" t="s">
        <v>224</v>
      </c>
      <c r="B14" s="95"/>
      <c r="C14" s="92" t="s">
        <v>141</v>
      </c>
      <c r="D14" s="1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1.95" customHeight="1" x14ac:dyDescent="0.2">
      <c r="A15" s="91" t="s">
        <v>137</v>
      </c>
      <c r="B15" s="95"/>
      <c r="C15" s="92" t="s">
        <v>141</v>
      </c>
      <c r="D15" s="1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21.95" customHeight="1" x14ac:dyDescent="0.2">
      <c r="A16" s="91" t="s">
        <v>142</v>
      </c>
      <c r="B16" s="95"/>
      <c r="C16" s="92" t="s">
        <v>141</v>
      </c>
      <c r="D16" s="1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21.95" customHeight="1" x14ac:dyDescent="0.2">
      <c r="A17" s="88" t="s">
        <v>3</v>
      </c>
      <c r="B17" s="93">
        <f>(B11+B12+B13+B14+B15+B16)*5</f>
        <v>0</v>
      </c>
      <c r="C17" s="90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21.95" customHeight="1" x14ac:dyDescent="0.2">
      <c r="A18" s="88"/>
      <c r="B18" s="93"/>
      <c r="C18" s="9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s="8" customFormat="1" ht="27.75" customHeight="1" x14ac:dyDescent="0.2">
      <c r="A19" s="103" t="s">
        <v>193</v>
      </c>
      <c r="B19" s="103"/>
      <c r="C19" s="103"/>
      <c r="D19" s="19"/>
      <c r="E19" s="19"/>
      <c r="F19" s="10"/>
      <c r="G19" s="10"/>
      <c r="H19" s="10"/>
      <c r="I19" s="10"/>
      <c r="J19" s="10"/>
      <c r="K19" s="10"/>
    </row>
    <row r="20" spans="1:15" ht="21.95" customHeight="1" x14ac:dyDescent="0.2">
      <c r="A20" s="91" t="s">
        <v>138</v>
      </c>
      <c r="B20" s="95">
        <v>0</v>
      </c>
      <c r="C20" s="90" t="s">
        <v>130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21.95" customHeight="1" x14ac:dyDescent="0.2">
      <c r="A21" s="91" t="s">
        <v>139</v>
      </c>
      <c r="B21" s="95">
        <v>0</v>
      </c>
      <c r="C21" s="90" t="s">
        <v>130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21.95" customHeight="1" x14ac:dyDescent="0.2">
      <c r="A22" s="88" t="s">
        <v>3</v>
      </c>
      <c r="B22" s="89">
        <f>(B20+B21)*5</f>
        <v>0</v>
      </c>
      <c r="C22" s="90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21.95" customHeight="1" x14ac:dyDescent="0.2">
      <c r="A23" s="88"/>
      <c r="B23" s="89"/>
      <c r="C23" s="90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21.95" customHeight="1" x14ac:dyDescent="0.2">
      <c r="A24" s="100" t="s">
        <v>144</v>
      </c>
      <c r="B24" s="100"/>
      <c r="C24" s="100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21.95" customHeight="1" x14ac:dyDescent="0.2">
      <c r="A25" s="91" t="s">
        <v>145</v>
      </c>
      <c r="B25" s="95"/>
      <c r="C25" s="90" t="s">
        <v>131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21.95" customHeight="1" x14ac:dyDescent="0.2">
      <c r="A26" s="88" t="s">
        <v>3</v>
      </c>
      <c r="B26" s="89">
        <f>IF(B25&gt;30,30,B25)</f>
        <v>0</v>
      </c>
      <c r="C26" s="90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21.95" customHeight="1" x14ac:dyDescent="0.2">
      <c r="A27" s="90"/>
      <c r="B27" s="90"/>
      <c r="C27" s="90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27.75" customHeight="1" x14ac:dyDescent="0.2">
      <c r="A28" s="100" t="s">
        <v>132</v>
      </c>
      <c r="B28" s="100"/>
      <c r="C28" s="100"/>
      <c r="D28" s="16"/>
      <c r="E28" s="16"/>
      <c r="F28" s="16"/>
      <c r="G28" s="16"/>
      <c r="H28" s="16"/>
      <c r="I28" s="16"/>
      <c r="J28" s="16"/>
      <c r="K28" s="16"/>
      <c r="L28" s="8"/>
      <c r="M28" s="8"/>
      <c r="N28" s="8"/>
      <c r="O28" s="8"/>
    </row>
    <row r="29" spans="1:15" ht="21.95" customHeight="1" x14ac:dyDescent="0.2">
      <c r="A29" s="91" t="s">
        <v>133</v>
      </c>
      <c r="B29" s="95">
        <v>0</v>
      </c>
      <c r="C29" s="90" t="s">
        <v>143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21.95" customHeight="1" x14ac:dyDescent="0.2">
      <c r="A30" s="88" t="s">
        <v>3</v>
      </c>
      <c r="B30" s="89">
        <f>B29*3</f>
        <v>0</v>
      </c>
      <c r="C30" s="90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21.95" customHeight="1" x14ac:dyDescent="0.2">
      <c r="A31" s="90"/>
      <c r="B31" s="90"/>
      <c r="C31" s="90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27.75" customHeight="1" x14ac:dyDescent="0.2">
      <c r="A32" s="100" t="s">
        <v>156</v>
      </c>
      <c r="B32" s="100"/>
      <c r="C32" s="100"/>
      <c r="D32" s="16"/>
      <c r="E32" s="16"/>
      <c r="F32" s="16"/>
      <c r="G32" s="16"/>
      <c r="H32" s="16"/>
      <c r="I32" s="16"/>
      <c r="J32" s="16"/>
      <c r="K32" s="16"/>
      <c r="L32" s="8"/>
      <c r="M32" s="8"/>
      <c r="N32" s="8"/>
      <c r="O32" s="8"/>
    </row>
    <row r="33" spans="1:15" ht="21.95" customHeight="1" x14ac:dyDescent="0.2">
      <c r="A33" s="91" t="s">
        <v>4</v>
      </c>
      <c r="B33" s="57">
        <v>0</v>
      </c>
      <c r="C33" s="92" t="s">
        <v>235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21.95" customHeight="1" x14ac:dyDescent="0.2">
      <c r="A34" s="91" t="s">
        <v>5</v>
      </c>
      <c r="B34" s="57">
        <v>0</v>
      </c>
      <c r="C34" s="92" t="s">
        <v>236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21.95" customHeight="1" x14ac:dyDescent="0.2">
      <c r="A35" s="88" t="s">
        <v>3</v>
      </c>
      <c r="B35" s="89">
        <f>(B33*2)+(B34*3)</f>
        <v>0</v>
      </c>
      <c r="C35" s="90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39" customHeight="1" x14ac:dyDescent="0.2">
      <c r="A36" s="90"/>
      <c r="B36" s="90"/>
      <c r="C36" s="90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27.75" customHeight="1" x14ac:dyDescent="0.2">
      <c r="A37" s="101" t="s">
        <v>2</v>
      </c>
      <c r="B37" s="101"/>
      <c r="C37" s="94">
        <f>(B7+B17+B22+B26+B30+B35)</f>
        <v>0</v>
      </c>
      <c r="D37" s="15"/>
      <c r="E37" s="15"/>
      <c r="F37" s="16"/>
      <c r="G37" s="16"/>
      <c r="H37" s="16"/>
      <c r="I37" s="16"/>
      <c r="J37" s="16"/>
      <c r="K37" s="16"/>
      <c r="L37" s="8"/>
      <c r="M37" s="8"/>
      <c r="N37" s="8"/>
      <c r="O37" s="8"/>
    </row>
    <row r="38" spans="1:15" ht="30" customHeight="1" x14ac:dyDescent="0.2">
      <c r="A38" s="90"/>
      <c r="B38" s="90"/>
      <c r="C38" s="90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</sheetData>
  <sheetProtection algorithmName="SHA-512" hashValue="v2VJX+tJsWYxIPpZP0/8vKfPKZd7kQzXa8pfV17DMc9XOTz/6Jg9Yg83jFv+YeLZCT01CQFPdHxu2reQQA/ayw==" saltValue="ekUZojERSt8LyXJvQ7Onxw==" spinCount="100000" sheet="1" objects="1" scenarios="1" selectLockedCells="1"/>
  <mergeCells count="9">
    <mergeCell ref="A2:C2"/>
    <mergeCell ref="A28:C28"/>
    <mergeCell ref="A37:B37"/>
    <mergeCell ref="A1:C1"/>
    <mergeCell ref="A32:C32"/>
    <mergeCell ref="A9:C9"/>
    <mergeCell ref="A24:C24"/>
    <mergeCell ref="A10:C10"/>
    <mergeCell ref="A19:C19"/>
  </mergeCells>
  <phoneticPr fontId="0" type="noConversion"/>
  <pageMargins left="0.511811024" right="0.511811024" top="0.78740157499999996" bottom="0.78740157499999996" header="0.31496062000000002" footer="0.31496062000000002"/>
  <pageSetup paperSize="9" scale="62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view="pageBreakPreview" topLeftCell="A25" zoomScaleNormal="100" zoomScaleSheetLayoutView="100" workbookViewId="0">
      <selection activeCell="B9" sqref="B9"/>
    </sheetView>
  </sheetViews>
  <sheetFormatPr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1" ht="51" customHeight="1" x14ac:dyDescent="0.2">
      <c r="A1" s="98" t="s">
        <v>110</v>
      </c>
      <c r="B1" s="98"/>
      <c r="C1" s="98"/>
      <c r="D1" s="18"/>
      <c r="E1" s="18"/>
      <c r="F1" s="1"/>
      <c r="G1" s="1"/>
      <c r="H1" s="1"/>
      <c r="I1" s="1"/>
      <c r="J1" s="1"/>
      <c r="K1" s="1"/>
    </row>
    <row r="2" spans="1:11" ht="27.75" customHeight="1" x14ac:dyDescent="0.2">
      <c r="A2" s="108" t="s">
        <v>157</v>
      </c>
      <c r="B2" s="108"/>
      <c r="C2" s="108"/>
      <c r="D2" s="20"/>
      <c r="E2" s="20"/>
      <c r="F2" s="20"/>
      <c r="G2" s="20"/>
      <c r="H2" s="20"/>
      <c r="I2" s="20"/>
      <c r="J2" s="20"/>
      <c r="K2" s="20"/>
    </row>
    <row r="3" spans="1:11" s="8" customFormat="1" ht="27.75" customHeight="1" x14ac:dyDescent="0.2">
      <c r="A3" s="107" t="s">
        <v>16</v>
      </c>
      <c r="B3" s="107"/>
      <c r="C3" s="107"/>
      <c r="D3" s="19"/>
      <c r="E3" s="19"/>
      <c r="F3" s="10"/>
      <c r="G3" s="10"/>
      <c r="H3" s="10"/>
      <c r="I3" s="10"/>
      <c r="J3" s="10"/>
      <c r="K3" s="10"/>
    </row>
    <row r="4" spans="1:11" ht="21.95" customHeight="1" x14ac:dyDescent="0.2">
      <c r="A4" s="7" t="s">
        <v>7</v>
      </c>
      <c r="B4" s="57"/>
      <c r="C4" s="47" t="s">
        <v>146</v>
      </c>
      <c r="D4" s="10"/>
      <c r="E4" s="10"/>
      <c r="F4" s="9"/>
      <c r="G4" s="9"/>
      <c r="H4" s="9"/>
      <c r="I4" s="9"/>
      <c r="J4" s="9"/>
      <c r="K4" s="9"/>
    </row>
    <row r="5" spans="1:11" ht="21.95" customHeight="1" x14ac:dyDescent="0.2">
      <c r="A5" s="7" t="s">
        <v>8</v>
      </c>
      <c r="B5" s="57"/>
      <c r="C5" s="47" t="s">
        <v>147</v>
      </c>
      <c r="D5" s="10"/>
      <c r="E5" s="10"/>
      <c r="F5" s="9"/>
      <c r="G5" s="9"/>
      <c r="H5" s="9"/>
      <c r="I5" s="9"/>
      <c r="J5" s="9"/>
      <c r="K5" s="9"/>
    </row>
    <row r="6" spans="1:11" ht="21.95" customHeight="1" x14ac:dyDescent="0.2">
      <c r="A6" s="7" t="s">
        <v>9</v>
      </c>
      <c r="B6" s="57"/>
      <c r="C6" s="47" t="s">
        <v>148</v>
      </c>
      <c r="D6" s="10"/>
      <c r="E6" s="10"/>
      <c r="F6" s="9"/>
      <c r="G6" s="9"/>
      <c r="H6" s="9"/>
      <c r="I6" s="9"/>
      <c r="J6" s="9"/>
      <c r="K6" s="9"/>
    </row>
    <row r="7" spans="1:11" ht="21.95" customHeight="1" x14ac:dyDescent="0.2">
      <c r="A7" s="5" t="s">
        <v>10</v>
      </c>
      <c r="B7" s="57"/>
      <c r="C7" s="47" t="s">
        <v>149</v>
      </c>
      <c r="D7" s="10"/>
      <c r="E7" s="10"/>
      <c r="F7" s="9"/>
      <c r="G7" s="9"/>
      <c r="H7" s="9"/>
      <c r="I7" s="9"/>
      <c r="J7" s="9"/>
      <c r="K7" s="9"/>
    </row>
    <row r="8" spans="1:11" ht="21.95" customHeight="1" x14ac:dyDescent="0.2">
      <c r="A8" s="3" t="s">
        <v>11</v>
      </c>
      <c r="B8" s="57"/>
      <c r="C8" s="47" t="s">
        <v>150</v>
      </c>
      <c r="D8" s="10"/>
      <c r="E8" s="10"/>
      <c r="F8" s="9"/>
      <c r="G8" s="9"/>
      <c r="H8" s="9"/>
      <c r="I8" s="9"/>
      <c r="J8" s="9"/>
      <c r="K8" s="9"/>
    </row>
    <row r="9" spans="1:11" ht="21.95" customHeight="1" x14ac:dyDescent="0.2">
      <c r="A9" s="3" t="s">
        <v>12</v>
      </c>
      <c r="B9" s="57"/>
      <c r="C9" s="47" t="s">
        <v>151</v>
      </c>
      <c r="D9" s="10"/>
      <c r="E9" s="10"/>
      <c r="F9" s="9"/>
      <c r="G9" s="9"/>
      <c r="H9" s="9"/>
      <c r="I9" s="9"/>
      <c r="J9" s="9"/>
      <c r="K9" s="9"/>
    </row>
    <row r="10" spans="1:11" ht="21.95" customHeight="1" x14ac:dyDescent="0.2">
      <c r="A10" s="3" t="s">
        <v>13</v>
      </c>
      <c r="B10" s="57"/>
      <c r="C10" s="47" t="s">
        <v>63</v>
      </c>
      <c r="D10" s="10"/>
      <c r="E10" s="10"/>
      <c r="F10" s="9"/>
      <c r="G10" s="9"/>
      <c r="H10" s="9"/>
      <c r="I10" s="9"/>
      <c r="J10" s="9"/>
      <c r="K10" s="9"/>
    </row>
    <row r="11" spans="1:11" ht="21.95" customHeight="1" x14ac:dyDescent="0.2">
      <c r="A11" s="3" t="s">
        <v>14</v>
      </c>
      <c r="B11" s="57"/>
      <c r="C11" s="47" t="s">
        <v>152</v>
      </c>
      <c r="D11" s="8"/>
      <c r="E11" s="8"/>
    </row>
    <row r="12" spans="1:11" ht="21.95" customHeight="1" x14ac:dyDescent="0.2">
      <c r="A12" s="3" t="s">
        <v>15</v>
      </c>
      <c r="B12" s="57"/>
      <c r="C12" s="47" t="s">
        <v>153</v>
      </c>
      <c r="D12" s="8"/>
      <c r="E12" s="8"/>
    </row>
    <row r="13" spans="1:11" ht="21.95" customHeight="1" x14ac:dyDescent="0.2">
      <c r="A13" s="4" t="s">
        <v>3</v>
      </c>
      <c r="B13" s="12">
        <f>(B4*30)+(B5*25)+(B6*22)+(B7*19)+(B8*16)+(B9*13)+(B10*10)+(B11*7)+(B12*4)</f>
        <v>0</v>
      </c>
      <c r="C13" s="8"/>
      <c r="D13" s="8"/>
      <c r="E13" s="8"/>
    </row>
    <row r="14" spans="1:11" ht="21.95" customHeight="1" x14ac:dyDescent="0.2">
      <c r="A14" s="109"/>
      <c r="B14" s="109"/>
      <c r="C14" s="109"/>
      <c r="D14" s="109"/>
      <c r="E14" s="109"/>
      <c r="F14" s="8"/>
      <c r="G14" s="8"/>
      <c r="H14" s="8"/>
      <c r="I14" s="8"/>
      <c r="J14" s="8"/>
      <c r="K14" s="8"/>
    </row>
    <row r="15" spans="1:11" ht="21.95" customHeight="1" x14ac:dyDescent="0.2">
      <c r="A15" s="107" t="s">
        <v>17</v>
      </c>
      <c r="B15" s="107"/>
      <c r="C15" s="107"/>
      <c r="D15" s="19"/>
      <c r="E15" s="19"/>
      <c r="F15" s="8"/>
      <c r="G15" s="8"/>
      <c r="H15" s="8"/>
      <c r="I15" s="8"/>
      <c r="J15" s="8"/>
      <c r="K15" s="8"/>
    </row>
    <row r="16" spans="1:11" ht="21.95" customHeight="1" x14ac:dyDescent="0.2">
      <c r="A16" s="7" t="s">
        <v>18</v>
      </c>
      <c r="B16" s="57"/>
      <c r="C16" s="47" t="s">
        <v>64</v>
      </c>
      <c r="D16" s="8"/>
      <c r="E16" s="8"/>
      <c r="F16" s="8"/>
      <c r="G16" s="8"/>
      <c r="H16" s="8"/>
      <c r="I16" s="8"/>
      <c r="J16" s="8"/>
      <c r="K16" s="8"/>
    </row>
    <row r="17" spans="1:11" ht="21.95" customHeight="1" x14ac:dyDescent="0.2">
      <c r="A17" s="7" t="s">
        <v>19</v>
      </c>
      <c r="B17" s="57"/>
      <c r="C17" s="47" t="s">
        <v>65</v>
      </c>
      <c r="D17" s="16"/>
      <c r="E17" s="16"/>
      <c r="F17" s="16"/>
      <c r="G17" s="16"/>
      <c r="H17" s="16"/>
      <c r="I17" s="16"/>
      <c r="J17" s="16"/>
      <c r="K17" s="16"/>
    </row>
    <row r="18" spans="1:11" ht="21.95" customHeight="1" x14ac:dyDescent="0.2">
      <c r="A18" s="5" t="s">
        <v>20</v>
      </c>
      <c r="B18" s="57"/>
      <c r="C18" s="47" t="s">
        <v>66</v>
      </c>
      <c r="D18" s="8"/>
      <c r="E18" s="8"/>
      <c r="F18" s="8"/>
      <c r="G18" s="8"/>
      <c r="H18" s="8"/>
      <c r="I18" s="8"/>
      <c r="J18" s="8"/>
      <c r="K18" s="8"/>
    </row>
    <row r="19" spans="1:11" ht="21.95" customHeight="1" x14ac:dyDescent="0.2">
      <c r="A19" s="4" t="s">
        <v>3</v>
      </c>
      <c r="B19" s="12">
        <f>B16*12+B17*8+B18*4</f>
        <v>0</v>
      </c>
      <c r="C19" s="8"/>
      <c r="D19" s="8"/>
      <c r="E19" s="8"/>
      <c r="F19" s="8"/>
      <c r="G19" s="8"/>
      <c r="H19" s="8"/>
      <c r="I19" s="8"/>
      <c r="J19" s="8"/>
      <c r="K19" s="8"/>
    </row>
    <row r="20" spans="1:11" ht="21.95" customHeight="1" x14ac:dyDescent="0.2">
      <c r="A20" s="106"/>
      <c r="B20" s="106"/>
      <c r="C20" s="106"/>
      <c r="D20" s="8"/>
      <c r="E20" s="8"/>
      <c r="F20" s="8"/>
      <c r="G20" s="8"/>
      <c r="H20" s="8"/>
      <c r="I20" s="8"/>
      <c r="J20" s="8"/>
      <c r="K20" s="8"/>
    </row>
    <row r="21" spans="1:11" ht="21.95" customHeight="1" x14ac:dyDescent="0.2">
      <c r="A21" s="107" t="s">
        <v>42</v>
      </c>
      <c r="B21" s="107"/>
      <c r="C21" s="107"/>
      <c r="D21" s="8"/>
      <c r="E21" s="8"/>
      <c r="F21" s="8"/>
      <c r="G21" s="8"/>
      <c r="H21" s="8"/>
      <c r="I21" s="8"/>
      <c r="J21" s="8"/>
      <c r="K21" s="8"/>
    </row>
    <row r="22" spans="1:11" ht="21.95" customHeight="1" x14ac:dyDescent="0.2">
      <c r="A22" s="7" t="s">
        <v>18</v>
      </c>
      <c r="B22" s="57"/>
      <c r="C22" s="47" t="s">
        <v>67</v>
      </c>
      <c r="D22" s="8"/>
      <c r="E22" s="8"/>
      <c r="F22" s="8"/>
      <c r="G22" s="8"/>
      <c r="H22" s="8"/>
      <c r="I22" s="8"/>
      <c r="J22" s="8"/>
      <c r="K22" s="8"/>
    </row>
    <row r="23" spans="1:11" ht="21.95" customHeight="1" x14ac:dyDescent="0.2">
      <c r="A23" s="7" t="s">
        <v>19</v>
      </c>
      <c r="B23" s="57"/>
      <c r="C23" s="47" t="s">
        <v>66</v>
      </c>
      <c r="D23" s="16"/>
      <c r="E23" s="16"/>
      <c r="F23" s="16"/>
      <c r="G23" s="16"/>
      <c r="H23" s="16"/>
      <c r="I23" s="16"/>
      <c r="J23" s="16"/>
      <c r="K23" s="16"/>
    </row>
    <row r="24" spans="1:11" ht="21.95" customHeight="1" x14ac:dyDescent="0.2">
      <c r="A24" s="5" t="s">
        <v>20</v>
      </c>
      <c r="B24" s="57"/>
      <c r="C24" s="47" t="s">
        <v>69</v>
      </c>
      <c r="D24" s="8"/>
      <c r="E24" s="8"/>
      <c r="F24" s="8"/>
      <c r="G24" s="8"/>
      <c r="H24" s="8"/>
      <c r="I24" s="8"/>
      <c r="J24" s="8"/>
      <c r="K24" s="8"/>
    </row>
    <row r="25" spans="1:11" ht="21.95" customHeight="1" x14ac:dyDescent="0.2">
      <c r="A25" s="4" t="s">
        <v>3</v>
      </c>
      <c r="B25" s="12">
        <f>(B22*6)+(B23*4)+(B24*2)</f>
        <v>0</v>
      </c>
      <c r="C25" s="11"/>
      <c r="D25" s="8"/>
      <c r="E25" s="8"/>
      <c r="F25" s="8"/>
      <c r="G25" s="8"/>
      <c r="H25" s="8"/>
      <c r="I25" s="8"/>
      <c r="J25" s="8"/>
      <c r="K25" s="8"/>
    </row>
    <row r="26" spans="1:11" ht="21.95" customHeight="1" x14ac:dyDescent="0.2">
      <c r="A26" s="111"/>
      <c r="B26" s="111"/>
      <c r="C26" s="111"/>
      <c r="D26" s="8"/>
      <c r="E26" s="8"/>
      <c r="F26" s="8"/>
      <c r="G26" s="8"/>
      <c r="H26" s="8"/>
      <c r="I26" s="8"/>
      <c r="J26" s="8"/>
      <c r="K26" s="8"/>
    </row>
    <row r="27" spans="1:11" ht="25.5" customHeight="1" x14ac:dyDescent="0.2">
      <c r="A27" s="107" t="s">
        <v>226</v>
      </c>
      <c r="B27" s="107"/>
      <c r="C27" s="107"/>
      <c r="D27" s="8"/>
      <c r="E27" s="8"/>
      <c r="F27" s="8"/>
      <c r="G27" s="8"/>
      <c r="H27" s="8"/>
      <c r="I27" s="8"/>
      <c r="J27" s="8"/>
      <c r="K27" s="8"/>
    </row>
    <row r="28" spans="1:11" ht="21.95" customHeight="1" x14ac:dyDescent="0.2">
      <c r="A28" s="7" t="s">
        <v>18</v>
      </c>
      <c r="B28" s="57"/>
      <c r="C28" s="47" t="s">
        <v>227</v>
      </c>
      <c r="D28" s="15"/>
      <c r="E28" s="15"/>
      <c r="F28" s="16"/>
      <c r="G28" s="16"/>
      <c r="H28" s="16"/>
      <c r="I28" s="16"/>
      <c r="J28" s="16"/>
      <c r="K28" s="16"/>
    </row>
    <row r="29" spans="1:11" ht="21.95" customHeight="1" x14ac:dyDescent="0.2">
      <c r="A29" s="7" t="s">
        <v>19</v>
      </c>
      <c r="B29" s="57"/>
      <c r="C29" s="47" t="s">
        <v>69</v>
      </c>
      <c r="D29" s="15"/>
      <c r="E29" s="15"/>
      <c r="F29" s="16"/>
      <c r="G29" s="16"/>
      <c r="H29" s="16"/>
      <c r="I29" s="16"/>
      <c r="J29" s="16"/>
      <c r="K29" s="16"/>
    </row>
    <row r="30" spans="1:11" ht="21.95" customHeight="1" x14ac:dyDescent="0.2">
      <c r="A30" s="5" t="s">
        <v>20</v>
      </c>
      <c r="B30" s="57"/>
      <c r="C30" s="47" t="s">
        <v>228</v>
      </c>
      <c r="D30" s="15"/>
      <c r="E30" s="15"/>
      <c r="F30" s="16"/>
      <c r="G30" s="16"/>
      <c r="H30" s="16"/>
      <c r="I30" s="16"/>
      <c r="J30" s="16"/>
      <c r="K30" s="16"/>
    </row>
    <row r="31" spans="1:11" ht="24" customHeight="1" x14ac:dyDescent="0.2">
      <c r="A31" s="4" t="s">
        <v>3</v>
      </c>
      <c r="B31" s="85">
        <f>(B28*3)+(B29*2)+(B30)</f>
        <v>0</v>
      </c>
      <c r="C31" s="11"/>
    </row>
    <row r="32" spans="1:11" s="21" customFormat="1" ht="21.95" customHeight="1" x14ac:dyDescent="0.2">
      <c r="A32" s="111"/>
      <c r="B32" s="111"/>
      <c r="C32" s="111"/>
    </row>
    <row r="33" spans="1:3" ht="21.95" customHeight="1" x14ac:dyDescent="0.2">
      <c r="A33" s="107" t="s">
        <v>229</v>
      </c>
      <c r="B33" s="107"/>
      <c r="C33" s="107"/>
    </row>
    <row r="34" spans="1:3" ht="21.95" customHeight="1" x14ac:dyDescent="0.2">
      <c r="A34" s="7" t="s">
        <v>230</v>
      </c>
      <c r="B34" s="57"/>
      <c r="C34" s="47" t="s">
        <v>231</v>
      </c>
    </row>
    <row r="35" spans="1:3" ht="21.95" customHeight="1" x14ac:dyDescent="0.2">
      <c r="A35" s="7" t="s">
        <v>232</v>
      </c>
      <c r="B35" s="57"/>
      <c r="C35" s="47" t="s">
        <v>233</v>
      </c>
    </row>
    <row r="36" spans="1:3" ht="21.95" customHeight="1" x14ac:dyDescent="0.2">
      <c r="A36" s="4" t="s">
        <v>3</v>
      </c>
      <c r="B36" s="85">
        <f>(B34*30)+(B35*12)</f>
        <v>0</v>
      </c>
      <c r="C36" s="11"/>
    </row>
    <row r="37" spans="1:3" ht="21.95" customHeight="1" x14ac:dyDescent="0.2">
      <c r="A37" s="111"/>
      <c r="B37" s="111"/>
      <c r="C37" s="111"/>
    </row>
    <row r="38" spans="1:3" ht="21.95" customHeight="1" x14ac:dyDescent="0.2">
      <c r="A38" s="108" t="s">
        <v>158</v>
      </c>
      <c r="B38" s="108"/>
      <c r="C38" s="108"/>
    </row>
    <row r="39" spans="1:3" ht="21.95" customHeight="1" x14ac:dyDescent="0.2">
      <c r="A39" s="107" t="s">
        <v>22</v>
      </c>
      <c r="B39" s="107"/>
      <c r="C39" s="107"/>
    </row>
    <row r="40" spans="1:3" ht="21.95" customHeight="1" x14ac:dyDescent="0.2">
      <c r="A40" s="7" t="s">
        <v>154</v>
      </c>
      <c r="B40" s="57"/>
      <c r="C40" s="47" t="s">
        <v>155</v>
      </c>
    </row>
    <row r="41" spans="1:3" ht="21.95" customHeight="1" x14ac:dyDescent="0.2">
      <c r="A41" s="4" t="s">
        <v>3</v>
      </c>
      <c r="B41" s="43">
        <f>B40*30</f>
        <v>0</v>
      </c>
      <c r="C41" s="10"/>
    </row>
    <row r="42" spans="1:3" ht="21.95" customHeight="1" x14ac:dyDescent="0.2">
      <c r="A42" s="110"/>
      <c r="B42" s="110"/>
      <c r="C42" s="110"/>
    </row>
    <row r="43" spans="1:3" ht="21.95" customHeight="1" x14ac:dyDescent="0.2">
      <c r="A43" s="104" t="s">
        <v>2</v>
      </c>
      <c r="B43" s="105"/>
      <c r="C43" s="6">
        <f>B13+B19+B25+B31+B36+B41</f>
        <v>0</v>
      </c>
    </row>
  </sheetData>
  <sheetProtection algorithmName="SHA-512" hashValue="lxoiJSQITZehUEDI5RfhXYv1Y1kSaaC5zb9kfFKm7f4Zo/1RgJ5GWMDjPqP3La5hyw2jleGJzz2Hul1U2P3bMA==" saltValue="wedYHYXR+vrqEa8ij2ISzw==" spinCount="100000" sheet="1" objects="1" scenarios="1" selectLockedCells="1"/>
  <mergeCells count="16">
    <mergeCell ref="A43:B43"/>
    <mergeCell ref="A1:C1"/>
    <mergeCell ref="A20:C20"/>
    <mergeCell ref="A15:C15"/>
    <mergeCell ref="A21:C21"/>
    <mergeCell ref="A2:C2"/>
    <mergeCell ref="A3:C3"/>
    <mergeCell ref="A14:E14"/>
    <mergeCell ref="A42:C42"/>
    <mergeCell ref="A37:C37"/>
    <mergeCell ref="A38:C38"/>
    <mergeCell ref="A39:C39"/>
    <mergeCell ref="A27:C27"/>
    <mergeCell ref="A26:C26"/>
    <mergeCell ref="A33:C33"/>
    <mergeCell ref="A32:C32"/>
  </mergeCells>
  <phoneticPr fontId="0" type="noConversion"/>
  <pageMargins left="0.511811024" right="0.511811024" top="0.78740157499999996" bottom="0.78740157499999996" header="0.31496062000000002" footer="0.31496062000000002"/>
  <pageSetup paperSize="9" scale="62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BreakPreview" zoomScaleNormal="100" zoomScaleSheetLayoutView="100" workbookViewId="0">
      <selection activeCell="B30" sqref="B30"/>
    </sheetView>
  </sheetViews>
  <sheetFormatPr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2" ht="51" customHeight="1" x14ac:dyDescent="0.2">
      <c r="A1" s="98" t="s">
        <v>110</v>
      </c>
      <c r="B1" s="98"/>
      <c r="C1" s="98"/>
      <c r="D1" s="38"/>
      <c r="E1" s="38"/>
      <c r="F1" s="22"/>
      <c r="G1" s="22"/>
      <c r="H1" s="22"/>
      <c r="I1" s="22"/>
      <c r="J1" s="22"/>
      <c r="K1" s="22"/>
    </row>
    <row r="2" spans="1:12" ht="27.75" customHeight="1" x14ac:dyDescent="0.2">
      <c r="A2" s="108" t="s">
        <v>165</v>
      </c>
      <c r="B2" s="108"/>
      <c r="C2" s="108"/>
      <c r="D2" s="16"/>
      <c r="E2" s="16"/>
      <c r="F2" s="16"/>
      <c r="G2" s="16"/>
      <c r="H2" s="16"/>
      <c r="I2" s="16"/>
      <c r="J2" s="16"/>
      <c r="K2" s="16"/>
    </row>
    <row r="3" spans="1:12" s="8" customFormat="1" ht="27.75" customHeight="1" x14ac:dyDescent="0.2">
      <c r="A3" s="113" t="s">
        <v>159</v>
      </c>
      <c r="B3" s="113"/>
      <c r="C3" s="113"/>
      <c r="D3" s="16"/>
      <c r="E3" s="16"/>
      <c r="F3" s="10"/>
      <c r="G3" s="10"/>
      <c r="H3" s="10"/>
      <c r="I3" s="10"/>
      <c r="J3" s="10"/>
      <c r="K3" s="10"/>
    </row>
    <row r="4" spans="1:12" s="8" customFormat="1" ht="27.75" customHeight="1" x14ac:dyDescent="0.2">
      <c r="A4" s="112" t="s">
        <v>26</v>
      </c>
      <c r="B4" s="112"/>
      <c r="C4" s="112"/>
      <c r="D4" s="25"/>
      <c r="E4" s="16"/>
      <c r="F4" s="10"/>
      <c r="G4" s="10"/>
      <c r="H4" s="10"/>
      <c r="I4" s="10"/>
      <c r="J4" s="10"/>
      <c r="K4" s="10"/>
    </row>
    <row r="5" spans="1:12" ht="21.95" customHeight="1" x14ac:dyDescent="0.2">
      <c r="A5" s="5" t="s">
        <v>25</v>
      </c>
      <c r="B5" s="57"/>
      <c r="C5" s="47" t="s">
        <v>68</v>
      </c>
      <c r="D5" s="10"/>
      <c r="E5" s="10"/>
      <c r="F5" s="10"/>
      <c r="G5" s="10"/>
      <c r="H5" s="10"/>
      <c r="I5" s="10"/>
      <c r="J5" s="10"/>
      <c r="K5" s="10"/>
    </row>
    <row r="6" spans="1:12" ht="21.95" customHeight="1" x14ac:dyDescent="0.2">
      <c r="A6" s="5" t="s">
        <v>24</v>
      </c>
      <c r="B6" s="57"/>
      <c r="C6" s="47" t="s">
        <v>67</v>
      </c>
      <c r="D6" s="10"/>
      <c r="E6" s="10"/>
      <c r="F6" s="10"/>
      <c r="G6" s="10"/>
      <c r="H6" s="10"/>
      <c r="I6" s="10"/>
      <c r="J6" s="10"/>
      <c r="K6" s="10"/>
    </row>
    <row r="7" spans="1:12" ht="21.95" customHeight="1" x14ac:dyDescent="0.2">
      <c r="A7" s="5" t="s">
        <v>23</v>
      </c>
      <c r="B7" s="57"/>
      <c r="C7" s="47" t="s">
        <v>69</v>
      </c>
      <c r="D7" s="10"/>
      <c r="E7" s="10"/>
      <c r="F7" s="10"/>
      <c r="G7" s="10"/>
      <c r="H7" s="10"/>
      <c r="I7" s="10"/>
      <c r="J7" s="10"/>
      <c r="K7" s="10"/>
      <c r="L7" s="8"/>
    </row>
    <row r="8" spans="1:12" ht="21.95" customHeight="1" x14ac:dyDescent="0.2">
      <c r="A8" s="4" t="s">
        <v>3</v>
      </c>
      <c r="B8" s="12">
        <f>B5*10+B6*6+B7*2</f>
        <v>0</v>
      </c>
      <c r="C8" s="13"/>
      <c r="D8" s="10"/>
      <c r="E8" s="10"/>
      <c r="F8" s="10"/>
      <c r="G8" s="10"/>
      <c r="H8" s="10"/>
      <c r="I8" s="10"/>
      <c r="J8" s="10"/>
      <c r="K8" s="10"/>
      <c r="L8" s="8"/>
    </row>
    <row r="9" spans="1:12" ht="21.95" customHeight="1" x14ac:dyDescent="0.2">
      <c r="A9" s="106"/>
      <c r="B9" s="106"/>
      <c r="C9" s="106"/>
      <c r="D9" s="106"/>
      <c r="E9" s="10"/>
      <c r="F9" s="10"/>
      <c r="G9" s="10"/>
      <c r="H9" s="10"/>
      <c r="I9" s="10"/>
      <c r="J9" s="10"/>
      <c r="K9" s="10"/>
      <c r="L9" s="8"/>
    </row>
    <row r="10" spans="1:12" s="8" customFormat="1" ht="21.95" customHeight="1" x14ac:dyDescent="0.2">
      <c r="A10" s="112" t="s">
        <v>27</v>
      </c>
      <c r="B10" s="112"/>
      <c r="C10" s="112"/>
      <c r="D10" s="10"/>
      <c r="E10" s="10"/>
      <c r="F10" s="10"/>
      <c r="G10" s="10"/>
      <c r="H10" s="10"/>
      <c r="I10" s="10"/>
      <c r="J10" s="10"/>
      <c r="K10" s="10"/>
    </row>
    <row r="11" spans="1:12" ht="21.95" customHeight="1" x14ac:dyDescent="0.2">
      <c r="A11" s="5" t="s">
        <v>25</v>
      </c>
      <c r="B11" s="57"/>
      <c r="C11" s="47" t="s">
        <v>65</v>
      </c>
      <c r="D11" s="10"/>
      <c r="E11" s="10"/>
      <c r="F11" s="10"/>
      <c r="G11" s="10"/>
      <c r="H11" s="10"/>
      <c r="I11" s="10"/>
      <c r="J11" s="10"/>
      <c r="K11" s="10"/>
      <c r="L11" s="8"/>
    </row>
    <row r="12" spans="1:12" ht="21.95" customHeight="1" x14ac:dyDescent="0.2">
      <c r="A12" s="5" t="s">
        <v>24</v>
      </c>
      <c r="B12" s="57"/>
      <c r="C12" s="47" t="s">
        <v>66</v>
      </c>
      <c r="D12" s="8"/>
      <c r="E12" s="8"/>
      <c r="F12" s="8"/>
      <c r="G12" s="8"/>
      <c r="H12" s="8"/>
      <c r="I12" s="8"/>
      <c r="J12" s="8"/>
      <c r="K12" s="8"/>
      <c r="L12" s="8"/>
    </row>
    <row r="13" spans="1:12" ht="21.95" customHeight="1" x14ac:dyDescent="0.2">
      <c r="A13" s="5" t="s">
        <v>23</v>
      </c>
      <c r="B13" s="57"/>
      <c r="C13" s="47" t="s">
        <v>69</v>
      </c>
      <c r="D13" s="8"/>
      <c r="E13" s="8"/>
      <c r="F13" s="8"/>
      <c r="G13" s="8"/>
      <c r="H13" s="8"/>
      <c r="I13" s="8"/>
      <c r="J13" s="8"/>
      <c r="K13" s="8"/>
      <c r="L13" s="8"/>
    </row>
    <row r="14" spans="1:12" ht="21.95" customHeight="1" x14ac:dyDescent="0.2">
      <c r="A14" s="4" t="s">
        <v>3</v>
      </c>
      <c r="B14" s="12">
        <f>(B11*8)+(B12*4)+(B13*2)</f>
        <v>0</v>
      </c>
      <c r="C14" s="17"/>
      <c r="D14" s="8"/>
      <c r="E14" s="8"/>
    </row>
    <row r="15" spans="1:12" ht="21.95" customHeight="1" x14ac:dyDescent="0.2">
      <c r="A15" s="114"/>
      <c r="B15" s="114"/>
      <c r="C15" s="114"/>
      <c r="D15" s="114"/>
      <c r="E15" s="22"/>
      <c r="F15" s="8"/>
      <c r="G15" s="8"/>
      <c r="H15" s="8"/>
      <c r="I15" s="8"/>
      <c r="J15" s="8"/>
      <c r="K15" s="8"/>
    </row>
    <row r="16" spans="1:12" s="8" customFormat="1" ht="21.95" customHeight="1" x14ac:dyDescent="0.2">
      <c r="A16" s="112" t="s">
        <v>28</v>
      </c>
      <c r="B16" s="112"/>
      <c r="C16" s="112"/>
      <c r="D16" s="16"/>
      <c r="E16" s="16"/>
    </row>
    <row r="17" spans="1:11" ht="21.95" customHeight="1" x14ac:dyDescent="0.2">
      <c r="A17" s="5" t="s">
        <v>25</v>
      </c>
      <c r="B17" s="57"/>
      <c r="C17" s="47" t="s">
        <v>71</v>
      </c>
      <c r="D17" s="8"/>
      <c r="E17" s="8"/>
      <c r="F17" s="8"/>
      <c r="G17" s="8"/>
      <c r="H17" s="8"/>
      <c r="I17" s="8"/>
      <c r="J17" s="8"/>
      <c r="K17" s="8"/>
    </row>
    <row r="18" spans="1:11" ht="21.95" customHeight="1" x14ac:dyDescent="0.2">
      <c r="A18" s="5" t="s">
        <v>24</v>
      </c>
      <c r="B18" s="57"/>
      <c r="C18" s="47" t="s">
        <v>68</v>
      </c>
      <c r="D18" s="16"/>
      <c r="E18" s="16"/>
      <c r="F18" s="16"/>
      <c r="G18" s="16"/>
      <c r="H18" s="16"/>
      <c r="I18" s="16"/>
      <c r="J18" s="16"/>
      <c r="K18" s="16"/>
    </row>
    <row r="19" spans="1:11" ht="21.95" customHeight="1" x14ac:dyDescent="0.2">
      <c r="A19" s="5" t="s">
        <v>23</v>
      </c>
      <c r="B19" s="57"/>
      <c r="C19" s="47" t="s">
        <v>70</v>
      </c>
      <c r="D19" s="8"/>
      <c r="E19" s="8"/>
      <c r="F19" s="8"/>
      <c r="G19" s="8"/>
      <c r="H19" s="8"/>
      <c r="I19" s="8"/>
      <c r="J19" s="8"/>
      <c r="K19" s="8"/>
    </row>
    <row r="20" spans="1:11" ht="21.95" customHeight="1" x14ac:dyDescent="0.2">
      <c r="A20" s="4" t="s">
        <v>3</v>
      </c>
      <c r="B20" s="12">
        <f>B17*15+B18*10+B19*5</f>
        <v>0</v>
      </c>
      <c r="C20" s="17"/>
      <c r="D20" s="8"/>
      <c r="E20" s="8"/>
      <c r="F20" s="8"/>
      <c r="G20" s="8"/>
      <c r="H20" s="8"/>
      <c r="I20" s="8"/>
      <c r="J20" s="8"/>
      <c r="K20" s="8"/>
    </row>
    <row r="21" spans="1:11" ht="21.95" customHeight="1" x14ac:dyDescent="0.2">
      <c r="A21" s="106"/>
      <c r="B21" s="106"/>
      <c r="C21" s="106"/>
      <c r="D21" s="8"/>
      <c r="E21" s="8"/>
      <c r="F21" s="8"/>
      <c r="G21" s="8"/>
      <c r="H21" s="8"/>
      <c r="I21" s="8"/>
      <c r="J21" s="8"/>
      <c r="K21" s="8"/>
    </row>
    <row r="22" spans="1:11" ht="28.5" customHeight="1" x14ac:dyDescent="0.2">
      <c r="A22" s="113" t="s">
        <v>29</v>
      </c>
      <c r="B22" s="113"/>
      <c r="C22" s="113"/>
      <c r="D22" s="8"/>
      <c r="E22" s="8"/>
      <c r="F22" s="8"/>
      <c r="G22" s="8"/>
      <c r="H22" s="8"/>
      <c r="I22" s="8"/>
      <c r="J22" s="8"/>
      <c r="K22" s="8"/>
    </row>
    <row r="23" spans="1:11" ht="21.95" customHeight="1" x14ac:dyDescent="0.2">
      <c r="A23" s="5" t="s">
        <v>30</v>
      </c>
      <c r="B23" s="57"/>
      <c r="C23" s="47" t="s">
        <v>72</v>
      </c>
      <c r="D23" s="8"/>
      <c r="E23" s="8"/>
      <c r="F23" s="8"/>
      <c r="G23" s="8"/>
      <c r="H23" s="8"/>
      <c r="I23" s="8"/>
      <c r="J23" s="8"/>
      <c r="K23" s="8"/>
    </row>
    <row r="24" spans="1:11" ht="21.95" customHeight="1" x14ac:dyDescent="0.2">
      <c r="A24" s="4" t="s">
        <v>3</v>
      </c>
      <c r="B24" s="12">
        <f>B23*2</f>
        <v>0</v>
      </c>
      <c r="C24" s="15"/>
      <c r="D24" s="16"/>
      <c r="E24" s="16"/>
      <c r="F24" s="16"/>
      <c r="G24" s="16"/>
      <c r="H24" s="16"/>
      <c r="I24" s="16"/>
      <c r="J24" s="16"/>
      <c r="K24" s="16"/>
    </row>
    <row r="25" spans="1:11" ht="21.95" customHeight="1" x14ac:dyDescent="0.2">
      <c r="A25" s="106"/>
      <c r="B25" s="106"/>
      <c r="C25" s="106"/>
      <c r="D25" s="8"/>
      <c r="E25" s="8"/>
      <c r="F25" s="8"/>
      <c r="G25" s="8"/>
      <c r="H25" s="8"/>
      <c r="I25" s="8"/>
      <c r="J25" s="8"/>
      <c r="K25" s="8"/>
    </row>
    <row r="26" spans="1:11" ht="31.5" customHeight="1" x14ac:dyDescent="0.2">
      <c r="A26" s="113" t="s">
        <v>31</v>
      </c>
      <c r="B26" s="113"/>
      <c r="C26" s="113"/>
      <c r="D26" s="8"/>
      <c r="E26" s="8"/>
      <c r="F26" s="8"/>
      <c r="G26" s="8"/>
      <c r="H26" s="8"/>
      <c r="I26" s="8"/>
      <c r="J26" s="8"/>
      <c r="K26" s="8"/>
    </row>
    <row r="27" spans="1:11" ht="21.95" customHeight="1" x14ac:dyDescent="0.2">
      <c r="A27" s="115" t="s">
        <v>76</v>
      </c>
      <c r="B27" s="115"/>
      <c r="C27" s="115"/>
      <c r="D27" s="8"/>
      <c r="E27" s="8"/>
      <c r="F27" s="8"/>
      <c r="G27" s="8"/>
      <c r="H27" s="8"/>
      <c r="I27" s="8"/>
      <c r="J27" s="8"/>
      <c r="K27" s="8"/>
    </row>
    <row r="28" spans="1:11" ht="21.95" customHeight="1" x14ac:dyDescent="0.2">
      <c r="A28" s="5" t="s">
        <v>25</v>
      </c>
      <c r="B28" s="57"/>
      <c r="C28" s="48" t="s">
        <v>73</v>
      </c>
      <c r="D28" s="8"/>
      <c r="E28" s="8"/>
      <c r="F28" s="8"/>
      <c r="G28" s="8"/>
      <c r="H28" s="8"/>
      <c r="I28" s="8"/>
      <c r="J28" s="8"/>
      <c r="K28" s="8"/>
    </row>
    <row r="29" spans="1:11" ht="21.95" customHeight="1" x14ac:dyDescent="0.2">
      <c r="A29" s="5" t="s">
        <v>24</v>
      </c>
      <c r="B29" s="57"/>
      <c r="C29" s="48" t="s">
        <v>74</v>
      </c>
      <c r="D29" s="15"/>
      <c r="E29" s="15"/>
      <c r="F29" s="16"/>
      <c r="G29" s="16"/>
      <c r="H29" s="16"/>
      <c r="I29" s="16"/>
      <c r="J29" s="16"/>
      <c r="K29" s="16"/>
    </row>
    <row r="30" spans="1:11" ht="21.95" customHeight="1" x14ac:dyDescent="0.2">
      <c r="A30" s="5" t="s">
        <v>23</v>
      </c>
      <c r="B30" s="57"/>
      <c r="C30" s="48" t="s">
        <v>75</v>
      </c>
      <c r="D30" s="15"/>
      <c r="E30" s="15"/>
      <c r="F30" s="16"/>
      <c r="G30" s="16"/>
      <c r="H30" s="16"/>
      <c r="I30" s="16"/>
      <c r="J30" s="16"/>
      <c r="K30" s="16"/>
    </row>
    <row r="31" spans="1:11" ht="21.95" customHeight="1" x14ac:dyDescent="0.2">
      <c r="A31" s="4" t="s">
        <v>3</v>
      </c>
      <c r="B31" s="12">
        <f>B28*6+B29*4+B30*2</f>
        <v>0</v>
      </c>
      <c r="C31" s="13"/>
      <c r="D31" s="15"/>
      <c r="E31" s="15"/>
      <c r="F31" s="16"/>
      <c r="G31" s="16"/>
      <c r="H31" s="16"/>
      <c r="I31" s="16"/>
      <c r="J31" s="16"/>
      <c r="K31" s="16"/>
    </row>
    <row r="32" spans="1:11" ht="44.25" customHeight="1" x14ac:dyDescent="0.2">
      <c r="A32" s="110"/>
      <c r="B32" s="110"/>
      <c r="C32" s="110"/>
    </row>
    <row r="33" spans="1:3" s="21" customFormat="1" ht="21.95" customHeight="1" x14ac:dyDescent="0.2">
      <c r="A33" s="104" t="s">
        <v>2</v>
      </c>
      <c r="B33" s="105"/>
      <c r="C33" s="6">
        <f>B8+B14+B20+B24+B31</f>
        <v>0</v>
      </c>
    </row>
  </sheetData>
  <sheetProtection algorithmName="SHA-512" hashValue="dPJca5rpiiIN30CHNDfgLTsnTI7BA0rhZ6e0bDjeMeWl9xTRpDu0F+FhhyhJazwv41tnIdwk7crWK8YrSEJROQ==" saltValue="qjZQW3jfIeSNgqrfksdngw==" spinCount="100000" sheet="1" objects="1" scenarios="1" selectLockedCells="1"/>
  <mergeCells count="15">
    <mergeCell ref="A33:B33"/>
    <mergeCell ref="A1:C1"/>
    <mergeCell ref="A2:C2"/>
    <mergeCell ref="A16:C16"/>
    <mergeCell ref="A4:C4"/>
    <mergeCell ref="A32:C32"/>
    <mergeCell ref="A3:C3"/>
    <mergeCell ref="A10:C10"/>
    <mergeCell ref="A15:D15"/>
    <mergeCell ref="A9:D9"/>
    <mergeCell ref="A27:C27"/>
    <mergeCell ref="A22:C22"/>
    <mergeCell ref="A25:C25"/>
    <mergeCell ref="A21:C21"/>
    <mergeCell ref="A26:C26"/>
  </mergeCells>
  <phoneticPr fontId="0" type="noConversion"/>
  <pageMargins left="0.511811024" right="0.511811024" top="0.78740157499999996" bottom="0.78740157499999996" header="0.31496062000000002" footer="0.31496062000000002"/>
  <pageSetup paperSize="9" scale="62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view="pageBreakPreview" zoomScaleNormal="100" zoomScaleSheetLayoutView="100" workbookViewId="0">
      <selection activeCell="B4" sqref="B4"/>
    </sheetView>
  </sheetViews>
  <sheetFormatPr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1" ht="51" customHeight="1" x14ac:dyDescent="0.2">
      <c r="A1" s="98" t="s">
        <v>110</v>
      </c>
      <c r="B1" s="98"/>
      <c r="C1" s="98"/>
      <c r="D1" s="18"/>
      <c r="E1" s="18"/>
      <c r="F1" s="1"/>
      <c r="G1" s="1"/>
      <c r="H1" s="1"/>
      <c r="I1" s="1"/>
      <c r="J1" s="1"/>
      <c r="K1" s="1"/>
    </row>
    <row r="2" spans="1:11" ht="27.75" customHeight="1" x14ac:dyDescent="0.2">
      <c r="A2" s="108" t="s">
        <v>166</v>
      </c>
      <c r="B2" s="108"/>
      <c r="C2" s="108"/>
      <c r="D2" s="20"/>
      <c r="E2" s="20"/>
      <c r="F2" s="20"/>
      <c r="G2" s="20"/>
      <c r="H2" s="20"/>
      <c r="I2" s="20"/>
      <c r="J2" s="20"/>
      <c r="K2" s="20"/>
    </row>
    <row r="3" spans="1:11" s="8" customFormat="1" ht="27.75" customHeight="1" x14ac:dyDescent="0.2">
      <c r="A3" s="113" t="s">
        <v>160</v>
      </c>
      <c r="B3" s="113"/>
      <c r="C3" s="113"/>
      <c r="D3" s="19"/>
      <c r="E3" s="19"/>
      <c r="F3" s="10"/>
      <c r="G3" s="10"/>
      <c r="H3" s="10"/>
      <c r="I3" s="10"/>
      <c r="J3" s="10"/>
      <c r="K3" s="10"/>
    </row>
    <row r="4" spans="1:11" s="8" customFormat="1" ht="21.95" customHeight="1" x14ac:dyDescent="0.2">
      <c r="A4" s="27" t="s">
        <v>85</v>
      </c>
      <c r="B4" s="58">
        <v>0</v>
      </c>
      <c r="C4" s="51" t="s">
        <v>77</v>
      </c>
      <c r="D4" s="25"/>
      <c r="E4" s="19"/>
      <c r="F4" s="10"/>
      <c r="G4" s="10"/>
      <c r="H4" s="10"/>
      <c r="I4" s="10"/>
      <c r="J4" s="10"/>
      <c r="K4" s="10"/>
    </row>
    <row r="5" spans="1:11" ht="21.95" customHeight="1" x14ac:dyDescent="0.2">
      <c r="A5" s="5" t="s">
        <v>84</v>
      </c>
      <c r="B5" s="57">
        <v>0</v>
      </c>
      <c r="C5" s="51" t="s">
        <v>78</v>
      </c>
      <c r="D5" s="10"/>
      <c r="E5" s="10"/>
      <c r="F5" s="9"/>
      <c r="G5" s="9"/>
      <c r="H5" s="9"/>
      <c r="I5" s="9"/>
      <c r="J5" s="9"/>
      <c r="K5" s="9"/>
    </row>
    <row r="6" spans="1:11" ht="21.95" customHeight="1" x14ac:dyDescent="0.2">
      <c r="A6" s="5" t="s">
        <v>83</v>
      </c>
      <c r="B6" s="57">
        <v>0</v>
      </c>
      <c r="C6" s="51" t="s">
        <v>161</v>
      </c>
      <c r="D6" s="10"/>
      <c r="E6" s="10"/>
      <c r="F6" s="9"/>
      <c r="G6" s="9"/>
      <c r="H6" s="9"/>
      <c r="I6" s="9"/>
      <c r="J6" s="9"/>
      <c r="K6" s="9"/>
    </row>
    <row r="7" spans="1:11" ht="21.95" customHeight="1" x14ac:dyDescent="0.2">
      <c r="A7" s="5" t="s">
        <v>234</v>
      </c>
      <c r="B7" s="57">
        <v>0</v>
      </c>
      <c r="C7" s="51" t="s">
        <v>162</v>
      </c>
      <c r="D7" s="10"/>
      <c r="E7" s="10"/>
      <c r="F7" s="9"/>
      <c r="G7" s="9"/>
      <c r="H7" s="9"/>
      <c r="I7" s="9"/>
      <c r="J7" s="9"/>
      <c r="K7" s="9"/>
    </row>
    <row r="8" spans="1:11" ht="21.95" customHeight="1" x14ac:dyDescent="0.2">
      <c r="A8" s="5" t="s">
        <v>81</v>
      </c>
      <c r="B8" s="57">
        <v>0</v>
      </c>
      <c r="C8" s="51" t="s">
        <v>79</v>
      </c>
      <c r="D8" s="10"/>
      <c r="E8" s="10"/>
      <c r="F8" s="9"/>
      <c r="G8" s="9"/>
      <c r="H8" s="9"/>
      <c r="I8" s="9"/>
      <c r="J8" s="9"/>
      <c r="K8" s="9"/>
    </row>
    <row r="9" spans="1:11" ht="21.95" customHeight="1" x14ac:dyDescent="0.2">
      <c r="A9" s="5" t="s">
        <v>80</v>
      </c>
      <c r="B9" s="57">
        <v>0</v>
      </c>
      <c r="C9" s="51" t="s">
        <v>79</v>
      </c>
      <c r="D9" s="23"/>
      <c r="E9" s="10"/>
      <c r="F9" s="9"/>
      <c r="G9" s="9"/>
      <c r="H9" s="9"/>
      <c r="I9" s="9"/>
      <c r="J9" s="9"/>
      <c r="K9" s="9"/>
    </row>
    <row r="10" spans="1:11" s="8" customFormat="1" ht="21.95" customHeight="1" x14ac:dyDescent="0.2">
      <c r="A10" s="28" t="s">
        <v>21</v>
      </c>
      <c r="B10" s="50">
        <f>(B4*30)+(B5*20)+(B6*12)+(B7*8)+(B8*5)+(B9*5)</f>
        <v>0</v>
      </c>
      <c r="C10" s="26"/>
      <c r="D10" s="10"/>
      <c r="E10" s="10"/>
      <c r="F10" s="10"/>
      <c r="G10" s="10"/>
      <c r="H10" s="10"/>
      <c r="I10" s="10"/>
      <c r="J10" s="10"/>
      <c r="K10" s="10"/>
    </row>
    <row r="11" spans="1:11" ht="21.95" customHeight="1" x14ac:dyDescent="0.2">
      <c r="A11" s="111"/>
      <c r="B11" s="111"/>
      <c r="C11" s="111"/>
      <c r="D11" s="8"/>
      <c r="E11" s="8"/>
      <c r="F11" s="8"/>
      <c r="G11" s="8"/>
      <c r="H11" s="8"/>
      <c r="I11" s="8"/>
      <c r="J11" s="8"/>
      <c r="K11" s="8"/>
    </row>
    <row r="12" spans="1:11" ht="21.95" customHeight="1" x14ac:dyDescent="0.2">
      <c r="A12" s="113" t="s">
        <v>220</v>
      </c>
      <c r="B12" s="113"/>
      <c r="C12" s="113"/>
      <c r="D12" s="8"/>
      <c r="E12" s="8"/>
      <c r="F12" s="8"/>
      <c r="G12" s="8"/>
      <c r="H12" s="8"/>
      <c r="I12" s="8"/>
      <c r="J12" s="8"/>
      <c r="K12" s="8"/>
    </row>
    <row r="13" spans="1:11" ht="21.95" customHeight="1" x14ac:dyDescent="0.2">
      <c r="A13" s="27" t="s">
        <v>85</v>
      </c>
      <c r="B13" s="58">
        <v>0</v>
      </c>
      <c r="C13" s="51" t="s">
        <v>86</v>
      </c>
      <c r="D13" s="8"/>
      <c r="E13" s="8"/>
      <c r="F13" s="8"/>
      <c r="G13" s="8"/>
      <c r="H13" s="8"/>
      <c r="I13" s="8"/>
      <c r="J13" s="8"/>
      <c r="K13" s="8"/>
    </row>
    <row r="14" spans="1:11" ht="21.95" customHeight="1" x14ac:dyDescent="0.2">
      <c r="A14" s="5" t="s">
        <v>84</v>
      </c>
      <c r="B14" s="57">
        <v>0</v>
      </c>
      <c r="C14" s="51" t="s">
        <v>87</v>
      </c>
      <c r="D14" s="8"/>
      <c r="E14" s="8"/>
      <c r="F14" s="8"/>
      <c r="G14" s="8"/>
      <c r="H14" s="8"/>
      <c r="I14" s="8"/>
      <c r="J14" s="8"/>
      <c r="K14" s="8"/>
    </row>
    <row r="15" spans="1:11" ht="21.95" customHeight="1" x14ac:dyDescent="0.2">
      <c r="A15" s="5" t="s">
        <v>83</v>
      </c>
      <c r="B15" s="57">
        <v>0</v>
      </c>
      <c r="C15" s="51" t="s">
        <v>163</v>
      </c>
      <c r="D15" s="16"/>
      <c r="E15" s="16"/>
      <c r="F15" s="16"/>
      <c r="G15" s="16"/>
      <c r="H15" s="16"/>
      <c r="I15" s="16"/>
      <c r="J15" s="16"/>
      <c r="K15" s="16"/>
    </row>
    <row r="16" spans="1:11" ht="21.95" customHeight="1" x14ac:dyDescent="0.2">
      <c r="A16" s="5" t="s">
        <v>82</v>
      </c>
      <c r="B16" s="57">
        <v>0</v>
      </c>
      <c r="C16" s="51" t="s">
        <v>164</v>
      </c>
      <c r="D16" s="8"/>
      <c r="E16" s="8"/>
      <c r="F16" s="8"/>
      <c r="G16" s="8"/>
      <c r="H16" s="8"/>
      <c r="I16" s="8"/>
      <c r="J16" s="8"/>
      <c r="K16" s="8"/>
    </row>
    <row r="17" spans="1:11" ht="21.95" customHeight="1" x14ac:dyDescent="0.2">
      <c r="A17" s="5" t="s">
        <v>81</v>
      </c>
      <c r="B17" s="57">
        <v>0</v>
      </c>
      <c r="C17" s="51" t="s">
        <v>88</v>
      </c>
      <c r="D17" s="8"/>
      <c r="E17" s="8"/>
      <c r="F17" s="8"/>
      <c r="G17" s="8"/>
      <c r="H17" s="8"/>
      <c r="I17" s="8"/>
      <c r="J17" s="8"/>
      <c r="K17" s="8"/>
    </row>
    <row r="18" spans="1:11" ht="21.95" customHeight="1" x14ac:dyDescent="0.2">
      <c r="A18" s="5" t="s">
        <v>80</v>
      </c>
      <c r="B18" s="57">
        <v>0</v>
      </c>
      <c r="C18" s="51" t="s">
        <v>88</v>
      </c>
      <c r="D18" s="8"/>
      <c r="E18" s="8"/>
      <c r="F18" s="8"/>
      <c r="G18" s="8"/>
      <c r="H18" s="8"/>
      <c r="I18" s="8"/>
      <c r="J18" s="8"/>
      <c r="K18" s="8"/>
    </row>
    <row r="19" spans="1:11" ht="21.95" customHeight="1" x14ac:dyDescent="0.2">
      <c r="A19" s="28" t="s">
        <v>21</v>
      </c>
      <c r="B19" s="50">
        <f>(B13*15)+(B14*10)+(B15*6)+(B16*4)+(B17*2)+(B18*2)</f>
        <v>0</v>
      </c>
      <c r="C19" s="15"/>
      <c r="D19" s="8"/>
      <c r="E19" s="8"/>
      <c r="F19" s="8"/>
      <c r="G19" s="8"/>
      <c r="H19" s="8"/>
      <c r="I19" s="8"/>
      <c r="J19" s="8"/>
      <c r="K19" s="8"/>
    </row>
    <row r="20" spans="1:11" ht="44.25" customHeight="1" x14ac:dyDescent="0.2">
      <c r="A20" s="106"/>
      <c r="B20" s="106"/>
      <c r="C20" s="106"/>
      <c r="D20" s="15"/>
      <c r="E20" s="15"/>
      <c r="F20" s="16"/>
      <c r="G20" s="16"/>
      <c r="H20" s="16"/>
      <c r="I20" s="16"/>
      <c r="J20" s="16"/>
      <c r="K20" s="16"/>
    </row>
    <row r="21" spans="1:11" s="21" customFormat="1" ht="21.95" customHeight="1" x14ac:dyDescent="0.2">
      <c r="A21" s="104" t="s">
        <v>2</v>
      </c>
      <c r="B21" s="105"/>
      <c r="C21" s="6">
        <f>B10+B19</f>
        <v>0</v>
      </c>
    </row>
    <row r="22" spans="1:11" ht="21.95" customHeight="1" x14ac:dyDescent="0.2">
      <c r="A22" s="110"/>
      <c r="B22" s="110"/>
      <c r="C22" s="110"/>
    </row>
  </sheetData>
  <sheetProtection algorithmName="SHA-512" hashValue="q9ue72Hn80aVPuwFK+p0kX0ldhWH8KeFxv7i7FgIsP/27LUEsUHypxbQHecI/1vee4JErhXw2q1X4JDEY956mA==" saltValue="LQFacIVMG/ggp6KmbxmZDQ==" spinCount="100000" sheet="1" objects="1" scenarios="1" selectLockedCells="1"/>
  <mergeCells count="8">
    <mergeCell ref="A20:C20"/>
    <mergeCell ref="A22:C22"/>
    <mergeCell ref="A12:C12"/>
    <mergeCell ref="A1:C1"/>
    <mergeCell ref="A2:C2"/>
    <mergeCell ref="A3:C3"/>
    <mergeCell ref="A11:C11"/>
    <mergeCell ref="A21:B21"/>
  </mergeCells>
  <phoneticPr fontId="0" type="noConversion"/>
  <pageMargins left="0.511811024" right="0.511811024" top="0.78740157499999996" bottom="0.78740157499999996" header="0.31496062000000002" footer="0.31496062000000002"/>
  <pageSetup paperSize="9" scale="62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view="pageBreakPreview" zoomScaleNormal="100" zoomScaleSheetLayoutView="100" workbookViewId="0">
      <selection activeCell="B4" sqref="B4"/>
    </sheetView>
  </sheetViews>
  <sheetFormatPr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1" ht="51" customHeight="1" x14ac:dyDescent="0.2">
      <c r="A1" s="98" t="s">
        <v>110</v>
      </c>
      <c r="B1" s="98"/>
      <c r="C1" s="98"/>
      <c r="D1" s="18"/>
      <c r="E1" s="18"/>
      <c r="F1" s="1"/>
      <c r="G1" s="1"/>
      <c r="H1" s="1"/>
      <c r="I1" s="1"/>
      <c r="J1" s="1"/>
      <c r="K1" s="1"/>
    </row>
    <row r="2" spans="1:11" ht="30" customHeight="1" x14ac:dyDescent="0.2">
      <c r="A2" s="108" t="s">
        <v>167</v>
      </c>
      <c r="B2" s="108"/>
      <c r="C2" s="108"/>
      <c r="D2" s="20"/>
      <c r="E2" s="20"/>
      <c r="F2" s="20"/>
      <c r="G2" s="20"/>
      <c r="H2" s="20"/>
      <c r="I2" s="20"/>
      <c r="J2" s="20"/>
      <c r="K2" s="20"/>
    </row>
    <row r="3" spans="1:11" s="8" customFormat="1" ht="27.75" customHeight="1" x14ac:dyDescent="0.2">
      <c r="A3" s="113" t="s">
        <v>168</v>
      </c>
      <c r="B3" s="113"/>
      <c r="C3" s="113"/>
      <c r="D3" s="19"/>
      <c r="E3" s="19"/>
      <c r="F3" s="10"/>
      <c r="G3" s="10"/>
      <c r="H3" s="10"/>
      <c r="I3" s="10"/>
      <c r="J3" s="10"/>
      <c r="K3" s="10"/>
    </row>
    <row r="4" spans="1:11" s="8" customFormat="1" ht="21.95" customHeight="1" x14ac:dyDescent="0.2">
      <c r="A4" s="27" t="s">
        <v>170</v>
      </c>
      <c r="B4" s="58"/>
      <c r="C4" s="51" t="s">
        <v>169</v>
      </c>
      <c r="D4" s="25"/>
      <c r="E4" s="19"/>
      <c r="F4" s="10"/>
      <c r="G4" s="10"/>
      <c r="H4" s="10"/>
      <c r="I4" s="10"/>
      <c r="J4" s="10"/>
      <c r="K4" s="10"/>
    </row>
    <row r="5" spans="1:11" s="29" customFormat="1" ht="21.95" customHeight="1" x14ac:dyDescent="0.25">
      <c r="A5" s="28" t="s">
        <v>21</v>
      </c>
      <c r="B5" s="12">
        <f>B4*6</f>
        <v>0</v>
      </c>
      <c r="C5" s="13"/>
      <c r="D5" s="10"/>
      <c r="E5" s="10"/>
      <c r="F5" s="9"/>
      <c r="G5" s="9"/>
      <c r="H5" s="9"/>
      <c r="I5" s="9"/>
      <c r="J5" s="9"/>
      <c r="K5" s="9"/>
    </row>
    <row r="6" spans="1:11" ht="21.95" customHeight="1" x14ac:dyDescent="0.2">
      <c r="A6" s="106"/>
      <c r="B6" s="106"/>
      <c r="C6" s="106"/>
      <c r="D6" s="10"/>
      <c r="E6" s="10"/>
      <c r="F6" s="9"/>
      <c r="G6" s="9"/>
      <c r="H6" s="9"/>
      <c r="I6" s="9"/>
      <c r="J6" s="9"/>
      <c r="K6" s="9"/>
    </row>
    <row r="7" spans="1:11" ht="21.95" customHeight="1" x14ac:dyDescent="0.2">
      <c r="A7" s="113" t="s">
        <v>93</v>
      </c>
      <c r="B7" s="113"/>
      <c r="C7" s="113"/>
      <c r="D7" s="10"/>
      <c r="E7" s="10"/>
      <c r="F7" s="9"/>
      <c r="G7" s="9"/>
      <c r="H7" s="9"/>
      <c r="I7" s="9"/>
      <c r="J7" s="9"/>
      <c r="K7" s="9"/>
    </row>
    <row r="8" spans="1:11" ht="21.95" customHeight="1" x14ac:dyDescent="0.2">
      <c r="A8" s="27" t="s">
        <v>170</v>
      </c>
      <c r="B8" s="58"/>
      <c r="C8" s="51" t="s">
        <v>171</v>
      </c>
      <c r="D8" s="10"/>
      <c r="E8" s="10"/>
      <c r="F8" s="9"/>
      <c r="G8" s="9"/>
      <c r="H8" s="9"/>
      <c r="I8" s="9"/>
      <c r="J8" s="9"/>
      <c r="K8" s="9"/>
    </row>
    <row r="9" spans="1:11" s="8" customFormat="1" ht="21.95" customHeight="1" x14ac:dyDescent="0.2">
      <c r="A9" s="28" t="s">
        <v>21</v>
      </c>
      <c r="B9" s="12">
        <f>B8*12</f>
        <v>0</v>
      </c>
      <c r="C9" s="13"/>
      <c r="D9" s="10"/>
      <c r="E9" s="10"/>
      <c r="F9" s="10"/>
      <c r="G9" s="10"/>
      <c r="H9" s="10"/>
      <c r="I9" s="10"/>
      <c r="J9" s="10"/>
      <c r="K9" s="10"/>
    </row>
    <row r="10" spans="1:11" ht="21.95" customHeight="1" x14ac:dyDescent="0.2">
      <c r="A10" s="106"/>
      <c r="B10" s="106"/>
      <c r="C10" s="106"/>
      <c r="D10" s="10"/>
      <c r="E10" s="10"/>
      <c r="F10" s="9"/>
      <c r="G10" s="9"/>
      <c r="H10" s="9"/>
      <c r="I10" s="9"/>
      <c r="J10" s="9"/>
      <c r="K10" s="9"/>
    </row>
    <row r="11" spans="1:11" ht="38.25" customHeight="1" x14ac:dyDescent="0.2">
      <c r="A11" s="116" t="s">
        <v>175</v>
      </c>
      <c r="B11" s="116"/>
      <c r="C11" s="116"/>
      <c r="D11" s="8"/>
      <c r="E11" s="8"/>
    </row>
    <row r="12" spans="1:11" ht="21.95" customHeight="1" x14ac:dyDescent="0.2">
      <c r="A12" s="27" t="s">
        <v>174</v>
      </c>
      <c r="B12" s="58"/>
      <c r="C12" s="49" t="s">
        <v>176</v>
      </c>
      <c r="D12" s="8"/>
      <c r="E12" s="8"/>
    </row>
    <row r="13" spans="1:11" ht="21.95" customHeight="1" x14ac:dyDescent="0.2">
      <c r="A13" s="27" t="s">
        <v>173</v>
      </c>
      <c r="B13" s="57"/>
      <c r="C13" s="49" t="s">
        <v>177</v>
      </c>
      <c r="D13" s="8"/>
      <c r="E13" s="8"/>
    </row>
    <row r="14" spans="1:11" ht="21.95" customHeight="1" x14ac:dyDescent="0.2">
      <c r="A14" s="5" t="s">
        <v>172</v>
      </c>
      <c r="B14" s="57"/>
      <c r="C14" s="49" t="s">
        <v>178</v>
      </c>
      <c r="D14" s="24"/>
      <c r="E14" s="22"/>
      <c r="F14" s="8"/>
      <c r="G14" s="8"/>
      <c r="H14" s="8"/>
      <c r="I14" s="8"/>
      <c r="J14" s="8"/>
      <c r="K14" s="8"/>
    </row>
    <row r="15" spans="1:11" s="8" customFormat="1" ht="21.95" customHeight="1" x14ac:dyDescent="0.2">
      <c r="A15" s="28" t="s">
        <v>21</v>
      </c>
      <c r="B15" s="12">
        <f>(B12*10)+(B13*8)+(B14*6)</f>
        <v>0</v>
      </c>
      <c r="C15" s="26"/>
      <c r="D15" s="16"/>
      <c r="E15" s="16"/>
    </row>
    <row r="16" spans="1:11" ht="21.95" customHeight="1" x14ac:dyDescent="0.2">
      <c r="A16" s="106"/>
      <c r="B16" s="106"/>
      <c r="C16" s="106"/>
      <c r="D16" s="8"/>
      <c r="E16" s="8"/>
      <c r="F16" s="8"/>
      <c r="G16" s="8"/>
      <c r="H16" s="8"/>
      <c r="I16" s="8"/>
      <c r="J16" s="8"/>
      <c r="K16" s="8"/>
    </row>
    <row r="17" spans="1:11" ht="30" customHeight="1" x14ac:dyDescent="0.2">
      <c r="A17" s="108" t="s">
        <v>179</v>
      </c>
      <c r="B17" s="108"/>
      <c r="C17" s="108"/>
      <c r="D17" s="16"/>
      <c r="E17" s="16"/>
      <c r="F17" s="16"/>
      <c r="G17" s="16"/>
      <c r="H17" s="16"/>
      <c r="I17" s="16"/>
      <c r="J17" s="16"/>
      <c r="K17" s="16"/>
    </row>
    <row r="18" spans="1:11" ht="21.95" customHeight="1" x14ac:dyDescent="0.2">
      <c r="A18" s="113" t="s">
        <v>180</v>
      </c>
      <c r="B18" s="113"/>
      <c r="C18" s="113"/>
      <c r="D18" s="8"/>
      <c r="E18" s="8"/>
      <c r="F18" s="8"/>
      <c r="G18" s="8"/>
      <c r="H18" s="8"/>
      <c r="I18" s="8"/>
      <c r="J18" s="8"/>
      <c r="K18" s="8"/>
    </row>
    <row r="19" spans="1:11" ht="21.95" customHeight="1" x14ac:dyDescent="0.2">
      <c r="A19" s="5" t="s">
        <v>36</v>
      </c>
      <c r="B19" s="57">
        <v>0</v>
      </c>
      <c r="C19" s="49" t="s">
        <v>90</v>
      </c>
      <c r="D19" s="8"/>
      <c r="E19" s="8"/>
      <c r="F19" s="8"/>
      <c r="G19" s="8"/>
      <c r="H19" s="8"/>
      <c r="I19" s="8"/>
      <c r="J19" s="8"/>
      <c r="K19" s="8"/>
    </row>
    <row r="20" spans="1:11" ht="21.95" customHeight="1" x14ac:dyDescent="0.2">
      <c r="A20" s="27" t="s">
        <v>37</v>
      </c>
      <c r="B20" s="58">
        <v>0</v>
      </c>
      <c r="C20" s="49" t="s">
        <v>89</v>
      </c>
      <c r="D20" s="8"/>
      <c r="E20" s="8"/>
      <c r="F20" s="8"/>
      <c r="G20" s="8"/>
      <c r="H20" s="8"/>
      <c r="I20" s="8"/>
      <c r="J20" s="8"/>
      <c r="K20" s="8"/>
    </row>
    <row r="21" spans="1:11" ht="21.95" customHeight="1" x14ac:dyDescent="0.2">
      <c r="A21" s="27" t="s">
        <v>33</v>
      </c>
      <c r="B21" s="58">
        <v>0</v>
      </c>
      <c r="C21" s="51" t="s">
        <v>89</v>
      </c>
      <c r="D21" s="8"/>
      <c r="E21" s="8"/>
      <c r="F21" s="8"/>
      <c r="G21" s="8"/>
      <c r="H21" s="8"/>
      <c r="I21" s="8"/>
      <c r="J21" s="8"/>
      <c r="K21" s="8"/>
    </row>
    <row r="22" spans="1:11" ht="21.95" customHeight="1" x14ac:dyDescent="0.2">
      <c r="A22" s="5" t="s">
        <v>32</v>
      </c>
      <c r="B22" s="57">
        <v>0</v>
      </c>
      <c r="C22" s="49" t="s">
        <v>94</v>
      </c>
      <c r="D22" s="8"/>
      <c r="E22" s="8"/>
      <c r="F22" s="8"/>
      <c r="G22" s="8"/>
      <c r="H22" s="8"/>
      <c r="I22" s="8"/>
      <c r="J22" s="8"/>
      <c r="K22" s="8"/>
    </row>
    <row r="23" spans="1:11" ht="21.95" customHeight="1" x14ac:dyDescent="0.2">
      <c r="A23" s="5" t="s">
        <v>35</v>
      </c>
      <c r="B23" s="57">
        <v>0</v>
      </c>
      <c r="C23" s="49" t="s">
        <v>95</v>
      </c>
      <c r="D23" s="16"/>
      <c r="E23" s="16"/>
      <c r="F23" s="16"/>
      <c r="G23" s="16"/>
      <c r="H23" s="16"/>
      <c r="I23" s="16"/>
      <c r="J23" s="16"/>
      <c r="K23" s="16"/>
    </row>
    <row r="24" spans="1:11" ht="21.95" customHeight="1" x14ac:dyDescent="0.2">
      <c r="A24" s="5" t="s">
        <v>34</v>
      </c>
      <c r="B24" s="57">
        <v>0</v>
      </c>
      <c r="C24" s="49" t="s">
        <v>95</v>
      </c>
      <c r="D24" s="8"/>
      <c r="E24" s="8"/>
      <c r="F24" s="8"/>
      <c r="G24" s="8"/>
      <c r="H24" s="8"/>
      <c r="I24" s="8"/>
      <c r="J24" s="8"/>
      <c r="K24" s="8"/>
    </row>
    <row r="25" spans="1:11" ht="21.95" customHeight="1" x14ac:dyDescent="0.2">
      <c r="A25" s="5" t="s">
        <v>38</v>
      </c>
      <c r="B25" s="57">
        <v>0</v>
      </c>
      <c r="C25" s="49" t="s">
        <v>75</v>
      </c>
      <c r="D25" s="8"/>
      <c r="E25" s="8"/>
      <c r="F25" s="8"/>
      <c r="G25" s="8"/>
      <c r="H25" s="8"/>
      <c r="I25" s="8"/>
      <c r="J25" s="8"/>
      <c r="K25" s="8"/>
    </row>
    <row r="26" spans="1:11" ht="21.95" customHeight="1" x14ac:dyDescent="0.2">
      <c r="A26" s="28" t="s">
        <v>21</v>
      </c>
      <c r="B26" s="12">
        <f>B19*15+B20*10+B21*10+B22*8+B23*5+B24*5+B25*2</f>
        <v>0</v>
      </c>
      <c r="C26" s="15"/>
      <c r="D26" s="8"/>
      <c r="E26" s="8"/>
      <c r="F26" s="8"/>
      <c r="G26" s="8"/>
      <c r="H26" s="8"/>
      <c r="I26" s="8"/>
      <c r="J26" s="8"/>
      <c r="K26" s="8"/>
    </row>
    <row r="27" spans="1:11" ht="21.95" customHeight="1" x14ac:dyDescent="0.2">
      <c r="A27" s="111"/>
      <c r="B27" s="111"/>
      <c r="C27" s="111"/>
      <c r="D27" s="8"/>
      <c r="E27" s="8"/>
      <c r="F27" s="8"/>
      <c r="G27" s="8"/>
      <c r="H27" s="8"/>
      <c r="I27" s="8"/>
      <c r="J27" s="8"/>
      <c r="K27" s="8"/>
    </row>
    <row r="28" spans="1:11" ht="21.95" customHeight="1" x14ac:dyDescent="0.2">
      <c r="A28" s="111"/>
      <c r="B28" s="111"/>
      <c r="C28" s="111"/>
      <c r="D28" s="8"/>
      <c r="E28" s="8"/>
      <c r="F28" s="8"/>
      <c r="G28" s="8"/>
      <c r="H28" s="8"/>
      <c r="I28" s="8"/>
      <c r="J28" s="8"/>
      <c r="K28" s="8"/>
    </row>
    <row r="29" spans="1:11" ht="21.95" customHeight="1" x14ac:dyDescent="0.2">
      <c r="A29" s="113" t="s">
        <v>221</v>
      </c>
      <c r="B29" s="113"/>
      <c r="C29" s="113"/>
      <c r="D29" s="8"/>
      <c r="E29" s="8"/>
      <c r="F29" s="8"/>
      <c r="G29" s="8"/>
      <c r="H29" s="8"/>
      <c r="I29" s="8"/>
      <c r="J29" s="8"/>
      <c r="K29" s="8"/>
    </row>
    <row r="30" spans="1:11" ht="21.95" customHeight="1" x14ac:dyDescent="0.2">
      <c r="A30" s="5" t="s">
        <v>40</v>
      </c>
      <c r="B30" s="57">
        <v>0</v>
      </c>
      <c r="C30" s="51" t="s">
        <v>90</v>
      </c>
      <c r="D30" s="8"/>
      <c r="E30" s="8"/>
      <c r="F30" s="8"/>
      <c r="G30" s="8"/>
      <c r="H30" s="8"/>
      <c r="I30" s="8"/>
      <c r="J30" s="8"/>
      <c r="K30" s="8"/>
    </row>
    <row r="31" spans="1:11" ht="21.95" customHeight="1" x14ac:dyDescent="0.2">
      <c r="A31" s="5" t="s">
        <v>39</v>
      </c>
      <c r="B31" s="57">
        <v>0</v>
      </c>
      <c r="C31" s="49" t="s">
        <v>95</v>
      </c>
      <c r="D31" s="8"/>
      <c r="E31" s="8"/>
      <c r="F31" s="8"/>
      <c r="G31" s="8"/>
      <c r="H31" s="8"/>
      <c r="I31" s="8"/>
      <c r="J31" s="8"/>
      <c r="K31" s="8"/>
    </row>
    <row r="32" spans="1:11" ht="21.95" customHeight="1" x14ac:dyDescent="0.2">
      <c r="A32" s="28" t="s">
        <v>21</v>
      </c>
      <c r="B32" s="12">
        <f>B30*15+B31*5</f>
        <v>0</v>
      </c>
      <c r="C32" s="15"/>
      <c r="D32" s="8"/>
      <c r="E32" s="8"/>
      <c r="F32" s="8"/>
      <c r="G32" s="8"/>
      <c r="H32" s="8"/>
      <c r="I32" s="8"/>
      <c r="J32" s="8"/>
      <c r="K32" s="8"/>
    </row>
    <row r="33" spans="1:11" ht="21.95" customHeight="1" x14ac:dyDescent="0.2">
      <c r="A33" s="111"/>
      <c r="B33" s="111"/>
      <c r="C33" s="111"/>
      <c r="D33" s="8"/>
      <c r="E33" s="8"/>
      <c r="F33" s="8"/>
      <c r="G33" s="8"/>
      <c r="H33" s="8"/>
      <c r="I33" s="8"/>
      <c r="J33" s="8"/>
      <c r="K33" s="8"/>
    </row>
    <row r="34" spans="1:11" ht="21.95" customHeight="1" x14ac:dyDescent="0.2">
      <c r="A34" s="113" t="s">
        <v>222</v>
      </c>
      <c r="B34" s="113"/>
      <c r="C34" s="113"/>
      <c r="D34" s="8"/>
      <c r="E34" s="8"/>
      <c r="F34" s="8"/>
      <c r="G34" s="8"/>
      <c r="H34" s="8"/>
      <c r="I34" s="8"/>
      <c r="J34" s="8"/>
      <c r="K34" s="8"/>
    </row>
    <row r="35" spans="1:11" ht="21.95" customHeight="1" x14ac:dyDescent="0.2">
      <c r="A35" s="5" t="s">
        <v>41</v>
      </c>
      <c r="B35" s="57">
        <v>0</v>
      </c>
      <c r="C35" s="49" t="s">
        <v>95</v>
      </c>
      <c r="D35" s="15"/>
      <c r="E35" s="15"/>
      <c r="F35" s="16"/>
      <c r="G35" s="16"/>
      <c r="H35" s="16"/>
      <c r="I35" s="16"/>
      <c r="J35" s="16"/>
      <c r="K35" s="16"/>
    </row>
    <row r="36" spans="1:11" ht="21.95" customHeight="1" x14ac:dyDescent="0.2">
      <c r="A36" s="28" t="s">
        <v>21</v>
      </c>
      <c r="B36" s="12">
        <f>B35*5</f>
        <v>0</v>
      </c>
      <c r="C36" s="23"/>
      <c r="D36" s="15"/>
      <c r="E36" s="15"/>
      <c r="F36" s="16"/>
      <c r="G36" s="16"/>
      <c r="H36" s="16"/>
      <c r="I36" s="16"/>
      <c r="J36" s="16"/>
      <c r="K36" s="16"/>
    </row>
    <row r="37" spans="1:11" ht="33.75" customHeight="1" x14ac:dyDescent="0.2">
      <c r="A37" s="106"/>
      <c r="B37" s="106"/>
      <c r="C37" s="106"/>
      <c r="D37" s="15"/>
      <c r="E37" s="15"/>
      <c r="F37" s="16"/>
      <c r="G37" s="16"/>
      <c r="H37" s="16"/>
      <c r="I37" s="16"/>
      <c r="J37" s="16"/>
      <c r="K37" s="16"/>
    </row>
    <row r="38" spans="1:11" s="21" customFormat="1" ht="21.95" customHeight="1" x14ac:dyDescent="0.2">
      <c r="A38" s="104" t="s">
        <v>2</v>
      </c>
      <c r="B38" s="105"/>
      <c r="C38" s="6">
        <f>B5+B9+B15+B26+B32+B36</f>
        <v>0</v>
      </c>
    </row>
    <row r="39" spans="1:11" ht="21.95" customHeight="1" x14ac:dyDescent="0.2">
      <c r="A39" s="110"/>
      <c r="B39" s="110"/>
      <c r="C39" s="110"/>
    </row>
  </sheetData>
  <sheetProtection algorithmName="SHA-512" hashValue="zQSQmfnIFTE6ftkduAt6PGIKw3W8RWP1iVV+ZewitFGiajhOS3iKc4Sp8sVibtJ9B+l9Da2KngOtiEizznhTjA==" saltValue="A1LVe3OiIsy00icjjQWKgA==" spinCount="100000" sheet="1" objects="1" scenarios="1" selectLockedCells="1"/>
  <mergeCells count="18">
    <mergeCell ref="A1:C1"/>
    <mergeCell ref="A2:C2"/>
    <mergeCell ref="A3:C3"/>
    <mergeCell ref="A7:C7"/>
    <mergeCell ref="A11:C11"/>
    <mergeCell ref="A10:C10"/>
    <mergeCell ref="A6:C6"/>
    <mergeCell ref="A17:C17"/>
    <mergeCell ref="A38:B38"/>
    <mergeCell ref="A16:C16"/>
    <mergeCell ref="A39:C39"/>
    <mergeCell ref="A29:C29"/>
    <mergeCell ref="A34:C34"/>
    <mergeCell ref="A37:C37"/>
    <mergeCell ref="A33:C33"/>
    <mergeCell ref="A27:C27"/>
    <mergeCell ref="A18:C18"/>
    <mergeCell ref="A28:C28"/>
  </mergeCells>
  <phoneticPr fontId="0" type="noConversion"/>
  <pageMargins left="0.511811024" right="0.511811024" top="0.78740157499999996" bottom="0.78740157499999996" header="0.31496062000000002" footer="0.31496062000000002"/>
  <pageSetup paperSize="9" scale="82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view="pageBreakPreview" zoomScaleNormal="100" zoomScaleSheetLayoutView="100" workbookViewId="0">
      <selection activeCell="B4" sqref="B4"/>
    </sheetView>
  </sheetViews>
  <sheetFormatPr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1" ht="51" customHeight="1" x14ac:dyDescent="0.2">
      <c r="A1" s="98" t="s">
        <v>110</v>
      </c>
      <c r="B1" s="98"/>
      <c r="C1" s="98"/>
      <c r="D1" s="18"/>
      <c r="E1" s="18"/>
      <c r="F1" s="1"/>
      <c r="G1" s="1"/>
      <c r="H1" s="1"/>
      <c r="I1" s="1"/>
      <c r="J1" s="1"/>
      <c r="K1" s="1"/>
    </row>
    <row r="2" spans="1:11" ht="30" customHeight="1" x14ac:dyDescent="0.2">
      <c r="A2" s="108" t="s">
        <v>181</v>
      </c>
      <c r="B2" s="108"/>
      <c r="C2" s="108"/>
      <c r="D2" s="20"/>
      <c r="E2" s="20"/>
      <c r="F2" s="20"/>
      <c r="G2" s="20"/>
      <c r="H2" s="20"/>
      <c r="I2" s="20"/>
      <c r="J2" s="20"/>
      <c r="K2" s="20"/>
    </row>
    <row r="3" spans="1:11" s="8" customFormat="1" ht="27.75" customHeight="1" x14ac:dyDescent="0.2">
      <c r="A3" s="113" t="s">
        <v>182</v>
      </c>
      <c r="B3" s="113"/>
      <c r="C3" s="113"/>
      <c r="D3" s="19"/>
      <c r="E3" s="19"/>
      <c r="F3" s="10"/>
      <c r="G3" s="10"/>
      <c r="H3" s="10"/>
      <c r="I3" s="10"/>
      <c r="J3" s="10"/>
      <c r="K3" s="10"/>
    </row>
    <row r="4" spans="1:11" ht="21.95" customHeight="1" x14ac:dyDescent="0.2">
      <c r="A4" s="5" t="s">
        <v>183</v>
      </c>
      <c r="B4" s="57">
        <v>0</v>
      </c>
      <c r="C4" s="49" t="s">
        <v>92</v>
      </c>
      <c r="D4" s="10"/>
      <c r="E4" s="10"/>
      <c r="F4" s="9"/>
      <c r="G4" s="9"/>
      <c r="H4" s="9"/>
      <c r="I4" s="9"/>
      <c r="J4" s="9"/>
      <c r="K4" s="9"/>
    </row>
    <row r="5" spans="1:11" ht="21.95" customHeight="1" x14ac:dyDescent="0.2">
      <c r="A5" s="5" t="s">
        <v>184</v>
      </c>
      <c r="B5" s="57">
        <v>0</v>
      </c>
      <c r="C5" s="49" t="s">
        <v>95</v>
      </c>
      <c r="D5" s="10"/>
      <c r="E5" s="10"/>
      <c r="F5" s="9"/>
      <c r="G5" s="9"/>
      <c r="H5" s="9"/>
      <c r="I5" s="9"/>
      <c r="J5" s="9"/>
      <c r="K5" s="9"/>
    </row>
    <row r="6" spans="1:11" s="29" customFormat="1" ht="21.95" customHeight="1" x14ac:dyDescent="0.25">
      <c r="A6" s="14" t="s">
        <v>3</v>
      </c>
      <c r="B6" s="12">
        <f>(B4*10)+(B5*5)</f>
        <v>0</v>
      </c>
      <c r="C6" s="13"/>
      <c r="D6" s="10"/>
      <c r="E6" s="10"/>
      <c r="F6" s="9"/>
      <c r="G6" s="9"/>
      <c r="H6" s="9"/>
      <c r="I6" s="9"/>
      <c r="J6" s="9"/>
      <c r="K6" s="9"/>
    </row>
    <row r="7" spans="1:11" ht="21.95" customHeight="1" x14ac:dyDescent="0.2">
      <c r="A7" s="106"/>
      <c r="B7" s="106"/>
      <c r="C7" s="106"/>
      <c r="D7" s="10"/>
      <c r="E7" s="10"/>
      <c r="F7" s="9"/>
      <c r="G7" s="9"/>
      <c r="H7" s="9"/>
      <c r="I7" s="9"/>
      <c r="J7" s="9"/>
      <c r="K7" s="9"/>
    </row>
    <row r="8" spans="1:11" s="8" customFormat="1" ht="27.75" customHeight="1" x14ac:dyDescent="0.2">
      <c r="A8" s="113" t="s">
        <v>185</v>
      </c>
      <c r="B8" s="113"/>
      <c r="C8" s="113"/>
      <c r="D8" s="19"/>
      <c r="E8" s="19"/>
      <c r="F8" s="10"/>
      <c r="G8" s="10"/>
      <c r="H8" s="10"/>
      <c r="I8" s="10"/>
      <c r="J8" s="10"/>
      <c r="K8" s="10"/>
    </row>
    <row r="9" spans="1:11" ht="21.95" customHeight="1" x14ac:dyDescent="0.2">
      <c r="A9" s="5" t="s">
        <v>183</v>
      </c>
      <c r="B9" s="57">
        <v>0</v>
      </c>
      <c r="C9" s="49" t="s">
        <v>91</v>
      </c>
      <c r="D9" s="10"/>
      <c r="E9" s="10"/>
      <c r="F9" s="9"/>
      <c r="G9" s="9"/>
      <c r="H9" s="9"/>
      <c r="I9" s="9"/>
      <c r="J9" s="9"/>
      <c r="K9" s="9"/>
    </row>
    <row r="10" spans="1:11" ht="21.95" customHeight="1" x14ac:dyDescent="0.2">
      <c r="A10" s="5" t="s">
        <v>184</v>
      </c>
      <c r="B10" s="57">
        <v>0</v>
      </c>
      <c r="C10" s="49" t="s">
        <v>89</v>
      </c>
      <c r="D10" s="23"/>
      <c r="E10" s="10"/>
      <c r="F10" s="9"/>
      <c r="G10" s="9"/>
      <c r="H10" s="9"/>
      <c r="I10" s="9"/>
      <c r="J10" s="9"/>
      <c r="K10" s="9"/>
    </row>
    <row r="11" spans="1:11" s="8" customFormat="1" ht="21.95" customHeight="1" x14ac:dyDescent="0.2">
      <c r="A11" s="14" t="s">
        <v>3</v>
      </c>
      <c r="B11" s="12">
        <f>(B9*20)+(B10*10)</f>
        <v>0</v>
      </c>
      <c r="C11" s="13"/>
      <c r="D11" s="10"/>
      <c r="E11" s="10"/>
      <c r="F11" s="10"/>
      <c r="G11" s="10"/>
      <c r="H11" s="10"/>
      <c r="I11" s="10"/>
      <c r="J11" s="10"/>
      <c r="K11" s="10"/>
    </row>
    <row r="12" spans="1:11" ht="21.95" customHeight="1" x14ac:dyDescent="0.2">
      <c r="A12" s="106"/>
      <c r="B12" s="106"/>
      <c r="C12" s="106"/>
      <c r="D12" s="10"/>
      <c r="E12" s="10"/>
      <c r="F12" s="9"/>
      <c r="G12" s="9"/>
      <c r="H12" s="9"/>
      <c r="I12" s="9"/>
      <c r="J12" s="9"/>
      <c r="K12" s="9"/>
    </row>
    <row r="13" spans="1:11" ht="148.5" customHeight="1" x14ac:dyDescent="0.2">
      <c r="A13" s="106"/>
      <c r="B13" s="106"/>
      <c r="C13" s="106"/>
      <c r="D13" s="15"/>
      <c r="E13" s="15"/>
      <c r="F13" s="16"/>
      <c r="G13" s="16"/>
      <c r="H13" s="16"/>
      <c r="I13" s="16"/>
      <c r="J13" s="16"/>
      <c r="K13" s="16"/>
    </row>
    <row r="14" spans="1:11" s="21" customFormat="1" ht="21.95" customHeight="1" x14ac:dyDescent="0.2">
      <c r="A14" s="104" t="s">
        <v>2</v>
      </c>
      <c r="B14" s="105"/>
      <c r="C14" s="6">
        <f>B6+B11</f>
        <v>0</v>
      </c>
    </row>
    <row r="15" spans="1:11" ht="21.95" customHeight="1" x14ac:dyDescent="0.2">
      <c r="A15" s="110"/>
      <c r="B15" s="110"/>
      <c r="C15" s="110"/>
    </row>
  </sheetData>
  <sheetProtection algorithmName="SHA-512" hashValue="Uz+xICe0HlcVoSvBi446aAIC47rGBmAhSB55qWpC2PhLOEG1lGCGuWbnw87U/m0pqhTBdfRtvKAmVtfMywAq4Q==" saltValue="o57uPWJL9Ik8ZG9wjqbCFw==" spinCount="100000" sheet="1" objects="1" scenarios="1" selectLockedCells="1"/>
  <mergeCells count="9">
    <mergeCell ref="A13:C13"/>
    <mergeCell ref="A15:C15"/>
    <mergeCell ref="A12:C12"/>
    <mergeCell ref="A14:B14"/>
    <mergeCell ref="A1:C1"/>
    <mergeCell ref="A2:C2"/>
    <mergeCell ref="A3:C3"/>
    <mergeCell ref="A7:C7"/>
    <mergeCell ref="A8:C8"/>
  </mergeCells>
  <phoneticPr fontId="0" type="noConversion"/>
  <pageMargins left="0.511811024" right="0.511811024" top="0.78740157499999996" bottom="0.78740157499999996" header="0.31496062000000002" footer="0.31496062000000002"/>
  <pageSetup paperSize="9" scale="62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view="pageBreakPreview" zoomScaleNormal="100" zoomScaleSheetLayoutView="100" workbookViewId="0">
      <selection activeCell="B4" sqref="B4"/>
    </sheetView>
  </sheetViews>
  <sheetFormatPr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1" ht="51" customHeight="1" x14ac:dyDescent="0.2">
      <c r="A1" s="98" t="s">
        <v>111</v>
      </c>
      <c r="B1" s="98"/>
      <c r="C1" s="98"/>
      <c r="D1" s="18"/>
      <c r="E1" s="18"/>
      <c r="F1" s="1"/>
      <c r="G1" s="1"/>
      <c r="H1" s="1"/>
      <c r="I1" s="1"/>
      <c r="J1" s="1"/>
      <c r="K1" s="1"/>
    </row>
    <row r="2" spans="1:11" ht="30" customHeight="1" x14ac:dyDescent="0.2">
      <c r="A2" s="108" t="s">
        <v>197</v>
      </c>
      <c r="B2" s="108"/>
      <c r="C2" s="108"/>
      <c r="D2" s="20"/>
      <c r="E2" s="20"/>
      <c r="F2" s="20"/>
      <c r="G2" s="20"/>
      <c r="H2" s="20"/>
      <c r="I2" s="20"/>
      <c r="J2" s="20"/>
      <c r="K2" s="20"/>
    </row>
    <row r="3" spans="1:11" ht="21.95" customHeight="1" x14ac:dyDescent="0.2">
      <c r="A3" s="113" t="s">
        <v>188</v>
      </c>
      <c r="B3" s="113"/>
      <c r="C3" s="113"/>
      <c r="D3" s="8"/>
      <c r="E3" s="8"/>
      <c r="F3" s="8"/>
      <c r="G3" s="8"/>
      <c r="H3" s="8"/>
      <c r="I3" s="8"/>
      <c r="J3" s="8"/>
      <c r="K3" s="8"/>
    </row>
    <row r="4" spans="1:11" s="8" customFormat="1" ht="21.95" customHeight="1" x14ac:dyDescent="0.2">
      <c r="A4" s="80" t="s">
        <v>186</v>
      </c>
      <c r="B4" s="58"/>
      <c r="C4" s="51" t="s">
        <v>109</v>
      </c>
      <c r="D4" s="25"/>
      <c r="E4" s="19"/>
      <c r="F4" s="10"/>
      <c r="G4" s="10"/>
      <c r="H4" s="10"/>
      <c r="I4" s="10"/>
      <c r="J4" s="10"/>
      <c r="K4" s="10"/>
    </row>
    <row r="5" spans="1:11" ht="21.95" customHeight="1" x14ac:dyDescent="0.2">
      <c r="A5" s="81" t="s">
        <v>187</v>
      </c>
      <c r="B5" s="57"/>
      <c r="C5" s="51" t="s">
        <v>190</v>
      </c>
      <c r="D5" s="10"/>
      <c r="E5" s="10"/>
      <c r="F5" s="9"/>
      <c r="G5" s="9"/>
      <c r="H5" s="9"/>
      <c r="I5" s="9"/>
      <c r="J5" s="9"/>
      <c r="K5" s="9"/>
    </row>
    <row r="6" spans="1:11" s="29" customFormat="1" ht="21.95" customHeight="1" x14ac:dyDescent="0.25">
      <c r="A6" s="28" t="s">
        <v>21</v>
      </c>
      <c r="B6" s="12">
        <f>(B4*30)+(B5*20)</f>
        <v>0</v>
      </c>
      <c r="C6" s="13"/>
      <c r="D6" s="10"/>
      <c r="E6" s="10"/>
      <c r="F6" s="9"/>
      <c r="G6" s="9"/>
      <c r="H6" s="9"/>
      <c r="I6" s="9"/>
      <c r="J6" s="9"/>
      <c r="K6" s="9"/>
    </row>
    <row r="7" spans="1:11" s="29" customFormat="1" ht="21.95" customHeight="1" x14ac:dyDescent="0.25">
      <c r="A7" s="28"/>
      <c r="B7" s="78"/>
      <c r="C7" s="79"/>
      <c r="D7" s="10"/>
      <c r="E7" s="10"/>
      <c r="F7" s="77"/>
      <c r="G7" s="77"/>
      <c r="H7" s="77"/>
      <c r="I7" s="77"/>
      <c r="J7" s="77"/>
      <c r="K7" s="77"/>
    </row>
    <row r="8" spans="1:11" ht="21.95" customHeight="1" x14ac:dyDescent="0.2">
      <c r="A8" s="113" t="s">
        <v>223</v>
      </c>
      <c r="B8" s="113"/>
      <c r="C8" s="113"/>
      <c r="D8" s="8"/>
      <c r="E8" s="8"/>
      <c r="F8" s="8"/>
      <c r="G8" s="8"/>
      <c r="H8" s="8"/>
      <c r="I8" s="8"/>
      <c r="J8" s="8"/>
      <c r="K8" s="8"/>
    </row>
    <row r="9" spans="1:11" s="8" customFormat="1" ht="21.95" customHeight="1" x14ac:dyDescent="0.2">
      <c r="A9" s="27" t="s">
        <v>189</v>
      </c>
      <c r="B9" s="58"/>
      <c r="C9" s="51" t="s">
        <v>191</v>
      </c>
      <c r="D9" s="25"/>
      <c r="E9" s="19"/>
      <c r="F9" s="10"/>
      <c r="G9" s="10"/>
      <c r="H9" s="10"/>
      <c r="I9" s="10"/>
      <c r="J9" s="10"/>
      <c r="K9" s="10"/>
    </row>
    <row r="10" spans="1:11" s="29" customFormat="1" ht="21.95" customHeight="1" x14ac:dyDescent="0.25">
      <c r="A10" s="28" t="s">
        <v>21</v>
      </c>
      <c r="B10" s="78">
        <f>B9*10</f>
        <v>0</v>
      </c>
      <c r="C10" s="79"/>
      <c r="D10" s="10"/>
      <c r="E10" s="10"/>
      <c r="F10" s="77"/>
      <c r="G10" s="77"/>
      <c r="H10" s="77"/>
      <c r="I10" s="77"/>
      <c r="J10" s="77"/>
      <c r="K10" s="77"/>
    </row>
    <row r="11" spans="1:11" ht="21.95" customHeight="1" x14ac:dyDescent="0.2">
      <c r="A11" s="106"/>
      <c r="B11" s="106"/>
      <c r="C11" s="106"/>
      <c r="D11" s="10"/>
      <c r="E11" s="10"/>
      <c r="F11" s="9"/>
      <c r="G11" s="9"/>
      <c r="H11" s="9"/>
      <c r="I11" s="9"/>
      <c r="J11" s="9"/>
      <c r="K11" s="9"/>
    </row>
    <row r="12" spans="1:11" ht="30" customHeight="1" x14ac:dyDescent="0.2">
      <c r="A12" s="108" t="s">
        <v>194</v>
      </c>
      <c r="B12" s="108"/>
      <c r="C12" s="108"/>
      <c r="D12" s="8"/>
      <c r="E12" s="8"/>
    </row>
    <row r="13" spans="1:11" ht="21.95" customHeight="1" x14ac:dyDescent="0.2">
      <c r="A13" s="27" t="s">
        <v>96</v>
      </c>
      <c r="B13" s="57"/>
      <c r="C13" s="49" t="s">
        <v>195</v>
      </c>
      <c r="D13" s="8"/>
      <c r="E13" s="8"/>
    </row>
    <row r="14" spans="1:11" ht="21.95" customHeight="1" x14ac:dyDescent="0.2">
      <c r="A14" s="27" t="s">
        <v>97</v>
      </c>
      <c r="B14" s="57"/>
      <c r="C14" s="49" t="s">
        <v>99</v>
      </c>
      <c r="D14" s="8"/>
      <c r="E14" s="8"/>
    </row>
    <row r="15" spans="1:11" ht="21.95" customHeight="1" x14ac:dyDescent="0.2">
      <c r="A15" s="5" t="s">
        <v>98</v>
      </c>
      <c r="B15" s="57"/>
      <c r="C15" s="49" t="s">
        <v>196</v>
      </c>
      <c r="D15" s="24"/>
      <c r="E15" s="22"/>
      <c r="F15" s="8"/>
      <c r="G15" s="8"/>
      <c r="H15" s="8"/>
      <c r="I15" s="8"/>
      <c r="J15" s="8"/>
      <c r="K15" s="8"/>
    </row>
    <row r="16" spans="1:11" s="8" customFormat="1" ht="21.95" customHeight="1" x14ac:dyDescent="0.2">
      <c r="A16" s="28" t="s">
        <v>21</v>
      </c>
      <c r="B16" s="12">
        <f>(B13*2)+(B14*4)+(B15*6)</f>
        <v>0</v>
      </c>
      <c r="C16" s="26"/>
      <c r="D16" s="16"/>
      <c r="E16" s="16"/>
    </row>
    <row r="17" spans="1:11" ht="21.95" customHeight="1" x14ac:dyDescent="0.2">
      <c r="A17" s="106"/>
      <c r="B17" s="106"/>
      <c r="C17" s="106"/>
      <c r="D17" s="8"/>
      <c r="E17" s="8"/>
      <c r="F17" s="8"/>
      <c r="G17" s="8"/>
      <c r="H17" s="8"/>
      <c r="I17" s="8"/>
      <c r="J17" s="8"/>
      <c r="K17" s="8"/>
    </row>
    <row r="18" spans="1:11" ht="30" customHeight="1" x14ac:dyDescent="0.2">
      <c r="A18" s="108" t="s">
        <v>198</v>
      </c>
      <c r="B18" s="108"/>
      <c r="C18" s="108"/>
      <c r="D18" s="8"/>
      <c r="E18" s="8"/>
    </row>
    <row r="19" spans="1:11" ht="21.95" customHeight="1" x14ac:dyDescent="0.2">
      <c r="A19" s="27" t="s">
        <v>96</v>
      </c>
      <c r="B19" s="58"/>
      <c r="C19" s="49" t="s">
        <v>195</v>
      </c>
      <c r="D19" s="8"/>
      <c r="E19" s="8"/>
      <c r="F19" s="8"/>
      <c r="G19" s="8"/>
      <c r="H19" s="8"/>
      <c r="I19" s="8"/>
      <c r="J19" s="8"/>
      <c r="K19" s="8"/>
    </row>
    <row r="20" spans="1:11" ht="21.95" customHeight="1" x14ac:dyDescent="0.2">
      <c r="A20" s="27" t="s">
        <v>97</v>
      </c>
      <c r="B20" s="57"/>
      <c r="C20" s="49" t="s">
        <v>99</v>
      </c>
      <c r="D20" s="8"/>
      <c r="E20" s="8"/>
    </row>
    <row r="21" spans="1:11" ht="21.95" customHeight="1" x14ac:dyDescent="0.2">
      <c r="A21" s="5" t="s">
        <v>98</v>
      </c>
      <c r="B21" s="57"/>
      <c r="C21" s="49" t="s">
        <v>196</v>
      </c>
      <c r="D21" s="8"/>
      <c r="E21" s="8"/>
    </row>
    <row r="22" spans="1:11" ht="21.95" customHeight="1" x14ac:dyDescent="0.2">
      <c r="A22" s="28" t="s">
        <v>21</v>
      </c>
      <c r="B22" s="12">
        <f>(B19*2)+(B20*4)+(B21*6)</f>
        <v>0</v>
      </c>
      <c r="C22" s="26"/>
      <c r="D22" s="24"/>
      <c r="E22" s="22"/>
      <c r="F22" s="8"/>
      <c r="G22" s="8"/>
      <c r="H22" s="8"/>
      <c r="I22" s="8"/>
      <c r="J22" s="8"/>
      <c r="K22" s="8"/>
    </row>
    <row r="23" spans="1:11" s="8" customFormat="1" ht="21.95" customHeight="1" x14ac:dyDescent="0.2">
      <c r="A23" s="106"/>
      <c r="B23" s="106"/>
      <c r="C23" s="106"/>
      <c r="D23" s="16"/>
      <c r="E23" s="16"/>
    </row>
    <row r="24" spans="1:11" ht="33.75" customHeight="1" x14ac:dyDescent="0.2">
      <c r="A24" s="104" t="s">
        <v>2</v>
      </c>
      <c r="B24" s="105"/>
      <c r="C24" s="6">
        <f>B6+B10+B16+B22</f>
        <v>0</v>
      </c>
      <c r="D24" s="15"/>
      <c r="E24" s="15"/>
      <c r="F24" s="16"/>
      <c r="G24" s="16"/>
      <c r="H24" s="16"/>
      <c r="I24" s="16"/>
      <c r="J24" s="16"/>
      <c r="K24" s="16"/>
    </row>
    <row r="25" spans="1:11" s="21" customFormat="1" ht="21.95" customHeight="1" x14ac:dyDescent="0.2">
      <c r="A25" s="110"/>
      <c r="B25" s="110"/>
      <c r="C25" s="110"/>
    </row>
  </sheetData>
  <sheetProtection algorithmName="SHA-512" hashValue="IRvViD3xSMpg+MZVIYlVGvtfQsQ27i3TL5mcpTtPLpEzUCgtYJP/bqiKKmRKceUYxWaGLU6PaRgnPvnsSu1HrQ==" saltValue="MsOXCZW3LhkuDQP1bU04Ug==" spinCount="100000" sheet="1" objects="1" scenarios="1" selectLockedCells="1"/>
  <mergeCells count="11">
    <mergeCell ref="A23:C23"/>
    <mergeCell ref="A24:B24"/>
    <mergeCell ref="A25:C25"/>
    <mergeCell ref="A18:C18"/>
    <mergeCell ref="A12:C12"/>
    <mergeCell ref="A17:C17"/>
    <mergeCell ref="A1:C1"/>
    <mergeCell ref="A2:C2"/>
    <mergeCell ref="A11:C11"/>
    <mergeCell ref="A3:C3"/>
    <mergeCell ref="A8:C8"/>
  </mergeCells>
  <phoneticPr fontId="0" type="noConversion"/>
  <pageMargins left="0.511811024" right="0.511811024" top="0.78740157499999996" bottom="0.78740157499999996" header="0.31496062000000002" footer="0.31496062000000002"/>
  <pageSetup paperSize="9" scale="82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view="pageBreakPreview" zoomScaleNormal="100" zoomScaleSheetLayoutView="100" workbookViewId="0">
      <selection activeCell="B4" sqref="B4"/>
    </sheetView>
  </sheetViews>
  <sheetFormatPr defaultRowHeight="21.95" customHeight="1" x14ac:dyDescent="0.2"/>
  <cols>
    <col min="1" max="1" width="50.7109375" style="2" customWidth="1"/>
    <col min="2" max="2" width="15.7109375" style="2" customWidth="1"/>
    <col min="3" max="3" width="45.7109375" style="2" customWidth="1"/>
    <col min="4" max="4" width="9.140625" style="2"/>
    <col min="5" max="5" width="10.85546875" style="2" customWidth="1"/>
    <col min="6" max="16384" width="9.140625" style="2"/>
  </cols>
  <sheetData>
    <row r="1" spans="1:11" ht="51" customHeight="1" x14ac:dyDescent="0.2">
      <c r="A1" s="98" t="s">
        <v>112</v>
      </c>
      <c r="B1" s="98"/>
      <c r="C1" s="98"/>
      <c r="D1" s="18"/>
      <c r="E1" s="18"/>
      <c r="F1" s="1"/>
      <c r="G1" s="1"/>
      <c r="H1" s="1"/>
      <c r="I1" s="1"/>
      <c r="J1" s="1"/>
      <c r="K1" s="1"/>
    </row>
    <row r="2" spans="1:11" ht="30" customHeight="1" x14ac:dyDescent="0.2">
      <c r="A2" s="108" t="s">
        <v>199</v>
      </c>
      <c r="B2" s="108"/>
      <c r="C2" s="108"/>
      <c r="D2" s="20"/>
      <c r="E2" s="20"/>
      <c r="F2" s="20"/>
      <c r="G2" s="20"/>
      <c r="H2" s="20"/>
      <c r="I2" s="20"/>
      <c r="J2" s="20"/>
      <c r="K2" s="20"/>
    </row>
    <row r="3" spans="1:11" ht="33" customHeight="1" x14ac:dyDescent="0.2">
      <c r="A3" s="113" t="s">
        <v>212</v>
      </c>
      <c r="B3" s="113"/>
      <c r="C3" s="113"/>
      <c r="D3" s="8"/>
      <c r="E3" s="8"/>
      <c r="F3" s="8"/>
      <c r="G3" s="8"/>
      <c r="H3" s="8"/>
      <c r="I3" s="8"/>
      <c r="J3" s="8"/>
      <c r="K3" s="8"/>
    </row>
    <row r="4" spans="1:11" s="8" customFormat="1" ht="21.95" customHeight="1" x14ac:dyDescent="0.2">
      <c r="A4" s="27" t="s">
        <v>100</v>
      </c>
      <c r="B4" s="58"/>
      <c r="C4" s="51" t="s">
        <v>191</v>
      </c>
      <c r="D4" s="25"/>
      <c r="E4" s="19"/>
      <c r="F4" s="10"/>
      <c r="G4" s="10"/>
      <c r="H4" s="10"/>
      <c r="I4" s="10"/>
      <c r="J4" s="10"/>
      <c r="K4" s="10"/>
    </row>
    <row r="5" spans="1:11" ht="21.95" customHeight="1" x14ac:dyDescent="0.2">
      <c r="A5" s="5" t="s">
        <v>101</v>
      </c>
      <c r="B5" s="57"/>
      <c r="C5" s="51" t="s">
        <v>200</v>
      </c>
      <c r="D5" s="10"/>
      <c r="E5" s="10"/>
      <c r="F5" s="9"/>
      <c r="G5" s="9"/>
      <c r="H5" s="9"/>
      <c r="I5" s="9"/>
      <c r="J5" s="9"/>
      <c r="K5" s="9"/>
    </row>
    <row r="6" spans="1:11" s="29" customFormat="1" ht="21.95" customHeight="1" x14ac:dyDescent="0.25">
      <c r="A6" s="28" t="s">
        <v>21</v>
      </c>
      <c r="B6" s="12">
        <f>B4*10+B5*15</f>
        <v>0</v>
      </c>
      <c r="C6" s="13"/>
      <c r="D6" s="10"/>
      <c r="E6" s="10"/>
      <c r="F6" s="9"/>
      <c r="G6" s="9"/>
      <c r="H6" s="9"/>
      <c r="I6" s="9"/>
      <c r="J6" s="9"/>
      <c r="K6" s="9"/>
    </row>
    <row r="7" spans="1:11" ht="21.95" customHeight="1" x14ac:dyDescent="0.2">
      <c r="A7" s="106"/>
      <c r="B7" s="106"/>
      <c r="C7" s="106"/>
      <c r="D7" s="10"/>
      <c r="E7" s="10"/>
      <c r="F7" s="9"/>
      <c r="G7" s="9"/>
      <c r="H7" s="9"/>
      <c r="I7" s="9"/>
      <c r="J7" s="9"/>
      <c r="K7" s="9"/>
    </row>
    <row r="8" spans="1:11" ht="30" customHeight="1" x14ac:dyDescent="0.2">
      <c r="A8" s="108" t="s">
        <v>201</v>
      </c>
      <c r="B8" s="108"/>
      <c r="C8" s="108"/>
      <c r="D8" s="8"/>
      <c r="E8" s="8"/>
    </row>
    <row r="9" spans="1:11" ht="21.95" customHeight="1" x14ac:dyDescent="0.2">
      <c r="A9" s="27" t="s">
        <v>103</v>
      </c>
      <c r="B9" s="58"/>
      <c r="C9" s="49" t="s">
        <v>202</v>
      </c>
      <c r="D9" s="8"/>
      <c r="E9" s="8"/>
    </row>
    <row r="10" spans="1:11" ht="21.95" customHeight="1" x14ac:dyDescent="0.2">
      <c r="A10" s="27" t="s">
        <v>102</v>
      </c>
      <c r="B10" s="57"/>
      <c r="C10" s="49" t="s">
        <v>203</v>
      </c>
      <c r="D10" s="8"/>
      <c r="E10" s="8"/>
    </row>
    <row r="11" spans="1:11" s="8" customFormat="1" ht="21.95" customHeight="1" x14ac:dyDescent="0.2">
      <c r="A11" s="28" t="s">
        <v>21</v>
      </c>
      <c r="B11" s="12">
        <f>(B9*10)+(B10*5)</f>
        <v>0</v>
      </c>
      <c r="C11" s="26"/>
      <c r="D11" s="16"/>
      <c r="E11" s="16"/>
    </row>
    <row r="12" spans="1:11" ht="21.95" customHeight="1" x14ac:dyDescent="0.2">
      <c r="A12" s="106"/>
      <c r="B12" s="106"/>
      <c r="C12" s="106"/>
      <c r="D12" s="8"/>
      <c r="E12" s="8"/>
      <c r="F12" s="8"/>
      <c r="G12" s="8"/>
      <c r="H12" s="8"/>
      <c r="I12" s="8"/>
      <c r="J12" s="8"/>
      <c r="K12" s="8"/>
    </row>
    <row r="13" spans="1:11" ht="30" customHeight="1" x14ac:dyDescent="0.2">
      <c r="A13" s="108" t="s">
        <v>210</v>
      </c>
      <c r="B13" s="108"/>
      <c r="C13" s="108"/>
      <c r="D13" s="8"/>
      <c r="E13" s="8"/>
    </row>
    <row r="14" spans="1:11" ht="21.95" customHeight="1" x14ac:dyDescent="0.2">
      <c r="A14" s="27" t="s">
        <v>204</v>
      </c>
      <c r="B14" s="58"/>
      <c r="C14" s="49" t="s">
        <v>207</v>
      </c>
      <c r="D14" s="8"/>
      <c r="E14" s="8"/>
      <c r="F14" s="8"/>
      <c r="G14" s="8"/>
      <c r="H14" s="8"/>
      <c r="I14" s="8"/>
      <c r="J14" s="8"/>
      <c r="K14" s="8"/>
    </row>
    <row r="15" spans="1:11" ht="21.95" customHeight="1" x14ac:dyDescent="0.2">
      <c r="A15" s="27" t="s">
        <v>206</v>
      </c>
      <c r="B15" s="57"/>
      <c r="C15" s="49" t="s">
        <v>208</v>
      </c>
      <c r="D15" s="8"/>
      <c r="E15" s="8"/>
    </row>
    <row r="16" spans="1:11" ht="21.95" customHeight="1" x14ac:dyDescent="0.2">
      <c r="A16" s="27" t="s">
        <v>205</v>
      </c>
      <c r="B16" s="58"/>
      <c r="C16" s="49" t="s">
        <v>209</v>
      </c>
      <c r="D16" s="8"/>
      <c r="E16" s="8"/>
      <c r="F16" s="8"/>
      <c r="G16" s="8"/>
      <c r="H16" s="8"/>
      <c r="I16" s="8"/>
      <c r="J16" s="8"/>
      <c r="K16" s="8"/>
    </row>
    <row r="17" spans="1:11" ht="21.95" customHeight="1" x14ac:dyDescent="0.2">
      <c r="A17" s="28" t="s">
        <v>21</v>
      </c>
      <c r="B17" s="12">
        <f>(B14*2)+(B15*8)+(B16*6)</f>
        <v>0</v>
      </c>
      <c r="C17" s="26"/>
      <c r="D17" s="8"/>
      <c r="E17" s="8"/>
    </row>
    <row r="18" spans="1:11" s="8" customFormat="1" ht="21.95" customHeight="1" x14ac:dyDescent="0.2">
      <c r="A18" s="106"/>
      <c r="B18" s="106"/>
      <c r="C18" s="106"/>
      <c r="D18" s="16"/>
      <c r="E18" s="16"/>
    </row>
    <row r="19" spans="1:11" ht="21.95" customHeight="1" x14ac:dyDescent="0.2">
      <c r="A19" s="108" t="s">
        <v>211</v>
      </c>
      <c r="B19" s="108"/>
      <c r="C19" s="108"/>
      <c r="D19" s="8"/>
      <c r="E19" s="8"/>
      <c r="F19" s="8"/>
      <c r="G19" s="8"/>
      <c r="H19" s="8"/>
      <c r="I19" s="8"/>
      <c r="J19" s="8"/>
      <c r="K19" s="8"/>
    </row>
    <row r="20" spans="1:11" ht="33" customHeight="1" x14ac:dyDescent="0.2">
      <c r="A20" s="113" t="s">
        <v>213</v>
      </c>
      <c r="B20" s="113"/>
      <c r="C20" s="113"/>
      <c r="D20" s="8"/>
      <c r="E20" s="8"/>
      <c r="F20" s="8"/>
      <c r="G20" s="8"/>
      <c r="H20" s="8"/>
      <c r="I20" s="8"/>
      <c r="J20" s="8"/>
      <c r="K20" s="8"/>
    </row>
    <row r="21" spans="1:11" ht="24" customHeight="1" x14ac:dyDescent="0.2">
      <c r="A21" s="27" t="s">
        <v>104</v>
      </c>
      <c r="B21" s="58"/>
      <c r="C21" s="49" t="s">
        <v>106</v>
      </c>
      <c r="D21" s="8"/>
      <c r="E21" s="8"/>
    </row>
    <row r="22" spans="1:11" ht="21.95" customHeight="1" x14ac:dyDescent="0.2">
      <c r="A22" s="27" t="s">
        <v>105</v>
      </c>
      <c r="B22" s="57"/>
      <c r="C22" s="49" t="s">
        <v>107</v>
      </c>
      <c r="D22" s="8"/>
      <c r="E22" s="8"/>
    </row>
    <row r="23" spans="1:11" ht="21.95" customHeight="1" x14ac:dyDescent="0.2">
      <c r="A23" s="28" t="s">
        <v>21</v>
      </c>
      <c r="B23" s="12">
        <f>(B21*20)+(B22*10)</f>
        <v>0</v>
      </c>
      <c r="C23" s="26"/>
      <c r="D23" s="8"/>
      <c r="E23" s="8"/>
    </row>
    <row r="24" spans="1:11" s="8" customFormat="1" ht="21.95" customHeight="1" x14ac:dyDescent="0.2">
      <c r="A24" s="106"/>
      <c r="B24" s="106"/>
      <c r="C24" s="106"/>
      <c r="D24" s="16"/>
      <c r="E24" s="16"/>
    </row>
    <row r="25" spans="1:11" ht="33" customHeight="1" x14ac:dyDescent="0.2">
      <c r="A25" s="113" t="s">
        <v>214</v>
      </c>
      <c r="B25" s="113"/>
      <c r="C25" s="113"/>
      <c r="D25" s="8"/>
      <c r="E25" s="8"/>
      <c r="F25" s="8"/>
      <c r="G25" s="8"/>
      <c r="H25" s="8"/>
      <c r="I25" s="8"/>
      <c r="J25" s="8"/>
      <c r="K25" s="8"/>
    </row>
    <row r="26" spans="1:11" ht="23.25" customHeight="1" x14ac:dyDescent="0.2">
      <c r="A26" s="27" t="s">
        <v>104</v>
      </c>
      <c r="B26" s="58"/>
      <c r="C26" s="49" t="s">
        <v>107</v>
      </c>
      <c r="D26" s="8"/>
      <c r="E26" s="8"/>
    </row>
    <row r="27" spans="1:11" ht="21.95" customHeight="1" x14ac:dyDescent="0.2">
      <c r="A27" s="27" t="s">
        <v>105</v>
      </c>
      <c r="B27" s="57"/>
      <c r="C27" s="49" t="s">
        <v>215</v>
      </c>
      <c r="D27" s="8"/>
      <c r="E27" s="8"/>
    </row>
    <row r="28" spans="1:11" ht="21.95" customHeight="1" x14ac:dyDescent="0.2">
      <c r="A28" s="28" t="s">
        <v>21</v>
      </c>
      <c r="B28" s="78">
        <f>(B26*10)+(B27*5)</f>
        <v>0</v>
      </c>
      <c r="C28" s="26"/>
      <c r="D28" s="8"/>
      <c r="E28" s="8"/>
    </row>
    <row r="29" spans="1:11" s="8" customFormat="1" ht="21.95" customHeight="1" x14ac:dyDescent="0.2">
      <c r="A29" s="106"/>
      <c r="B29" s="106"/>
      <c r="C29" s="106"/>
      <c r="D29" s="16"/>
      <c r="E29" s="16"/>
    </row>
    <row r="30" spans="1:11" ht="21.95" customHeight="1" x14ac:dyDescent="0.2">
      <c r="A30" s="108" t="s">
        <v>216</v>
      </c>
      <c r="B30" s="108"/>
      <c r="C30" s="108"/>
      <c r="D30" s="8"/>
      <c r="E30" s="8"/>
      <c r="F30" s="8"/>
      <c r="G30" s="8"/>
      <c r="H30" s="8"/>
      <c r="I30" s="8"/>
      <c r="J30" s="8"/>
      <c r="K30" s="8"/>
    </row>
    <row r="31" spans="1:11" ht="30" customHeight="1" x14ac:dyDescent="0.2">
      <c r="A31" s="27" t="s">
        <v>108</v>
      </c>
      <c r="B31" s="57">
        <v>0</v>
      </c>
      <c r="C31" s="49" t="s">
        <v>109</v>
      </c>
      <c r="D31" s="8"/>
      <c r="E31" s="8"/>
    </row>
    <row r="32" spans="1:11" ht="21.95" customHeight="1" x14ac:dyDescent="0.2">
      <c r="A32" s="28" t="s">
        <v>21</v>
      </c>
      <c r="B32" s="12">
        <f>B31*30</f>
        <v>0</v>
      </c>
      <c r="C32" s="26"/>
      <c r="D32" s="8"/>
      <c r="E32" s="8"/>
    </row>
    <row r="33" spans="1:11" s="8" customFormat="1" ht="21.95" customHeight="1" x14ac:dyDescent="0.2">
      <c r="A33" s="106"/>
      <c r="B33" s="106"/>
      <c r="C33" s="106"/>
      <c r="D33" s="16"/>
      <c r="E33" s="16"/>
    </row>
    <row r="34" spans="1:11" ht="21.95" customHeight="1" x14ac:dyDescent="0.2">
      <c r="A34" s="108" t="s">
        <v>217</v>
      </c>
      <c r="B34" s="108"/>
      <c r="C34" s="108"/>
      <c r="D34" s="8"/>
      <c r="E34" s="8"/>
      <c r="F34" s="8"/>
      <c r="G34" s="8"/>
      <c r="H34" s="8"/>
      <c r="I34" s="8"/>
      <c r="J34" s="8"/>
      <c r="K34" s="8"/>
    </row>
    <row r="35" spans="1:11" ht="30" customHeight="1" x14ac:dyDescent="0.2">
      <c r="A35" s="27" t="s">
        <v>108</v>
      </c>
      <c r="B35" s="57">
        <v>0</v>
      </c>
      <c r="C35" s="49" t="s">
        <v>218</v>
      </c>
      <c r="D35" s="8"/>
      <c r="E35" s="8"/>
    </row>
    <row r="36" spans="1:11" ht="21.95" customHeight="1" x14ac:dyDescent="0.2">
      <c r="A36" s="28" t="s">
        <v>21</v>
      </c>
      <c r="B36" s="78">
        <f>B35*5</f>
        <v>0</v>
      </c>
      <c r="C36" s="26"/>
      <c r="D36" s="8"/>
      <c r="E36" s="8"/>
    </row>
    <row r="37" spans="1:11" s="8" customFormat="1" ht="21.95" customHeight="1" x14ac:dyDescent="0.2">
      <c r="A37" s="106"/>
      <c r="B37" s="106"/>
      <c r="C37" s="106"/>
      <c r="D37" s="16"/>
      <c r="E37" s="16"/>
    </row>
    <row r="38" spans="1:11" ht="48" customHeight="1" x14ac:dyDescent="0.2">
      <c r="A38" s="116" t="s">
        <v>219</v>
      </c>
      <c r="B38" s="116"/>
      <c r="C38" s="116"/>
      <c r="D38" s="8"/>
      <c r="E38" s="8"/>
      <c r="F38" s="8"/>
      <c r="G38" s="8"/>
      <c r="H38" s="8"/>
      <c r="I38" s="8"/>
      <c r="J38" s="8"/>
      <c r="K38" s="8"/>
    </row>
    <row r="39" spans="1:11" ht="23.25" customHeight="1" x14ac:dyDescent="0.2">
      <c r="A39" s="27" t="s">
        <v>0</v>
      </c>
      <c r="B39" s="57">
        <v>0</v>
      </c>
      <c r="C39" s="49" t="s">
        <v>109</v>
      </c>
      <c r="D39" s="8"/>
      <c r="E39" s="8"/>
    </row>
    <row r="40" spans="1:11" ht="23.25" customHeight="1" x14ac:dyDescent="0.2">
      <c r="A40" s="28" t="s">
        <v>21</v>
      </c>
      <c r="B40" s="78">
        <f>B39*30</f>
        <v>0</v>
      </c>
      <c r="C40" s="26"/>
      <c r="D40" s="8"/>
      <c r="E40" s="8"/>
    </row>
    <row r="42" spans="1:11" ht="38.25" customHeight="1" x14ac:dyDescent="0.2">
      <c r="A42" s="104" t="s">
        <v>2</v>
      </c>
      <c r="B42" s="105"/>
      <c r="C42" s="6">
        <f>B6+B11+B17+B23+B28+B32+B36+B40</f>
        <v>0</v>
      </c>
    </row>
  </sheetData>
  <sheetProtection algorithmName="SHA-512" hashValue="GAlsZAoerHkcPBpawvez58tgAYyNZypH1NEJ9KdiWqAoP//m9ek3obmofHx9Mmock3boWHlAShn14CNXSYCqKw==" saltValue="YsLAJ76LmhVjRqukH8yOew==" spinCount="100000" sheet="1" objects="1" scenarios="1" selectLockedCells="1"/>
  <mergeCells count="19">
    <mergeCell ref="A42:B42"/>
    <mergeCell ref="A3:C3"/>
    <mergeCell ref="A13:C13"/>
    <mergeCell ref="A18:C18"/>
    <mergeCell ref="A30:C30"/>
    <mergeCell ref="A19:C19"/>
    <mergeCell ref="A29:C29"/>
    <mergeCell ref="A20:C20"/>
    <mergeCell ref="A25:C25"/>
    <mergeCell ref="A24:C24"/>
    <mergeCell ref="A34:C34"/>
    <mergeCell ref="A33:C33"/>
    <mergeCell ref="A38:C38"/>
    <mergeCell ref="A37:C37"/>
    <mergeCell ref="A1:C1"/>
    <mergeCell ref="A2:C2"/>
    <mergeCell ref="A7:C7"/>
    <mergeCell ref="A8:C8"/>
    <mergeCell ref="A12:C12"/>
  </mergeCells>
  <phoneticPr fontId="0" type="noConversion"/>
  <pageMargins left="0.511811024" right="0.511811024" top="0.78740157499999996" bottom="0.78740157499999996" header="0.31496062000000002" footer="0.31496062000000002"/>
  <pageSetup paperSize="9" scale="8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10</vt:i4>
      </vt:variant>
    </vt:vector>
  </HeadingPairs>
  <TitlesOfParts>
    <vt:vector size="20" baseType="lpstr">
      <vt:lpstr>Dados Pessoais</vt:lpstr>
      <vt:lpstr>Docência</vt:lpstr>
      <vt:lpstr>Produção</vt:lpstr>
      <vt:lpstr>Eventos</vt:lpstr>
      <vt:lpstr>Orientações</vt:lpstr>
      <vt:lpstr>Palestras e Bancas</vt:lpstr>
      <vt:lpstr>Programas e Projetos</vt:lpstr>
      <vt:lpstr>Capacitação</vt:lpstr>
      <vt:lpstr>Outros</vt:lpstr>
      <vt:lpstr>Resumo</vt:lpstr>
      <vt:lpstr>Capacitação!Area_de_impressao</vt:lpstr>
      <vt:lpstr>'Dados Pessoais'!Area_de_impressao</vt:lpstr>
      <vt:lpstr>Docência!Area_de_impressao</vt:lpstr>
      <vt:lpstr>Eventos!Area_de_impressao</vt:lpstr>
      <vt:lpstr>Orientações!Area_de_impressao</vt:lpstr>
      <vt:lpstr>Outros!Area_de_impressao</vt:lpstr>
      <vt:lpstr>'Palestras e Bancas'!Area_de_impressao</vt:lpstr>
      <vt:lpstr>Produção!Area_de_impressao</vt:lpstr>
      <vt:lpstr>'Programas e Projetos'!Area_de_impressao</vt:lpstr>
      <vt:lpstr>Resumo!Area_de_impressao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CPPD Panambi</dc:title>
  <dc:creator>Christian Brackmann</dc:creator>
  <cp:lastModifiedBy>Eliana Zen</cp:lastModifiedBy>
  <cp:lastPrinted>2013-11-11T17:56:03Z</cp:lastPrinted>
  <dcterms:created xsi:type="dcterms:W3CDTF">2012-01-05T01:36:05Z</dcterms:created>
  <dcterms:modified xsi:type="dcterms:W3CDTF">2013-11-21T10:28:37Z</dcterms:modified>
</cp:coreProperties>
</file>